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HUDN\Matriz de Riesgos Institucional\2023\Documentación\Cargue micro sitio\"/>
    </mc:Choice>
  </mc:AlternateContent>
  <xr:revisionPtr revIDLastSave="0" documentId="13_ncr:1_{43F145BA-D6ED-4C0D-A33C-3C928179F326}" xr6:coauthVersionLast="47" xr6:coauthVersionMax="47" xr10:uidLastSave="{00000000-0000-0000-0000-000000000000}"/>
  <bookViews>
    <workbookView xWindow="-120" yWindow="-120" windowWidth="29040" windowHeight="17640" tabRatio="727" activeTab="7" xr2:uid="{00000000-000D-0000-FFFF-FFFF00000000}"/>
  </bookViews>
  <sheets>
    <sheet name="INF" sheetId="1" r:id="rId1"/>
    <sheet name="METD" sheetId="3" r:id="rId2"/>
    <sheet name="RE" sheetId="4" r:id="rId3"/>
    <sheet name="Metodologia Magerit" sheetId="5" r:id="rId4"/>
    <sheet name="PYD" sheetId="6" r:id="rId5"/>
    <sheet name="AVC" sheetId="7" r:id="rId6"/>
    <sheet name="VC" sheetId="8" r:id="rId7"/>
    <sheet name="APT" sheetId="9" r:id="rId8"/>
    <sheet name="MC" sheetId="10" r:id="rId9"/>
    <sheet name="IA" sheetId="12" r:id="rId10"/>
    <sheet name="BDA" sheetId="13" r:id="rId11"/>
    <sheet name="BDCO" sheetId="11" r:id="rId12"/>
    <sheet name="27001" sheetId="16" state="hidden" r:id="rId13"/>
    <sheet name="27001 (2)" sheetId="17" state="hidden" r:id="rId14"/>
    <sheet name="BD" sheetId="14" r:id="rId15"/>
    <sheet name="Bibliografía" sheetId="15" r:id="rId16"/>
  </sheets>
  <definedNames>
    <definedName name="_xlnm._FilterDatabase" localSheetId="5" hidden="1">AVC!$A$7:$Z$200</definedName>
    <definedName name="_xlnm._FilterDatabase" localSheetId="10" hidden="1">BDA!$B$1:$Q$58</definedName>
    <definedName name="_xlnm._FilterDatabase" localSheetId="11" hidden="1">BDCO!$A$1:$E$199</definedName>
    <definedName name="Activos">BD!$G$1:$G$11</definedName>
    <definedName name="AUXILIAR" localSheetId="13">Tabla27[[#All],[AUXILIAR]]</definedName>
    <definedName name="AUXILIAR">Tabla27[[#All],[AUXILIAR]]</definedName>
    <definedName name="COMUNICACIONES" localSheetId="13">Tabla25[[#All],[COMUNICACIONES]]</definedName>
    <definedName name="COMUNICACIONES">Tabla25[[#All],[COMUNICACIONES]]</definedName>
    <definedName name="CRIPTOGRAFICAS" localSheetId="13">Tabla21[[#All],[CRIPTOGRAFICAS]]</definedName>
    <definedName name="CRIPTOGRAFICAS">Tabla21[[#All],[CRIPTOGRAFICAS]]</definedName>
    <definedName name="DATOS">BD!$H$1:$H$17</definedName>
    <definedName name="DOMINIO_A10" localSheetId="13">Tabla3652[[#All],[DOMINIO_A10]]</definedName>
    <definedName name="DOMINIO_A10">Tabla36[[#All],[DOMINIO_A10]]</definedName>
    <definedName name="DOMINIO_A11" localSheetId="13">Tabla3753[[#All],[DOMINIO_A11]]</definedName>
    <definedName name="DOMINIO_A11">Tabla37[[#All],[DOMINIO_A11]]</definedName>
    <definedName name="DOMINIO_A13" localSheetId="13">Tabla3955[[#All],[DOMINIO_A13]]</definedName>
    <definedName name="DOMINIO_A13">Tabla39[[#All],[DOMINIO_A13]]</definedName>
    <definedName name="DOMINIO_A14" localSheetId="13">Tabla4056[[#All],[DOMINIO_A14]]</definedName>
    <definedName name="DOMINIO_A14">Tabla40[[#All],[DOMINIO_A14]]</definedName>
    <definedName name="DOMINIO_A15" localSheetId="13">Tabla4157[[#All],[DOMINIO_A15]]</definedName>
    <definedName name="DOMINIO_A15">Tabla41[[#All],[DOMINIO_A15]]</definedName>
    <definedName name="DOMINIO_A18" localSheetId="13">Tabla4460[[#All],[DOMINIO_A18]]</definedName>
    <definedName name="DOMINIO_A18">Tabla44[[#All],[DOMINIO_A18]]</definedName>
    <definedName name="DOMINIO_A5" localSheetId="13">Tabla3147[[#All],[DOMINIO_A5]]</definedName>
    <definedName name="DOMINIO_A5">Tabla31[[#All],[DOMINIO_A5]]</definedName>
    <definedName name="DOMINIO_A6" localSheetId="13">Tabla3248[[#All],[DOMINIO_A6]]</definedName>
    <definedName name="DOMINIO_A6">Tabla32[[#All],[DOMINIO_A6]]</definedName>
    <definedName name="DOMINIO_A7" localSheetId="13">Tabla3349[[#All],[DOMINIO_A7]]</definedName>
    <definedName name="DOMINIO_A7">Tabla33[[#All],[DOMINIO_A7]]</definedName>
    <definedName name="DOMINIO_A8" localSheetId="13">Tabla3450[[#All],[DOMINIO_A8]]</definedName>
    <definedName name="DOMINIO_A8">Tabla34[[#All],[DOMINIO_A8]]</definedName>
    <definedName name="DOMINIO_A9" localSheetId="13">Tabla3551[[#All],[DOMINIO_A9]]</definedName>
    <definedName name="DOMINIO_A9">Tabla35[[#All],[DOMINIO_A9]]</definedName>
    <definedName name="Dominios" localSheetId="13">Tabla3046[[#All],[Dominios]]</definedName>
    <definedName name="Dominios">Tabla30[[#All],[Dominios]]</definedName>
    <definedName name="HARDWARE" localSheetId="13">Tabla24[[#All],[HARDWARE]]</definedName>
    <definedName name="HARDWARE">Tabla24[[#All],[HARDWARE]]</definedName>
    <definedName name="INSTALACIONES" localSheetId="13">Tabla28[[#All],[INSTALACIONES]]</definedName>
    <definedName name="INSTALACIONES">Tabla28[[#All],[INSTALACIONES]]</definedName>
    <definedName name="PERSONAL" localSheetId="13">Tabla29[[#All],[PERSONAL]]</definedName>
    <definedName name="PERSONAL">Tabla29[[#All],[PERSONAL]]</definedName>
    <definedName name="SERVICIOS" localSheetId="13">Tabla22[[#All],[SERVICIOS]]</definedName>
    <definedName name="SERVICIOS">Tabla22[[#All],[SERVICIOS]]</definedName>
    <definedName name="SOFTWARE" localSheetId="13">Tabla23[[#All],[SOFTWARE]]</definedName>
    <definedName name="SOFTWARE">Tabla23[[#All],[SOFTWARE]]</definedName>
    <definedName name="SOPORTE" localSheetId="13">Tabla26[[#All],[SOPORTE]]</definedName>
    <definedName name="SOPORTE">Tabla26[[#All],[SOPORTE]]</definedName>
    <definedName name="Z_56AFBCE4_40F6_4BD2_905D_52379926670C_.wvu.FilterData" localSheetId="7" hidden="1">APT!$A$6:$V$348</definedName>
  </definedNames>
  <calcPr calcId="191029"/>
  <customWorkbookViews>
    <customWorkbookView name="Filtro 1" guid="{56AFBCE4-40F6-4BD2-905D-52379926670C}" maximized="1" windowWidth="0" windowHeight="0" activeSheetId="0"/>
  </customWorkbookViews>
  <extLst>
    <ext uri="GoogleSheetsCustomDataVersion1">
      <go:sheetsCustomData xmlns:go="http://customooxmlschemas.google.com/" r:id="rId19" roundtripDataSignature="AMtx7mi1K4iRe1/q6I8Cgq5D8E97bF1dJA=="/>
    </ext>
  </extLst>
</workbook>
</file>

<file path=xl/calcChain.xml><?xml version="1.0" encoding="utf-8"?>
<calcChain xmlns="http://schemas.openxmlformats.org/spreadsheetml/2006/main">
  <c r="B187" i="4" l="1"/>
  <c r="B188" i="4"/>
  <c r="B189" i="4"/>
  <c r="B190" i="4"/>
  <c r="B191" i="4"/>
  <c r="B192" i="4"/>
  <c r="B193" i="4"/>
  <c r="B194" i="4"/>
  <c r="B195" i="4"/>
  <c r="B196" i="4"/>
  <c r="B197" i="4"/>
  <c r="B198" i="4"/>
  <c r="B199" i="4"/>
  <c r="B180" i="4"/>
  <c r="B181" i="4"/>
  <c r="B182" i="4"/>
  <c r="B183" i="4"/>
  <c r="B184" i="4"/>
  <c r="B185" i="4"/>
  <c r="B186" i="4"/>
  <c r="B172" i="4"/>
  <c r="B173" i="4"/>
  <c r="B174" i="4"/>
  <c r="B175" i="4"/>
  <c r="B176" i="4"/>
  <c r="B177" i="4"/>
  <c r="B178" i="4"/>
  <c r="B179" i="4"/>
  <c r="B164" i="4"/>
  <c r="B165" i="4"/>
  <c r="B166" i="4"/>
  <c r="B167" i="4"/>
  <c r="B168" i="4"/>
  <c r="B169" i="4"/>
  <c r="B170" i="4"/>
  <c r="B171" i="4"/>
  <c r="B153" i="4"/>
  <c r="B154" i="4"/>
  <c r="B155" i="4"/>
  <c r="B156" i="4"/>
  <c r="B157" i="4"/>
  <c r="B158" i="4"/>
  <c r="B159" i="4"/>
  <c r="B160" i="4"/>
  <c r="B161" i="4"/>
  <c r="B162" i="4"/>
  <c r="B163" i="4"/>
  <c r="B142" i="4"/>
  <c r="B143" i="4"/>
  <c r="B144" i="4"/>
  <c r="B145" i="4"/>
  <c r="B146" i="4"/>
  <c r="B147" i="4"/>
  <c r="B148" i="4"/>
  <c r="B149" i="4"/>
  <c r="B150" i="4"/>
  <c r="B151" i="4"/>
  <c r="B152" i="4"/>
  <c r="B132" i="4"/>
  <c r="B133" i="4"/>
  <c r="B134" i="4"/>
  <c r="B135" i="4"/>
  <c r="B136" i="4"/>
  <c r="B137" i="4"/>
  <c r="B138" i="4"/>
  <c r="B139" i="4"/>
  <c r="B140" i="4"/>
  <c r="B141" i="4"/>
  <c r="B123" i="4"/>
  <c r="B124" i="4"/>
  <c r="B125" i="4"/>
  <c r="B126" i="4"/>
  <c r="B127" i="4"/>
  <c r="B128" i="4"/>
  <c r="B129" i="4"/>
  <c r="B130" i="4"/>
  <c r="B131" i="4"/>
  <c r="B114" i="4"/>
  <c r="B115" i="4"/>
  <c r="B116" i="4"/>
  <c r="B117" i="4"/>
  <c r="B118" i="4"/>
  <c r="B119" i="4"/>
  <c r="B120" i="4"/>
  <c r="B121" i="4"/>
  <c r="B122" i="4"/>
  <c r="B102" i="4"/>
  <c r="B103" i="4"/>
  <c r="B104" i="4"/>
  <c r="B105" i="4"/>
  <c r="B106" i="4"/>
  <c r="B107" i="4"/>
  <c r="B108" i="4"/>
  <c r="B109" i="4"/>
  <c r="B110" i="4"/>
  <c r="B111" i="4"/>
  <c r="B112" i="4"/>
  <c r="B113" i="4"/>
  <c r="B92" i="4"/>
  <c r="B93" i="4"/>
  <c r="B94" i="4"/>
  <c r="B95" i="4"/>
  <c r="B96" i="4"/>
  <c r="B97" i="4"/>
  <c r="B98" i="4"/>
  <c r="B99" i="4"/>
  <c r="B100" i="4"/>
  <c r="B101" i="4"/>
  <c r="B84" i="4"/>
  <c r="B85" i="4"/>
  <c r="B86" i="4"/>
  <c r="B87" i="4"/>
  <c r="B88" i="4"/>
  <c r="B89" i="4"/>
  <c r="B90" i="4"/>
  <c r="B91" i="4"/>
  <c r="B78" i="4"/>
  <c r="B79" i="4"/>
  <c r="B80" i="4"/>
  <c r="B81" i="4"/>
  <c r="B82" i="4"/>
  <c r="B83"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O26" i="4"/>
  <c r="O23" i="4"/>
  <c r="O20" i="4"/>
  <c r="O17" i="4"/>
  <c r="O14" i="4"/>
  <c r="O11" i="4"/>
  <c r="O34" i="4"/>
  <c r="O33" i="4"/>
  <c r="I29" i="4"/>
  <c r="I28" i="4"/>
  <c r="I27" i="4"/>
  <c r="I13" i="4"/>
  <c r="I21" i="4"/>
  <c r="I20" i="4"/>
  <c r="I19" i="4"/>
  <c r="I18" i="4"/>
  <c r="I17" i="4"/>
  <c r="I16" i="4"/>
  <c r="I15" i="4"/>
  <c r="I14" i="4"/>
  <c r="I12" i="4"/>
  <c r="M59" i="4"/>
  <c r="O59" i="4"/>
  <c r="Q59" i="4"/>
  <c r="M60" i="4"/>
  <c r="O60" i="4"/>
  <c r="Q60" i="4"/>
  <c r="M61" i="4"/>
  <c r="O61" i="4"/>
  <c r="Q61" i="4"/>
  <c r="M62" i="4"/>
  <c r="O62" i="4"/>
  <c r="Q62" i="4"/>
  <c r="M63" i="4"/>
  <c r="O63" i="4"/>
  <c r="Q63" i="4"/>
  <c r="M64" i="4"/>
  <c r="O64" i="4"/>
  <c r="Q64" i="4"/>
  <c r="M65" i="4"/>
  <c r="O65" i="4"/>
  <c r="Q65" i="4"/>
  <c r="M66" i="4"/>
  <c r="O66" i="4"/>
  <c r="Q66" i="4"/>
  <c r="M67" i="4"/>
  <c r="O67" i="4"/>
  <c r="Q67" i="4"/>
  <c r="M68" i="4"/>
  <c r="O68" i="4"/>
  <c r="Q68" i="4"/>
  <c r="M69" i="4"/>
  <c r="O69" i="4"/>
  <c r="Q69" i="4"/>
  <c r="M70" i="4"/>
  <c r="O70" i="4"/>
  <c r="Q70" i="4"/>
  <c r="M51" i="4"/>
  <c r="O51" i="4"/>
  <c r="Q51" i="4"/>
  <c r="M52" i="4"/>
  <c r="O52" i="4"/>
  <c r="Q52" i="4"/>
  <c r="M53" i="4"/>
  <c r="O53" i="4"/>
  <c r="Q53" i="4"/>
  <c r="M54" i="4"/>
  <c r="O54" i="4"/>
  <c r="Q54" i="4"/>
  <c r="M55" i="4"/>
  <c r="O55" i="4"/>
  <c r="Q55" i="4"/>
  <c r="M56" i="4"/>
  <c r="O56" i="4"/>
  <c r="Q56" i="4"/>
  <c r="M57" i="4"/>
  <c r="O57" i="4"/>
  <c r="Q57" i="4"/>
  <c r="M58" i="4"/>
  <c r="O58" i="4"/>
  <c r="Q58" i="4"/>
  <c r="M48" i="4"/>
  <c r="O48" i="4"/>
  <c r="Q48" i="4"/>
  <c r="M49" i="4"/>
  <c r="O49" i="4"/>
  <c r="Q49" i="4"/>
  <c r="M50" i="4"/>
  <c r="O50" i="4"/>
  <c r="Q50" i="4"/>
  <c r="F187" i="11"/>
  <c r="F178" i="11"/>
  <c r="F168" i="11"/>
  <c r="F158" i="11"/>
  <c r="F138" i="11"/>
  <c r="F126" i="11"/>
  <c r="F97" i="11"/>
  <c r="F77" i="11"/>
  <c r="F72" i="11"/>
  <c r="F49" i="11"/>
  <c r="F32" i="11"/>
  <c r="F19" i="11"/>
  <c r="F7" i="11"/>
  <c r="F2" i="11"/>
  <c r="I22" i="4" l="1"/>
  <c r="S68" i="4"/>
  <c r="J68" i="4" s="1"/>
  <c r="S62" i="4"/>
  <c r="J62" i="4" s="1"/>
  <c r="S70" i="4"/>
  <c r="J70" i="4" s="1"/>
  <c r="S51" i="4"/>
  <c r="J51" i="4" s="1"/>
  <c r="S50" i="4"/>
  <c r="J50" i="4" s="1"/>
  <c r="S48" i="4"/>
  <c r="J48" i="4" s="1"/>
  <c r="S56" i="4"/>
  <c r="J56" i="4" s="1"/>
  <c r="S55" i="4"/>
  <c r="J55" i="4" s="1"/>
  <c r="S67" i="4"/>
  <c r="J67" i="4" s="1"/>
  <c r="S52" i="4"/>
  <c r="J52" i="4" s="1"/>
  <c r="S69" i="4"/>
  <c r="J69" i="4" s="1"/>
  <c r="S54" i="4"/>
  <c r="J54" i="4" s="1"/>
  <c r="S65" i="4"/>
  <c r="J65" i="4" s="1"/>
  <c r="S58" i="4"/>
  <c r="J58" i="4" s="1"/>
  <c r="S49" i="4"/>
  <c r="J49" i="4" s="1"/>
  <c r="S66" i="4"/>
  <c r="J66" i="4" s="1"/>
  <c r="S64" i="4"/>
  <c r="J64" i="4" s="1"/>
  <c r="S60" i="4"/>
  <c r="J60" i="4" s="1"/>
  <c r="S61" i="4"/>
  <c r="J61" i="4" s="1"/>
  <c r="S63" i="4"/>
  <c r="J63" i="4" s="1"/>
  <c r="S53" i="4"/>
  <c r="J53" i="4" s="1"/>
  <c r="S57" i="4"/>
  <c r="J57" i="4" s="1"/>
  <c r="S59" i="4"/>
  <c r="J59" i="4" s="1"/>
  <c r="Q7" i="12"/>
  <c r="P7" i="12"/>
  <c r="O7" i="12"/>
  <c r="N7" i="12"/>
  <c r="M7" i="12"/>
  <c r="L7" i="12"/>
  <c r="K7" i="12"/>
  <c r="J7" i="12"/>
  <c r="I7" i="12"/>
  <c r="H7" i="12"/>
  <c r="G7" i="12"/>
  <c r="F7" i="12"/>
  <c r="D7" i="12"/>
  <c r="C7" i="12"/>
  <c r="B7" i="12"/>
  <c r="A7" i="12"/>
  <c r="E7" i="12"/>
  <c r="D30" i="8"/>
  <c r="E30" i="8"/>
  <c r="F30" i="8"/>
  <c r="H30" i="8"/>
  <c r="I30" i="8"/>
  <c r="D31" i="8"/>
  <c r="E31" i="8"/>
  <c r="F31" i="8"/>
  <c r="H31" i="8"/>
  <c r="I31" i="8"/>
  <c r="D32" i="8"/>
  <c r="E32" i="8"/>
  <c r="F32" i="8"/>
  <c r="H32" i="8"/>
  <c r="I32" i="8"/>
  <c r="D33" i="8"/>
  <c r="E33" i="8"/>
  <c r="F33" i="8"/>
  <c r="H33" i="8"/>
  <c r="I33" i="8"/>
  <c r="D34" i="8"/>
  <c r="E34" i="8"/>
  <c r="F34" i="8"/>
  <c r="H34" i="8"/>
  <c r="I34" i="8"/>
  <c r="D35" i="8"/>
  <c r="E35" i="8"/>
  <c r="F35" i="8"/>
  <c r="H35" i="8"/>
  <c r="I35" i="8"/>
  <c r="D36" i="8"/>
  <c r="E36" i="8"/>
  <c r="F36" i="8"/>
  <c r="H36" i="8"/>
  <c r="I36" i="8"/>
  <c r="D37" i="8"/>
  <c r="E37" i="8"/>
  <c r="F37" i="8"/>
  <c r="H37" i="8"/>
  <c r="I37" i="8"/>
  <c r="D38" i="8"/>
  <c r="E38" i="8"/>
  <c r="F38" i="8"/>
  <c r="H38" i="8"/>
  <c r="I38" i="8"/>
  <c r="D39" i="8"/>
  <c r="E39" i="8"/>
  <c r="F39" i="8"/>
  <c r="H39" i="8"/>
  <c r="I39" i="8"/>
  <c r="D40" i="8"/>
  <c r="E40" i="8"/>
  <c r="F40" i="8"/>
  <c r="H40" i="8"/>
  <c r="I40" i="8"/>
  <c r="D41" i="8"/>
  <c r="E41" i="8"/>
  <c r="F41" i="8"/>
  <c r="H41" i="8"/>
  <c r="I41" i="8"/>
  <c r="D42" i="8"/>
  <c r="E42" i="8"/>
  <c r="F42" i="8"/>
  <c r="H42" i="8"/>
  <c r="I42" i="8"/>
  <c r="D43" i="8"/>
  <c r="E43" i="8"/>
  <c r="F43" i="8"/>
  <c r="H43" i="8"/>
  <c r="I43" i="8"/>
  <c r="D44" i="8"/>
  <c r="E44" i="8"/>
  <c r="F44" i="8"/>
  <c r="H44" i="8"/>
  <c r="I44" i="8"/>
  <c r="D45" i="8"/>
  <c r="E45" i="8"/>
  <c r="F45" i="8"/>
  <c r="H45" i="8"/>
  <c r="I45" i="8"/>
  <c r="D46" i="8"/>
  <c r="E46" i="8"/>
  <c r="F46" i="8"/>
  <c r="H46" i="8"/>
  <c r="I46" i="8"/>
  <c r="D47" i="8"/>
  <c r="E47" i="8"/>
  <c r="F47" i="8"/>
  <c r="H47" i="8"/>
  <c r="I47" i="8"/>
  <c r="D48" i="8"/>
  <c r="E48" i="8"/>
  <c r="F48" i="8"/>
  <c r="H48" i="8"/>
  <c r="I48" i="8"/>
  <c r="D49" i="8"/>
  <c r="E49" i="8"/>
  <c r="F49" i="8"/>
  <c r="H49" i="8"/>
  <c r="I49" i="8"/>
  <c r="D50" i="8"/>
  <c r="E50" i="8"/>
  <c r="F50" i="8"/>
  <c r="H50" i="8"/>
  <c r="I50" i="8"/>
  <c r="D51" i="8"/>
  <c r="E51" i="8"/>
  <c r="F51" i="8"/>
  <c r="H51" i="8"/>
  <c r="I51" i="8"/>
  <c r="D52" i="8"/>
  <c r="E52" i="8"/>
  <c r="F52" i="8"/>
  <c r="H52" i="8"/>
  <c r="I52" i="8"/>
  <c r="D53" i="8"/>
  <c r="E53" i="8"/>
  <c r="F53" i="8"/>
  <c r="H53" i="8"/>
  <c r="I53" i="8"/>
  <c r="D54" i="8"/>
  <c r="E54" i="8"/>
  <c r="F54" i="8"/>
  <c r="H54" i="8"/>
  <c r="I54" i="8"/>
  <c r="D55" i="8"/>
  <c r="E55" i="8"/>
  <c r="F55" i="8"/>
  <c r="H55" i="8"/>
  <c r="I55" i="8"/>
  <c r="D56" i="8"/>
  <c r="E56" i="8"/>
  <c r="F56" i="8"/>
  <c r="H56" i="8"/>
  <c r="I56" i="8"/>
  <c r="D57" i="8"/>
  <c r="E57" i="8"/>
  <c r="F57" i="8"/>
  <c r="H57" i="8"/>
  <c r="I57" i="8"/>
  <c r="D58" i="8"/>
  <c r="E58" i="8"/>
  <c r="F58" i="8"/>
  <c r="H58" i="8"/>
  <c r="I58" i="8"/>
  <c r="D59" i="8"/>
  <c r="E59" i="8"/>
  <c r="F59" i="8"/>
  <c r="H59" i="8"/>
  <c r="I59" i="8"/>
  <c r="D60" i="8"/>
  <c r="E60" i="8"/>
  <c r="F60" i="8"/>
  <c r="H60" i="8"/>
  <c r="I60" i="8"/>
  <c r="D61" i="8"/>
  <c r="E61" i="8"/>
  <c r="F61" i="8"/>
  <c r="H61" i="8"/>
  <c r="I61" i="8"/>
  <c r="D62" i="8"/>
  <c r="E62" i="8"/>
  <c r="F62" i="8"/>
  <c r="H62" i="8"/>
  <c r="I62" i="8"/>
  <c r="D63" i="8"/>
  <c r="E63" i="8"/>
  <c r="F63" i="8"/>
  <c r="H63" i="8"/>
  <c r="I63" i="8"/>
  <c r="D64" i="8"/>
  <c r="E64" i="8"/>
  <c r="F64" i="8"/>
  <c r="H64" i="8"/>
  <c r="I64" i="8"/>
  <c r="D65" i="8"/>
  <c r="E65" i="8"/>
  <c r="F65" i="8"/>
  <c r="H65" i="8"/>
  <c r="I65" i="8"/>
  <c r="D66" i="8"/>
  <c r="E66" i="8"/>
  <c r="F66" i="8"/>
  <c r="H66" i="8"/>
  <c r="I66" i="8"/>
  <c r="D67" i="8"/>
  <c r="E67" i="8"/>
  <c r="F67" i="8"/>
  <c r="H67" i="8"/>
  <c r="I67" i="8"/>
  <c r="D68" i="8"/>
  <c r="E68" i="8"/>
  <c r="F68" i="8"/>
  <c r="H68" i="8"/>
  <c r="I68" i="8"/>
  <c r="D69" i="8"/>
  <c r="E69" i="8"/>
  <c r="F69" i="8"/>
  <c r="H69" i="8"/>
  <c r="I69" i="8"/>
  <c r="D70" i="8"/>
  <c r="E70" i="8"/>
  <c r="F70" i="8"/>
  <c r="H70" i="8"/>
  <c r="I70" i="8"/>
  <c r="D71" i="8"/>
  <c r="E71" i="8"/>
  <c r="F71" i="8"/>
  <c r="H71" i="8"/>
  <c r="I71" i="8"/>
  <c r="D72" i="8"/>
  <c r="E72" i="8"/>
  <c r="F72" i="8"/>
  <c r="H72" i="8"/>
  <c r="I72" i="8"/>
  <c r="D73" i="8"/>
  <c r="E73" i="8"/>
  <c r="F73" i="8"/>
  <c r="H73" i="8"/>
  <c r="I73" i="8"/>
  <c r="D74" i="8"/>
  <c r="E74" i="8"/>
  <c r="F74" i="8"/>
  <c r="H74" i="8"/>
  <c r="I74" i="8"/>
  <c r="D75" i="8"/>
  <c r="E75" i="8"/>
  <c r="F75" i="8"/>
  <c r="H75" i="8"/>
  <c r="I75" i="8"/>
  <c r="D76" i="8"/>
  <c r="E76" i="8"/>
  <c r="F76" i="8"/>
  <c r="H76" i="8"/>
  <c r="I76" i="8"/>
  <c r="D77" i="8"/>
  <c r="E77" i="8"/>
  <c r="F77" i="8"/>
  <c r="H77" i="8"/>
  <c r="I77" i="8"/>
  <c r="D78" i="8"/>
  <c r="E78" i="8"/>
  <c r="F78" i="8"/>
  <c r="H78" i="8"/>
  <c r="I78" i="8"/>
  <c r="D79" i="8"/>
  <c r="E79" i="8"/>
  <c r="F79" i="8"/>
  <c r="H79" i="8"/>
  <c r="I79" i="8"/>
  <c r="D80" i="8"/>
  <c r="E80" i="8"/>
  <c r="F80" i="8"/>
  <c r="H80" i="8"/>
  <c r="I80" i="8"/>
  <c r="D81" i="8"/>
  <c r="E81" i="8"/>
  <c r="F81" i="8"/>
  <c r="H81" i="8"/>
  <c r="I81" i="8"/>
  <c r="D82" i="8"/>
  <c r="E82" i="8"/>
  <c r="F82" i="8"/>
  <c r="H82" i="8"/>
  <c r="I82" i="8"/>
  <c r="D83" i="8"/>
  <c r="E83" i="8"/>
  <c r="F83" i="8"/>
  <c r="H83" i="8"/>
  <c r="I83" i="8"/>
  <c r="D84" i="8"/>
  <c r="E84" i="8"/>
  <c r="F84" i="8"/>
  <c r="H84" i="8"/>
  <c r="I84" i="8"/>
  <c r="D85" i="8"/>
  <c r="E85" i="8"/>
  <c r="F85" i="8"/>
  <c r="H85" i="8"/>
  <c r="I85" i="8"/>
  <c r="D86" i="8"/>
  <c r="E86" i="8"/>
  <c r="F86" i="8"/>
  <c r="H86" i="8"/>
  <c r="I86" i="8"/>
  <c r="D87" i="8"/>
  <c r="E87" i="8"/>
  <c r="F87" i="8"/>
  <c r="H87" i="8"/>
  <c r="I87" i="8"/>
  <c r="D88" i="8"/>
  <c r="E88" i="8"/>
  <c r="F88" i="8"/>
  <c r="H88" i="8"/>
  <c r="I88" i="8"/>
  <c r="D89" i="8"/>
  <c r="E89" i="8"/>
  <c r="F89" i="8"/>
  <c r="H89" i="8"/>
  <c r="I89" i="8"/>
  <c r="D90" i="8"/>
  <c r="E90" i="8"/>
  <c r="F90" i="8"/>
  <c r="H90" i="8"/>
  <c r="I90" i="8"/>
  <c r="D91" i="8"/>
  <c r="E91" i="8"/>
  <c r="F91" i="8"/>
  <c r="H91" i="8"/>
  <c r="I91" i="8"/>
  <c r="D92" i="8"/>
  <c r="E92" i="8"/>
  <c r="F92" i="8"/>
  <c r="H92" i="8"/>
  <c r="I92" i="8"/>
  <c r="D93" i="8"/>
  <c r="E93" i="8"/>
  <c r="F93" i="8"/>
  <c r="H93" i="8"/>
  <c r="I93" i="8"/>
  <c r="D94" i="8"/>
  <c r="E94" i="8"/>
  <c r="F94" i="8"/>
  <c r="H94" i="8"/>
  <c r="I94" i="8"/>
  <c r="D95" i="8"/>
  <c r="E95" i="8"/>
  <c r="F95" i="8"/>
  <c r="H95" i="8"/>
  <c r="I95" i="8"/>
  <c r="D96" i="8"/>
  <c r="E96" i="8"/>
  <c r="F96" i="8"/>
  <c r="H96" i="8"/>
  <c r="I96" i="8"/>
  <c r="D97" i="8"/>
  <c r="E97" i="8"/>
  <c r="F97" i="8"/>
  <c r="H97" i="8"/>
  <c r="I97" i="8"/>
  <c r="D98" i="8"/>
  <c r="E98" i="8"/>
  <c r="F98" i="8"/>
  <c r="H98" i="8"/>
  <c r="I98" i="8"/>
  <c r="D99" i="8"/>
  <c r="E99" i="8"/>
  <c r="F99" i="8"/>
  <c r="H99" i="8"/>
  <c r="I99" i="8"/>
  <c r="D100" i="8"/>
  <c r="E100" i="8"/>
  <c r="F100" i="8"/>
  <c r="H100" i="8"/>
  <c r="I100" i="8"/>
  <c r="D101" i="8"/>
  <c r="E101" i="8"/>
  <c r="F101" i="8"/>
  <c r="H101" i="8"/>
  <c r="I101" i="8"/>
  <c r="D102" i="8"/>
  <c r="E102" i="8"/>
  <c r="F102" i="8"/>
  <c r="H102" i="8"/>
  <c r="I102" i="8"/>
  <c r="D103" i="8"/>
  <c r="E103" i="8"/>
  <c r="F103" i="8"/>
  <c r="H103" i="8"/>
  <c r="I103" i="8"/>
  <c r="D104" i="8"/>
  <c r="E104" i="8"/>
  <c r="F104" i="8"/>
  <c r="H104" i="8"/>
  <c r="I104" i="8"/>
  <c r="D105" i="8"/>
  <c r="E105" i="8"/>
  <c r="F105" i="8"/>
  <c r="H105" i="8"/>
  <c r="I105" i="8"/>
  <c r="D7" i="8"/>
  <c r="E7" i="8"/>
  <c r="F7" i="8"/>
  <c r="H7" i="8"/>
  <c r="I7" i="8"/>
  <c r="D8" i="8"/>
  <c r="E8" i="8"/>
  <c r="F8" i="8"/>
  <c r="H8" i="8"/>
  <c r="I8" i="8"/>
  <c r="D9" i="8"/>
  <c r="E9" i="8"/>
  <c r="F9" i="8"/>
  <c r="H9" i="8"/>
  <c r="I9" i="8"/>
  <c r="D10" i="8"/>
  <c r="E10" i="8"/>
  <c r="F10" i="8"/>
  <c r="H10" i="8"/>
  <c r="I10" i="8"/>
  <c r="D11" i="8"/>
  <c r="E11" i="8"/>
  <c r="F11" i="8"/>
  <c r="H11" i="8"/>
  <c r="I11" i="8"/>
  <c r="D12" i="8"/>
  <c r="E12" i="8"/>
  <c r="F12" i="8"/>
  <c r="H12" i="8"/>
  <c r="I12" i="8"/>
  <c r="D13" i="8"/>
  <c r="E13" i="8"/>
  <c r="F13" i="8"/>
  <c r="H13" i="8"/>
  <c r="I13" i="8"/>
  <c r="D14" i="8"/>
  <c r="E14" i="8"/>
  <c r="F14" i="8"/>
  <c r="H14" i="8"/>
  <c r="I14" i="8"/>
  <c r="D15" i="8"/>
  <c r="E15" i="8"/>
  <c r="F15" i="8"/>
  <c r="H15" i="8"/>
  <c r="I15" i="8"/>
  <c r="D16" i="8"/>
  <c r="E16" i="8"/>
  <c r="F16" i="8"/>
  <c r="H16" i="8"/>
  <c r="I16" i="8"/>
  <c r="D17" i="8"/>
  <c r="E17" i="8"/>
  <c r="F17" i="8"/>
  <c r="H17" i="8"/>
  <c r="I17" i="8"/>
  <c r="D18" i="8"/>
  <c r="E18" i="8"/>
  <c r="F18" i="8"/>
  <c r="H18" i="8"/>
  <c r="I18" i="8"/>
  <c r="D19" i="8"/>
  <c r="E19" i="8"/>
  <c r="F19" i="8"/>
  <c r="H19" i="8"/>
  <c r="I19" i="8"/>
  <c r="D20" i="8"/>
  <c r="E20" i="8"/>
  <c r="F20" i="8"/>
  <c r="H20" i="8"/>
  <c r="I20" i="8"/>
  <c r="D21" i="8"/>
  <c r="E21" i="8"/>
  <c r="F21" i="8"/>
  <c r="H21" i="8"/>
  <c r="I21" i="8"/>
  <c r="D22" i="8"/>
  <c r="E22" i="8"/>
  <c r="F22" i="8"/>
  <c r="H22" i="8"/>
  <c r="I22" i="8"/>
  <c r="D23" i="8"/>
  <c r="E23" i="8"/>
  <c r="F23" i="8"/>
  <c r="H23" i="8"/>
  <c r="I23" i="8"/>
  <c r="D24" i="8"/>
  <c r="E24" i="8"/>
  <c r="F24" i="8"/>
  <c r="H24" i="8"/>
  <c r="I24" i="8"/>
  <c r="D25" i="8"/>
  <c r="E25" i="8"/>
  <c r="F25" i="8"/>
  <c r="H25" i="8"/>
  <c r="I25" i="8"/>
  <c r="D26" i="8"/>
  <c r="E26" i="8"/>
  <c r="F26" i="8"/>
  <c r="H26" i="8"/>
  <c r="I26" i="8"/>
  <c r="D27" i="8"/>
  <c r="E27" i="8"/>
  <c r="F27" i="8"/>
  <c r="H27" i="8"/>
  <c r="I27" i="8"/>
  <c r="D28" i="8"/>
  <c r="E28" i="8"/>
  <c r="F28" i="8"/>
  <c r="H28" i="8"/>
  <c r="I28" i="8"/>
  <c r="D29" i="8"/>
  <c r="E29" i="8"/>
  <c r="F29" i="8"/>
  <c r="H29" i="8"/>
  <c r="I29"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Q6" i="12"/>
  <c r="P6" i="12"/>
  <c r="O6" i="12"/>
  <c r="N6" i="12"/>
  <c r="M6" i="12"/>
  <c r="L6" i="12"/>
  <c r="K6" i="12"/>
  <c r="J6" i="12"/>
  <c r="I6" i="12"/>
  <c r="H6" i="12"/>
  <c r="G6" i="12"/>
  <c r="F6" i="12"/>
  <c r="E6" i="12"/>
  <c r="D6" i="12"/>
  <c r="C6" i="12"/>
  <c r="B6" i="12"/>
  <c r="A6" i="12"/>
  <c r="J45" i="8" l="1"/>
  <c r="C45" i="8" s="1"/>
  <c r="J61" i="8"/>
  <c r="C61" i="8" s="1"/>
  <c r="J93" i="8"/>
  <c r="C93" i="8" s="1"/>
  <c r="J59" i="8"/>
  <c r="C59" i="8" s="1"/>
  <c r="J102" i="8"/>
  <c r="C102" i="8" s="1"/>
  <c r="J89" i="8"/>
  <c r="C89" i="8" s="1"/>
  <c r="J28" i="8"/>
  <c r="C28" i="8" s="1"/>
  <c r="J43" i="8"/>
  <c r="C43" i="8" s="1"/>
  <c r="J41" i="8"/>
  <c r="C41" i="8" s="1"/>
  <c r="J26" i="8"/>
  <c r="C26" i="8" s="1"/>
  <c r="J73" i="8"/>
  <c r="C73" i="8" s="1"/>
  <c r="J14" i="8"/>
  <c r="C14" i="8" s="1"/>
  <c r="J82" i="8"/>
  <c r="C82" i="8" s="1"/>
  <c r="J49" i="8"/>
  <c r="C49" i="8" s="1"/>
  <c r="J42" i="8"/>
  <c r="C42" i="8" s="1"/>
  <c r="J91" i="8"/>
  <c r="C91" i="8" s="1"/>
  <c r="J53" i="8"/>
  <c r="C53" i="8" s="1"/>
  <c r="J101" i="8"/>
  <c r="C101" i="8" s="1"/>
  <c r="J58" i="8"/>
  <c r="C58" i="8" s="1"/>
  <c r="J18" i="8"/>
  <c r="C18" i="8" s="1"/>
  <c r="J57" i="8"/>
  <c r="C57" i="8" s="1"/>
  <c r="J76" i="8"/>
  <c r="C76" i="8" s="1"/>
  <c r="J22" i="8"/>
  <c r="C22" i="8" s="1"/>
  <c r="J85" i="8"/>
  <c r="C85" i="8" s="1"/>
  <c r="J52" i="8"/>
  <c r="C52" i="8" s="1"/>
  <c r="J10" i="8"/>
  <c r="C10" i="8" s="1"/>
  <c r="J90" i="8"/>
  <c r="C90" i="8" s="1"/>
  <c r="J84" i="8"/>
  <c r="C84" i="8" s="1"/>
  <c r="J27" i="8"/>
  <c r="C27" i="8" s="1"/>
  <c r="J96" i="8"/>
  <c r="C96" i="8" s="1"/>
  <c r="J64" i="8"/>
  <c r="C64" i="8" s="1"/>
  <c r="J54" i="8"/>
  <c r="C54" i="8" s="1"/>
  <c r="J48" i="8"/>
  <c r="C48" i="8" s="1"/>
  <c r="J37" i="8"/>
  <c r="C37" i="8" s="1"/>
  <c r="J34" i="8"/>
  <c r="C34" i="8" s="1"/>
  <c r="J25" i="8"/>
  <c r="C25" i="8" s="1"/>
  <c r="J23" i="8"/>
  <c r="C23" i="8" s="1"/>
  <c r="J21" i="8"/>
  <c r="C21" i="8" s="1"/>
  <c r="J17" i="8"/>
  <c r="C17" i="8" s="1"/>
  <c r="J15" i="8"/>
  <c r="C15" i="8" s="1"/>
  <c r="J12" i="8"/>
  <c r="C12" i="8" s="1"/>
  <c r="J105" i="8"/>
  <c r="C105" i="8" s="1"/>
  <c r="J92" i="8"/>
  <c r="C92" i="8" s="1"/>
  <c r="J83" i="8"/>
  <c r="C83" i="8" s="1"/>
  <c r="J81" i="8"/>
  <c r="C81" i="8" s="1"/>
  <c r="J79" i="8"/>
  <c r="C79" i="8" s="1"/>
  <c r="J78" i="8"/>
  <c r="C78" i="8" s="1"/>
  <c r="J77" i="8"/>
  <c r="C77" i="8" s="1"/>
  <c r="J75" i="8"/>
  <c r="C75" i="8" s="1"/>
  <c r="J74" i="8"/>
  <c r="C74" i="8" s="1"/>
  <c r="J60" i="8"/>
  <c r="C60" i="8" s="1"/>
  <c r="J51" i="8"/>
  <c r="C51" i="8" s="1"/>
  <c r="J50" i="8"/>
  <c r="C50" i="8" s="1"/>
  <c r="J44" i="8"/>
  <c r="C44" i="8" s="1"/>
  <c r="J9" i="8"/>
  <c r="C9" i="8" s="1"/>
  <c r="J104" i="8"/>
  <c r="C104" i="8" s="1"/>
  <c r="J80" i="8"/>
  <c r="C80" i="8" s="1"/>
  <c r="J29" i="8"/>
  <c r="C29" i="8" s="1"/>
  <c r="J24" i="8"/>
  <c r="C24" i="8" s="1"/>
  <c r="J20" i="8"/>
  <c r="C20" i="8" s="1"/>
  <c r="J16" i="8"/>
  <c r="C16" i="8" s="1"/>
  <c r="J100" i="8"/>
  <c r="C100" i="8" s="1"/>
  <c r="J98" i="8"/>
  <c r="C98" i="8" s="1"/>
  <c r="J94" i="8"/>
  <c r="C94" i="8" s="1"/>
  <c r="J87" i="8"/>
  <c r="C87" i="8" s="1"/>
  <c r="J72" i="8"/>
  <c r="C72" i="8" s="1"/>
  <c r="J68" i="8"/>
  <c r="C68" i="8" s="1"/>
  <c r="J55" i="8"/>
  <c r="C55" i="8" s="1"/>
  <c r="J39" i="8"/>
  <c r="C39" i="8" s="1"/>
  <c r="J38" i="8"/>
  <c r="C38" i="8" s="1"/>
  <c r="J35" i="8"/>
  <c r="C35" i="8" s="1"/>
  <c r="J33" i="8"/>
  <c r="C33" i="8" s="1"/>
  <c r="J31" i="8"/>
  <c r="C31" i="8" s="1"/>
  <c r="J30" i="8"/>
  <c r="C30" i="8" s="1"/>
  <c r="J19" i="8"/>
  <c r="C19" i="8" s="1"/>
  <c r="J13" i="8"/>
  <c r="C13" i="8" s="1"/>
  <c r="J11" i="8"/>
  <c r="C11" i="8" s="1"/>
  <c r="J8" i="8"/>
  <c r="C8" i="8" s="1"/>
  <c r="J103" i="8"/>
  <c r="C103" i="8" s="1"/>
  <c r="J99" i="8"/>
  <c r="C99" i="8" s="1"/>
  <c r="J97" i="8"/>
  <c r="C97" i="8" s="1"/>
  <c r="J95" i="8"/>
  <c r="C95" i="8" s="1"/>
  <c r="J88" i="8"/>
  <c r="C88" i="8" s="1"/>
  <c r="J86" i="8"/>
  <c r="C86" i="8" s="1"/>
  <c r="J71" i="8"/>
  <c r="C71" i="8" s="1"/>
  <c r="J70" i="8"/>
  <c r="C70" i="8" s="1"/>
  <c r="J69" i="8"/>
  <c r="C69" i="8" s="1"/>
  <c r="J67" i="8"/>
  <c r="C67" i="8" s="1"/>
  <c r="J66" i="8"/>
  <c r="C66" i="8" s="1"/>
  <c r="J65" i="8"/>
  <c r="C65" i="8" s="1"/>
  <c r="J63" i="8"/>
  <c r="C63" i="8" s="1"/>
  <c r="J62" i="8"/>
  <c r="C62" i="8" s="1"/>
  <c r="J56" i="8"/>
  <c r="C56" i="8" s="1"/>
  <c r="J47" i="8"/>
  <c r="C47" i="8" s="1"/>
  <c r="J46" i="8"/>
  <c r="C46" i="8" s="1"/>
  <c r="J40" i="8"/>
  <c r="C40" i="8" s="1"/>
  <c r="J36" i="8"/>
  <c r="C36" i="8" s="1"/>
  <c r="J32" i="8"/>
  <c r="C32" i="8" s="1"/>
  <c r="J7" i="8"/>
  <c r="C7" i="8" s="1"/>
  <c r="A8" i="9" l="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M105" i="8"/>
  <c r="K105" i="8"/>
  <c r="M104" i="8"/>
  <c r="K104" i="8"/>
  <c r="M103" i="8"/>
  <c r="K103" i="8"/>
  <c r="M102" i="8"/>
  <c r="K102" i="8"/>
  <c r="M101" i="8"/>
  <c r="K101" i="8"/>
  <c r="M100" i="8"/>
  <c r="K100" i="8"/>
  <c r="M99" i="8"/>
  <c r="K99" i="8"/>
  <c r="M98" i="8"/>
  <c r="K98" i="8"/>
  <c r="K97" i="8"/>
  <c r="K96" i="8"/>
  <c r="K95" i="8"/>
  <c r="L94" i="8"/>
  <c r="K94" i="8"/>
  <c r="K93" i="8"/>
  <c r="K92" i="8"/>
  <c r="K91" i="8"/>
  <c r="L90" i="8"/>
  <c r="K90" i="8"/>
  <c r="K89" i="8"/>
  <c r="K88" i="8"/>
  <c r="K87" i="8"/>
  <c r="M86" i="8"/>
  <c r="L86"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B14" i="8"/>
  <c r="K14" i="8" s="1"/>
  <c r="B13" i="8"/>
  <c r="K13" i="8" s="1"/>
  <c r="B12" i="8"/>
  <c r="K12" i="8" s="1"/>
  <c r="B11" i="8"/>
  <c r="K11" i="8" s="1"/>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B10" i="8"/>
  <c r="K10" i="8" s="1"/>
  <c r="B9" i="8"/>
  <c r="K9" i="8" s="1"/>
  <c r="B8" i="8"/>
  <c r="K8" i="8" s="1"/>
  <c r="B7" i="8"/>
  <c r="K7" i="8" s="1"/>
  <c r="I6" i="8"/>
  <c r="H6" i="8"/>
  <c r="F6" i="8"/>
  <c r="E6" i="8"/>
  <c r="D6" i="8"/>
  <c r="B6" i="8"/>
  <c r="K6" i="8" s="1"/>
  <c r="U3" i="7"/>
  <c r="D3" i="7"/>
  <c r="Q47" i="4"/>
  <c r="O47" i="4"/>
  <c r="M47" i="4"/>
  <c r="Q46" i="4"/>
  <c r="O46" i="4"/>
  <c r="M46" i="4"/>
  <c r="Q45" i="4"/>
  <c r="O45" i="4"/>
  <c r="M45" i="4"/>
  <c r="Q44" i="4"/>
  <c r="O44" i="4"/>
  <c r="M44" i="4"/>
  <c r="Q43" i="4"/>
  <c r="O43" i="4"/>
  <c r="M43" i="4"/>
  <c r="Q42" i="4"/>
  <c r="O42" i="4"/>
  <c r="M42" i="4"/>
  <c r="B42" i="4"/>
  <c r="B2" i="4"/>
  <c r="B2" i="3"/>
  <c r="S47" i="4" l="1"/>
  <c r="J47" i="4" s="1"/>
  <c r="S43" i="4"/>
  <c r="J43" i="4" s="1"/>
  <c r="S44" i="4"/>
  <c r="J44" i="4" s="1"/>
  <c r="S45" i="4"/>
  <c r="J45" i="4" s="1"/>
  <c r="S46" i="4"/>
  <c r="J46" i="4" s="1"/>
  <c r="L21" i="8"/>
  <c r="M7" i="8"/>
  <c r="M16" i="8"/>
  <c r="L24" i="8"/>
  <c r="M90" i="8"/>
  <c r="M8" i="8"/>
  <c r="S42" i="4"/>
  <c r="J42" i="4" s="1"/>
  <c r="J6" i="8"/>
  <c r="M6" i="8" s="1"/>
  <c r="L29" i="8"/>
  <c r="M29" i="8"/>
  <c r="L25" i="8"/>
  <c r="M25" i="8"/>
  <c r="M13" i="8"/>
  <c r="L13" i="8"/>
  <c r="M15" i="8"/>
  <c r="L15" i="8"/>
  <c r="M17" i="8"/>
  <c r="L17" i="8"/>
  <c r="M19" i="8"/>
  <c r="L19" i="8"/>
  <c r="M21" i="8"/>
  <c r="M23" i="8"/>
  <c r="L23" i="8"/>
  <c r="M10" i="8"/>
  <c r="L10" i="8"/>
  <c r="L27" i="8"/>
  <c r="M27" i="8"/>
  <c r="M11" i="8"/>
  <c r="L11" i="8"/>
  <c r="L28" i="8"/>
  <c r="M28" i="8"/>
  <c r="L7" i="8"/>
  <c r="L9" i="8"/>
  <c r="M9" i="8"/>
  <c r="M12" i="8"/>
  <c r="L12" i="8"/>
  <c r="M14" i="8"/>
  <c r="L14" i="8"/>
  <c r="M18" i="8"/>
  <c r="L18" i="8"/>
  <c r="M20" i="8"/>
  <c r="L20" i="8"/>
  <c r="M22" i="8"/>
  <c r="L22" i="8"/>
  <c r="M24" i="8"/>
  <c r="L26" i="8"/>
  <c r="M26" i="8"/>
  <c r="L30" i="8"/>
  <c r="L31" i="8"/>
  <c r="L32" i="8"/>
  <c r="L33" i="8"/>
  <c r="L34" i="8"/>
  <c r="L35" i="8"/>
  <c r="L36" i="8"/>
  <c r="L37" i="8"/>
  <c r="L38" i="8"/>
  <c r="L39" i="8"/>
  <c r="L40" i="8"/>
  <c r="L41" i="8"/>
  <c r="L42" i="8"/>
  <c r="M43" i="8"/>
  <c r="L43" i="8"/>
  <c r="M47" i="8"/>
  <c r="L47" i="8"/>
  <c r="M51" i="8"/>
  <c r="L51" i="8"/>
  <c r="M55" i="8"/>
  <c r="L55" i="8"/>
  <c r="M58" i="8"/>
  <c r="L58" i="8"/>
  <c r="M60" i="8"/>
  <c r="L60" i="8"/>
  <c r="M62" i="8"/>
  <c r="L62" i="8"/>
  <c r="M64" i="8"/>
  <c r="L64" i="8"/>
  <c r="M66" i="8"/>
  <c r="L66" i="8"/>
  <c r="M68" i="8"/>
  <c r="L68" i="8"/>
  <c r="M70" i="8"/>
  <c r="L70" i="8"/>
  <c r="M72" i="8"/>
  <c r="L72" i="8"/>
  <c r="M74" i="8"/>
  <c r="L74" i="8"/>
  <c r="M76" i="8"/>
  <c r="L76" i="8"/>
  <c r="M78" i="8"/>
  <c r="L78" i="8"/>
  <c r="M80" i="8"/>
  <c r="L80" i="8"/>
  <c r="M82" i="8"/>
  <c r="L82" i="8"/>
  <c r="M46" i="8"/>
  <c r="L46" i="8"/>
  <c r="M50" i="8"/>
  <c r="L50" i="8"/>
  <c r="M54" i="8"/>
  <c r="L54" i="8"/>
  <c r="M30" i="8"/>
  <c r="M31" i="8"/>
  <c r="M32" i="8"/>
  <c r="M33" i="8"/>
  <c r="M34" i="8"/>
  <c r="M35" i="8"/>
  <c r="M36" i="8"/>
  <c r="M37" i="8"/>
  <c r="M38" i="8"/>
  <c r="M39" i="8"/>
  <c r="M40" i="8"/>
  <c r="M41" i="8"/>
  <c r="M42" i="8"/>
  <c r="M57" i="8"/>
  <c r="L57" i="8"/>
  <c r="M59" i="8"/>
  <c r="L59" i="8"/>
  <c r="M61" i="8"/>
  <c r="L61" i="8"/>
  <c r="M63" i="8"/>
  <c r="L63" i="8"/>
  <c r="M65" i="8"/>
  <c r="L65" i="8"/>
  <c r="M67" i="8"/>
  <c r="L67" i="8"/>
  <c r="M69" i="8"/>
  <c r="L69" i="8"/>
  <c r="M71" i="8"/>
  <c r="L71" i="8"/>
  <c r="M73" i="8"/>
  <c r="L73" i="8"/>
  <c r="M75" i="8"/>
  <c r="L75" i="8"/>
  <c r="M77" i="8"/>
  <c r="L77" i="8"/>
  <c r="M79" i="8"/>
  <c r="L79" i="8"/>
  <c r="M81" i="8"/>
  <c r="L81" i="8"/>
  <c r="M83" i="8"/>
  <c r="L83" i="8"/>
  <c r="M94" i="8"/>
  <c r="L84" i="8"/>
  <c r="L88" i="8"/>
  <c r="L92" i="8"/>
  <c r="L96" i="8"/>
  <c r="M84" i="8"/>
  <c r="M88" i="8"/>
  <c r="M92" i="8"/>
  <c r="M96" i="8"/>
  <c r="L98" i="8"/>
  <c r="L99" i="8"/>
  <c r="L100" i="8"/>
  <c r="L101" i="8"/>
  <c r="L102" i="8"/>
  <c r="L103" i="8"/>
  <c r="L104" i="8"/>
  <c r="L105" i="8"/>
  <c r="I36" i="4" l="1"/>
  <c r="I35" i="4"/>
  <c r="I34" i="4"/>
  <c r="I33" i="4"/>
  <c r="D11" i="9"/>
  <c r="I11" i="9" s="1"/>
  <c r="D16" i="9"/>
  <c r="I16" i="9" s="1"/>
  <c r="D13" i="9"/>
  <c r="I13" i="9" s="1"/>
  <c r="L16" i="8"/>
  <c r="L8" i="8"/>
  <c r="C6" i="8"/>
  <c r="L6" i="8"/>
  <c r="D9" i="9" s="1"/>
  <c r="I9" i="9" s="1"/>
  <c r="M97" i="8"/>
  <c r="L97" i="8"/>
  <c r="M56" i="8"/>
  <c r="L56" i="8"/>
  <c r="M91" i="8"/>
  <c r="L91" i="8"/>
  <c r="M89" i="8"/>
  <c r="L89" i="8"/>
  <c r="M87" i="8"/>
  <c r="L87" i="8"/>
  <c r="M93" i="8"/>
  <c r="L93" i="8"/>
  <c r="M44" i="8"/>
  <c r="L44" i="8"/>
  <c r="M49" i="8"/>
  <c r="L49" i="8"/>
  <c r="M85" i="8"/>
  <c r="L85" i="8"/>
  <c r="D6" i="9"/>
  <c r="I6" i="9" s="1"/>
  <c r="M45" i="8"/>
  <c r="L45" i="8"/>
  <c r="M95" i="8"/>
  <c r="L95" i="8"/>
  <c r="M52" i="8"/>
  <c r="L52" i="8"/>
  <c r="M48" i="8"/>
  <c r="L48" i="8"/>
  <c r="M53" i="8"/>
  <c r="L53" i="8"/>
  <c r="D49" i="9" l="1"/>
  <c r="D97" i="9"/>
  <c r="D145" i="9"/>
  <c r="D114" i="9"/>
  <c r="D131" i="9"/>
  <c r="D132" i="9"/>
  <c r="D78" i="9"/>
  <c r="D31" i="9"/>
  <c r="I31" i="9" s="1"/>
  <c r="D135" i="9"/>
  <c r="D140" i="9"/>
  <c r="D28" i="9"/>
  <c r="I28" i="9" s="1"/>
  <c r="D101" i="9"/>
  <c r="D149" i="9"/>
  <c r="D143" i="9"/>
  <c r="D86" i="9"/>
  <c r="D147" i="9"/>
  <c r="D40" i="9"/>
  <c r="I40" i="9" s="1"/>
  <c r="D57" i="9"/>
  <c r="D105" i="9"/>
  <c r="D153" i="9"/>
  <c r="D130" i="9"/>
  <c r="D18" i="9"/>
  <c r="I18" i="9" s="1"/>
  <c r="D39" i="9"/>
  <c r="I39" i="9" s="1"/>
  <c r="D19" i="9"/>
  <c r="I19" i="9" s="1"/>
  <c r="D109" i="9"/>
  <c r="D46" i="9"/>
  <c r="I46" i="9" s="1"/>
  <c r="D24" i="9"/>
  <c r="I24" i="9" s="1"/>
  <c r="D43" i="9"/>
  <c r="I43" i="9" s="1"/>
  <c r="D64" i="9"/>
  <c r="D62" i="9"/>
  <c r="D68" i="9"/>
  <c r="D47" i="9"/>
  <c r="D118" i="9"/>
  <c r="D30" i="9"/>
  <c r="I30" i="9" s="1"/>
  <c r="D102" i="9"/>
  <c r="D59" i="9"/>
  <c r="D17" i="9"/>
  <c r="I17" i="9" s="1"/>
  <c r="D65" i="9"/>
  <c r="D113" i="9"/>
  <c r="D54" i="9"/>
  <c r="D142" i="9"/>
  <c r="D36" i="9"/>
  <c r="I36" i="9" s="1"/>
  <c r="D26" i="9"/>
  <c r="I26" i="9" s="1"/>
  <c r="D110" i="9"/>
  <c r="D55" i="9"/>
  <c r="D44" i="9"/>
  <c r="I44" i="9" s="1"/>
  <c r="D63" i="9"/>
  <c r="D76" i="9"/>
  <c r="D75" i="9"/>
  <c r="D104" i="9"/>
  <c r="D21" i="9"/>
  <c r="I21" i="9" s="1"/>
  <c r="D69" i="9"/>
  <c r="D117" i="9"/>
  <c r="D48" i="9"/>
  <c r="D56" i="9"/>
  <c r="D25" i="9"/>
  <c r="I25" i="9" s="1"/>
  <c r="D73" i="9"/>
  <c r="D121" i="9"/>
  <c r="D70" i="9"/>
  <c r="D51" i="9"/>
  <c r="D60" i="9"/>
  <c r="D34" i="9"/>
  <c r="I34" i="9" s="1"/>
  <c r="D126" i="9"/>
  <c r="D67" i="9"/>
  <c r="D29" i="9"/>
  <c r="I29" i="9" s="1"/>
  <c r="D77" i="9"/>
  <c r="D125" i="9"/>
  <c r="D74" i="9"/>
  <c r="D71" i="9"/>
  <c r="D72" i="9"/>
  <c r="D38" i="9"/>
  <c r="I38" i="9" s="1"/>
  <c r="D134" i="9"/>
  <c r="D79" i="9"/>
  <c r="D80" i="9"/>
  <c r="D99" i="9"/>
  <c r="D116" i="9"/>
  <c r="D33" i="9"/>
  <c r="I33" i="9" s="1"/>
  <c r="D81" i="9"/>
  <c r="D129" i="9"/>
  <c r="D82" i="9"/>
  <c r="D83" i="9"/>
  <c r="D84" i="9"/>
  <c r="D42" i="9"/>
  <c r="I42" i="9" s="1"/>
  <c r="D146" i="9"/>
  <c r="D91" i="9"/>
  <c r="D88" i="9"/>
  <c r="D111" i="9"/>
  <c r="D128" i="9"/>
  <c r="D37" i="9"/>
  <c r="I37" i="9" s="1"/>
  <c r="D85" i="9"/>
  <c r="D133" i="9"/>
  <c r="D90" i="9"/>
  <c r="D95" i="9"/>
  <c r="D96" i="9"/>
  <c r="D50" i="9"/>
  <c r="D154" i="9"/>
  <c r="D103" i="9"/>
  <c r="D100" i="9"/>
  <c r="D123" i="9"/>
  <c r="D136" i="9"/>
  <c r="D41" i="9"/>
  <c r="I41" i="9" s="1"/>
  <c r="D89" i="9"/>
  <c r="D137" i="9"/>
  <c r="D98" i="9"/>
  <c r="D107" i="9"/>
  <c r="D108" i="9"/>
  <c r="D58" i="9"/>
  <c r="D23" i="9"/>
  <c r="I23" i="9" s="1"/>
  <c r="D115" i="9"/>
  <c r="D112" i="9"/>
  <c r="D139" i="9"/>
  <c r="D148" i="9"/>
  <c r="D45" i="9"/>
  <c r="I45" i="9" s="1"/>
  <c r="D93" i="9"/>
  <c r="D141" i="9"/>
  <c r="D106" i="9"/>
  <c r="D119" i="9"/>
  <c r="D120" i="9"/>
  <c r="D66" i="9"/>
  <c r="D27" i="9"/>
  <c r="I27" i="9" s="1"/>
  <c r="D127" i="9"/>
  <c r="D124" i="9"/>
  <c r="D155" i="9"/>
  <c r="D53" i="9"/>
  <c r="D122" i="9"/>
  <c r="D144" i="9"/>
  <c r="D35" i="9"/>
  <c r="I35" i="9" s="1"/>
  <c r="D152" i="9"/>
  <c r="D151" i="9"/>
  <c r="D94" i="9"/>
  <c r="D20" i="9"/>
  <c r="I20" i="9" s="1"/>
  <c r="D52" i="9"/>
  <c r="D61" i="9"/>
  <c r="D138" i="9"/>
  <c r="D22" i="9"/>
  <c r="I22" i="9" s="1"/>
  <c r="D32" i="9"/>
  <c r="I32" i="9" s="1"/>
  <c r="D150" i="9"/>
  <c r="D92" i="9"/>
  <c r="D87" i="9"/>
  <c r="D12" i="9"/>
  <c r="I12" i="9" s="1"/>
  <c r="M12" i="9" s="1"/>
  <c r="D10" i="9"/>
  <c r="I10" i="9" s="1"/>
  <c r="M10" i="9" s="1"/>
  <c r="D15" i="9"/>
  <c r="I15" i="9" s="1"/>
  <c r="M15" i="9" s="1"/>
  <c r="D14" i="9"/>
  <c r="I14" i="9" s="1"/>
  <c r="M14" i="9" s="1"/>
  <c r="D7" i="9"/>
  <c r="I7" i="9" s="1"/>
  <c r="M7" i="9" s="1"/>
  <c r="G7" i="9" s="1"/>
  <c r="D8" i="9"/>
  <c r="I8" i="9" s="1"/>
  <c r="M8" i="9" s="1"/>
  <c r="N8" i="9" s="1"/>
  <c r="M16" i="9"/>
  <c r="J16" i="9"/>
  <c r="M6" i="9"/>
  <c r="J6" i="9"/>
  <c r="M13" i="9"/>
  <c r="J13" i="9"/>
  <c r="M11" i="9"/>
  <c r="J11" i="9"/>
  <c r="M9" i="9"/>
  <c r="J9" i="9"/>
  <c r="J10" i="9" l="1"/>
  <c r="J12" i="9"/>
  <c r="J33" i="9"/>
  <c r="M33" i="9"/>
  <c r="J32" i="9"/>
  <c r="M32" i="9"/>
  <c r="J14" i="9"/>
  <c r="M27" i="9"/>
  <c r="J27" i="9"/>
  <c r="M23" i="9"/>
  <c r="J23" i="9"/>
  <c r="M19" i="9"/>
  <c r="J19" i="9"/>
  <c r="J20" i="9"/>
  <c r="M20" i="9"/>
  <c r="J42" i="9"/>
  <c r="M42" i="9"/>
  <c r="M38" i="9"/>
  <c r="J38" i="9"/>
  <c r="J39" i="9"/>
  <c r="M39" i="9"/>
  <c r="J28" i="9"/>
  <c r="M28" i="9"/>
  <c r="J44" i="9"/>
  <c r="M44" i="9"/>
  <c r="J30" i="9"/>
  <c r="M30" i="9"/>
  <c r="J18" i="9"/>
  <c r="M18" i="9"/>
  <c r="M25" i="9"/>
  <c r="J25" i="9"/>
  <c r="M31" i="9"/>
  <c r="J31" i="9"/>
  <c r="M35" i="9"/>
  <c r="J35" i="9"/>
  <c r="J26" i="9"/>
  <c r="M26" i="9"/>
  <c r="M36" i="9"/>
  <c r="J36" i="9"/>
  <c r="J15" i="9"/>
  <c r="M29" i="9"/>
  <c r="J29" i="9"/>
  <c r="J40" i="9"/>
  <c r="M40" i="9"/>
  <c r="J43" i="9"/>
  <c r="M43" i="9"/>
  <c r="M37" i="9"/>
  <c r="J37" i="9"/>
  <c r="M45" i="9"/>
  <c r="J45" i="9"/>
  <c r="J24" i="9"/>
  <c r="M24" i="9"/>
  <c r="M41" i="9"/>
  <c r="J41" i="9"/>
  <c r="J22" i="9"/>
  <c r="M22" i="9"/>
  <c r="J21" i="9"/>
  <c r="M21" i="9"/>
  <c r="J34" i="9"/>
  <c r="M34" i="9"/>
  <c r="J46" i="9"/>
  <c r="M46" i="9"/>
  <c r="M17" i="9"/>
  <c r="J17" i="9"/>
  <c r="J7" i="9"/>
  <c r="N7" i="9"/>
  <c r="G8" i="9"/>
  <c r="J8" i="9"/>
  <c r="G10" i="9"/>
  <c r="N10" i="9"/>
  <c r="G13" i="9"/>
  <c r="N13" i="9"/>
  <c r="G6" i="9"/>
  <c r="N6" i="9"/>
  <c r="G15" i="9"/>
  <c r="N15" i="9"/>
  <c r="G14" i="9"/>
  <c r="N14" i="9"/>
  <c r="G9" i="9"/>
  <c r="N9" i="9"/>
  <c r="G11" i="9"/>
  <c r="N11" i="9"/>
  <c r="N16" i="9"/>
  <c r="G16" i="9"/>
  <c r="N12" i="9"/>
  <c r="G12" i="9"/>
  <c r="N45" i="9" l="1"/>
  <c r="G45" i="9"/>
  <c r="G44" i="9"/>
  <c r="N44" i="9"/>
  <c r="N37" i="9"/>
  <c r="G37" i="9"/>
  <c r="N21" i="9"/>
  <c r="G21" i="9"/>
  <c r="G40" i="9"/>
  <c r="N40" i="9"/>
  <c r="G46" i="9"/>
  <c r="N46" i="9"/>
  <c r="G36" i="9"/>
  <c r="N36" i="9"/>
  <c r="N28" i="9"/>
  <c r="G28" i="9"/>
  <c r="G26" i="9"/>
  <c r="N26" i="9"/>
  <c r="N34" i="9"/>
  <c r="G34" i="9"/>
  <c r="G19" i="9"/>
  <c r="N19" i="9"/>
  <c r="G43" i="9"/>
  <c r="N43" i="9"/>
  <c r="G35" i="9"/>
  <c r="N35" i="9"/>
  <c r="G23" i="9"/>
  <c r="N23" i="9"/>
  <c r="G39" i="9"/>
  <c r="N39" i="9"/>
  <c r="N22" i="9"/>
  <c r="G22" i="9"/>
  <c r="G31" i="9"/>
  <c r="N31" i="9"/>
  <c r="G27" i="9"/>
  <c r="N27" i="9"/>
  <c r="G25" i="9"/>
  <c r="N25" i="9"/>
  <c r="G38" i="9"/>
  <c r="N38" i="9"/>
  <c r="N32" i="9"/>
  <c r="G32" i="9"/>
  <c r="G41" i="9"/>
  <c r="N41" i="9"/>
  <c r="G29" i="9"/>
  <c r="N29" i="9"/>
  <c r="G18" i="9"/>
  <c r="N18" i="9"/>
  <c r="G42" i="9"/>
  <c r="N42" i="9"/>
  <c r="N24" i="9"/>
  <c r="G24" i="9"/>
  <c r="G33" i="9"/>
  <c r="N33" i="9"/>
  <c r="N17" i="9"/>
  <c r="G17" i="9"/>
  <c r="N30" i="9"/>
  <c r="G30" i="9"/>
  <c r="G20" i="9"/>
  <c r="N20" i="9"/>
  <c r="A8" i="12"/>
  <c r="A9" i="12" s="1"/>
  <c r="A10" i="12" s="1"/>
  <c r="A11" i="12" s="1"/>
  <c r="A12" i="12" s="1"/>
  <c r="A13" i="12" s="1"/>
  <c r="A14" i="12" s="1"/>
  <c r="A15" i="12" s="1"/>
  <c r="A16" i="12" s="1"/>
  <c r="A17" i="12" s="1"/>
  <c r="A18" i="12" s="1"/>
  <c r="E8" i="12"/>
  <c r="E9" i="12" s="1"/>
  <c r="E10" i="12" s="1"/>
  <c r="E11" i="12" s="1"/>
  <c r="E12" i="12" s="1"/>
  <c r="E13" i="12" s="1"/>
  <c r="E14" i="12" s="1"/>
  <c r="E15" i="12" s="1"/>
  <c r="E16" i="12" s="1"/>
  <c r="E17" i="12" s="1"/>
  <c r="E18" i="12" s="1"/>
  <c r="I8" i="12"/>
  <c r="I9" i="12" s="1"/>
  <c r="I10" i="12" s="1"/>
  <c r="I11" i="12" s="1"/>
  <c r="I12" i="12" s="1"/>
  <c r="I13" i="12" s="1"/>
  <c r="I14" i="12" s="1"/>
  <c r="I15" i="12" s="1"/>
  <c r="I16" i="12" s="1"/>
  <c r="I17" i="12" s="1"/>
  <c r="I18" i="12" s="1"/>
  <c r="M8" i="12"/>
  <c r="M9" i="12" s="1"/>
  <c r="M10" i="12" s="1"/>
  <c r="M11" i="12" s="1"/>
  <c r="M12" i="12" s="1"/>
  <c r="M13" i="12" s="1"/>
  <c r="M14" i="12" s="1"/>
  <c r="M15" i="12" s="1"/>
  <c r="M16" i="12" s="1"/>
  <c r="M17" i="12" s="1"/>
  <c r="M18" i="12" s="1"/>
  <c r="Q8" i="12"/>
  <c r="Q9" i="12" s="1"/>
  <c r="Q10" i="12" s="1"/>
  <c r="Q11" i="12" s="1"/>
  <c r="Q12" i="12" s="1"/>
  <c r="Q13" i="12" s="1"/>
  <c r="Q14" i="12" s="1"/>
  <c r="Q15" i="12" s="1"/>
  <c r="Q16" i="12" s="1"/>
  <c r="Q17" i="12" s="1"/>
  <c r="Q18" i="12" s="1"/>
  <c r="H8" i="12"/>
  <c r="H9" i="12" s="1"/>
  <c r="H10" i="12" s="1"/>
  <c r="H11" i="12" s="1"/>
  <c r="H12" i="12" s="1"/>
  <c r="H13" i="12" s="1"/>
  <c r="H14" i="12" s="1"/>
  <c r="H15" i="12" s="1"/>
  <c r="H16" i="12" s="1"/>
  <c r="H17" i="12" s="1"/>
  <c r="H18" i="12" s="1"/>
  <c r="B8" i="12"/>
  <c r="B9" i="12" s="1"/>
  <c r="B10" i="12" s="1"/>
  <c r="B11" i="12" s="1"/>
  <c r="B12" i="12" s="1"/>
  <c r="B13" i="12" s="1"/>
  <c r="B14" i="12" s="1"/>
  <c r="B15" i="12" s="1"/>
  <c r="B16" i="12" s="1"/>
  <c r="B17" i="12" s="1"/>
  <c r="B18" i="12" s="1"/>
  <c r="F8" i="12"/>
  <c r="F9" i="12" s="1"/>
  <c r="F10" i="12" s="1"/>
  <c r="F11" i="12" s="1"/>
  <c r="F12" i="12" s="1"/>
  <c r="F13" i="12" s="1"/>
  <c r="F14" i="12" s="1"/>
  <c r="F15" i="12" s="1"/>
  <c r="F16" i="12" s="1"/>
  <c r="F17" i="12" s="1"/>
  <c r="F18" i="12" s="1"/>
  <c r="J8" i="12"/>
  <c r="J9" i="12" s="1"/>
  <c r="J10" i="12" s="1"/>
  <c r="J11" i="12" s="1"/>
  <c r="J12" i="12" s="1"/>
  <c r="J13" i="12" s="1"/>
  <c r="J14" i="12" s="1"/>
  <c r="J15" i="12" s="1"/>
  <c r="J16" i="12" s="1"/>
  <c r="J17" i="12" s="1"/>
  <c r="J18" i="12" s="1"/>
  <c r="N8" i="12"/>
  <c r="N9" i="12" s="1"/>
  <c r="N10" i="12" s="1"/>
  <c r="N11" i="12" s="1"/>
  <c r="N12" i="12" s="1"/>
  <c r="N13" i="12" s="1"/>
  <c r="N14" i="12" s="1"/>
  <c r="N15" i="12" s="1"/>
  <c r="N16" i="12" s="1"/>
  <c r="N17" i="12" s="1"/>
  <c r="N18" i="12" s="1"/>
  <c r="L8" i="12"/>
  <c r="L9" i="12" s="1"/>
  <c r="L10" i="12" s="1"/>
  <c r="L11" i="12" s="1"/>
  <c r="L12" i="12" s="1"/>
  <c r="L13" i="12" s="1"/>
  <c r="L14" i="12" s="1"/>
  <c r="L15" i="12" s="1"/>
  <c r="L16" i="12" s="1"/>
  <c r="L17" i="12" s="1"/>
  <c r="L18" i="12" s="1"/>
  <c r="P8" i="12"/>
  <c r="P9" i="12" s="1"/>
  <c r="P10" i="12" s="1"/>
  <c r="P11" i="12" s="1"/>
  <c r="P12" i="12" s="1"/>
  <c r="P13" i="12" s="1"/>
  <c r="P14" i="12" s="1"/>
  <c r="P15" i="12" s="1"/>
  <c r="P16" i="12" s="1"/>
  <c r="P17" i="12" s="1"/>
  <c r="P18" i="12" s="1"/>
  <c r="C8" i="12"/>
  <c r="C9" i="12" s="1"/>
  <c r="C10" i="12" s="1"/>
  <c r="C11" i="12" s="1"/>
  <c r="C12" i="12" s="1"/>
  <c r="C13" i="12" s="1"/>
  <c r="C14" i="12" s="1"/>
  <c r="C15" i="12" s="1"/>
  <c r="C16" i="12" s="1"/>
  <c r="C17" i="12" s="1"/>
  <c r="C18" i="12" s="1"/>
  <c r="G8" i="12"/>
  <c r="G9" i="12" s="1"/>
  <c r="G10" i="12" s="1"/>
  <c r="G11" i="12" s="1"/>
  <c r="G12" i="12" s="1"/>
  <c r="G13" i="12" s="1"/>
  <c r="G14" i="12" s="1"/>
  <c r="G15" i="12" s="1"/>
  <c r="G16" i="12" s="1"/>
  <c r="G17" i="12" s="1"/>
  <c r="G18" i="12" s="1"/>
  <c r="K8" i="12"/>
  <c r="K9" i="12" s="1"/>
  <c r="K10" i="12" s="1"/>
  <c r="K11" i="12" s="1"/>
  <c r="K12" i="12" s="1"/>
  <c r="K13" i="12" s="1"/>
  <c r="K14" i="12" s="1"/>
  <c r="K15" i="12" s="1"/>
  <c r="K16" i="12" s="1"/>
  <c r="K17" i="12" s="1"/>
  <c r="K18" i="12" s="1"/>
  <c r="O8" i="12"/>
  <c r="O9" i="12" s="1"/>
  <c r="O10" i="12" s="1"/>
  <c r="O11" i="12" s="1"/>
  <c r="O12" i="12" s="1"/>
  <c r="O13" i="12" s="1"/>
  <c r="O14" i="12" s="1"/>
  <c r="O15" i="12" s="1"/>
  <c r="O16" i="12" s="1"/>
  <c r="O17" i="12" s="1"/>
  <c r="O18" i="12" s="1"/>
  <c r="D8" i="12"/>
  <c r="D9" i="12" s="1"/>
  <c r="D10" i="12" s="1"/>
  <c r="D11" i="12" s="1"/>
  <c r="D12" i="12" s="1"/>
  <c r="D13" i="12" s="1"/>
  <c r="D14" i="12" s="1"/>
  <c r="D15" i="12" s="1"/>
  <c r="D16" i="12" s="1"/>
  <c r="D17" i="12" s="1"/>
  <c r="D18" i="12" s="1"/>
  <c r="F19" i="12" l="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F64" i="12" s="1"/>
  <c r="F65" i="12" s="1"/>
  <c r="F66" i="12" s="1"/>
  <c r="F67" i="12" s="1"/>
  <c r="F68" i="12" s="1"/>
  <c r="F69" i="12" s="1"/>
  <c r="F70" i="12" s="1"/>
  <c r="F71" i="12" s="1"/>
  <c r="F72" i="12" s="1"/>
  <c r="F73" i="12" s="1"/>
  <c r="F74" i="12" s="1"/>
  <c r="F75" i="12" s="1"/>
  <c r="F76" i="12" s="1"/>
  <c r="F77" i="12" s="1"/>
  <c r="F78" i="12" s="1"/>
  <c r="F79" i="12" s="1"/>
  <c r="F80" i="12" s="1"/>
  <c r="F81" i="12" s="1"/>
  <c r="V8" i="12" s="1"/>
  <c r="J19" i="12"/>
  <c r="J20" i="12" s="1"/>
  <c r="J21" i="12" s="1"/>
  <c r="J22" i="12" s="1"/>
  <c r="J23" i="12" s="1"/>
  <c r="J24" i="12" s="1"/>
  <c r="J25" i="12" s="1"/>
  <c r="J26" i="12" s="1"/>
  <c r="J27" i="12" s="1"/>
  <c r="J28" i="12" s="1"/>
  <c r="J29" i="12" s="1"/>
  <c r="J30" i="12" s="1"/>
  <c r="J31" i="12" s="1"/>
  <c r="J32" i="12" s="1"/>
  <c r="J33" i="12" s="1"/>
  <c r="J34" i="12" s="1"/>
  <c r="J35" i="12" s="1"/>
  <c r="J36" i="12" s="1"/>
  <c r="J37" i="12" s="1"/>
  <c r="J38" i="12" s="1"/>
  <c r="J39" i="12" s="1"/>
  <c r="J40" i="12" s="1"/>
  <c r="J41" i="12" s="1"/>
  <c r="J42" i="12" s="1"/>
  <c r="J43" i="12" s="1"/>
  <c r="J44" i="12" s="1"/>
  <c r="J45" i="12" s="1"/>
  <c r="J46" i="12" s="1"/>
  <c r="J47" i="12" s="1"/>
  <c r="J48" i="12" s="1"/>
  <c r="J49" i="12" s="1"/>
  <c r="J50" i="12" s="1"/>
  <c r="J51" i="12" s="1"/>
  <c r="J52" i="12" s="1"/>
  <c r="J53" i="12" s="1"/>
  <c r="J54" i="12" s="1"/>
  <c r="J55" i="12" s="1"/>
  <c r="J56" i="12" s="1"/>
  <c r="J57" i="12" s="1"/>
  <c r="J58" i="12" s="1"/>
  <c r="J59" i="12" s="1"/>
  <c r="J60" i="12" s="1"/>
  <c r="J61" i="12" s="1"/>
  <c r="J62" i="12" s="1"/>
  <c r="J63" i="12" s="1"/>
  <c r="J64" i="12" s="1"/>
  <c r="J65" i="12" s="1"/>
  <c r="J66" i="12" s="1"/>
  <c r="J67" i="12" s="1"/>
  <c r="J68" i="12" s="1"/>
  <c r="J69" i="12" s="1"/>
  <c r="J70" i="12" s="1"/>
  <c r="J71" i="12" s="1"/>
  <c r="J72" i="12" s="1"/>
  <c r="J73" i="12" s="1"/>
  <c r="J74" i="12" s="1"/>
  <c r="J75" i="12" s="1"/>
  <c r="J76" i="12" s="1"/>
  <c r="J77" i="12" s="1"/>
  <c r="J78" i="12" s="1"/>
  <c r="J79" i="12" s="1"/>
  <c r="J80" i="12" s="1"/>
  <c r="J81" i="12" s="1"/>
  <c r="V11" i="12" s="1"/>
  <c r="D19" i="12"/>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X5" i="12" s="1"/>
  <c r="K19" i="12"/>
  <c r="K20" i="12" s="1"/>
  <c r="K21" i="12" s="1"/>
  <c r="K22" i="12" s="1"/>
  <c r="K23" i="12" s="1"/>
  <c r="K24"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49" i="12" s="1"/>
  <c r="K50" i="12" s="1"/>
  <c r="K51" i="12" s="1"/>
  <c r="K52" i="12" s="1"/>
  <c r="K53" i="12" s="1"/>
  <c r="K54" i="12" s="1"/>
  <c r="K55" i="12" s="1"/>
  <c r="K56" i="12" s="1"/>
  <c r="K57" i="12" s="1"/>
  <c r="K58" i="12" s="1"/>
  <c r="K59" i="12" s="1"/>
  <c r="K60" i="12" s="1"/>
  <c r="K61" i="12" s="1"/>
  <c r="K62" i="12" s="1"/>
  <c r="K63" i="12" s="1"/>
  <c r="K64" i="12" s="1"/>
  <c r="K65" i="12" s="1"/>
  <c r="K66" i="12" s="1"/>
  <c r="K67" i="12" s="1"/>
  <c r="K68" i="12" s="1"/>
  <c r="K69" i="12" s="1"/>
  <c r="K70" i="12" s="1"/>
  <c r="K71" i="12" s="1"/>
  <c r="K72" i="12" s="1"/>
  <c r="K73" i="12" s="1"/>
  <c r="K74" i="12" s="1"/>
  <c r="K75" i="12" s="1"/>
  <c r="K76" i="12" s="1"/>
  <c r="K77" i="12" s="1"/>
  <c r="K78" i="12" s="1"/>
  <c r="K79" i="12" s="1"/>
  <c r="K80" i="12" s="1"/>
  <c r="K81" i="12" s="1"/>
  <c r="W11" i="12" s="1"/>
  <c r="L19" i="12"/>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L75" i="12" s="1"/>
  <c r="L76" i="12" s="1"/>
  <c r="L77" i="12" s="1"/>
  <c r="L78" i="12" s="1"/>
  <c r="L79" i="12" s="1"/>
  <c r="L80" i="12" s="1"/>
  <c r="L81" i="12" s="1"/>
  <c r="X11" i="12" s="1"/>
  <c r="O19" i="12"/>
  <c r="O20" i="12" s="1"/>
  <c r="O21" i="12" s="1"/>
  <c r="O22" i="12" s="1"/>
  <c r="O23" i="12" s="1"/>
  <c r="O24" i="12" s="1"/>
  <c r="O25" i="12" s="1"/>
  <c r="O26" i="12" s="1"/>
  <c r="O27" i="12" s="1"/>
  <c r="O28" i="12" s="1"/>
  <c r="O29" i="12" s="1"/>
  <c r="O30" i="12" s="1"/>
  <c r="O31" i="12" s="1"/>
  <c r="O32" i="12" s="1"/>
  <c r="O33" i="12" s="1"/>
  <c r="O34" i="12" s="1"/>
  <c r="O35" i="12" s="1"/>
  <c r="O36" i="12" s="1"/>
  <c r="O37" i="12" s="1"/>
  <c r="O38" i="12" s="1"/>
  <c r="O39" i="12" s="1"/>
  <c r="O40" i="12" s="1"/>
  <c r="O41" i="12" s="1"/>
  <c r="O42" i="12" s="1"/>
  <c r="O43" i="12" s="1"/>
  <c r="O44" i="12" s="1"/>
  <c r="O45" i="12" s="1"/>
  <c r="O46" i="12" s="1"/>
  <c r="O47" i="12" s="1"/>
  <c r="O48" i="12" s="1"/>
  <c r="O49" i="12" s="1"/>
  <c r="O50" i="12" s="1"/>
  <c r="O51" i="12" s="1"/>
  <c r="O52" i="12" s="1"/>
  <c r="O53" i="12" s="1"/>
  <c r="O54" i="12" s="1"/>
  <c r="O55" i="12" s="1"/>
  <c r="O56" i="12" s="1"/>
  <c r="O57" i="12" s="1"/>
  <c r="O58" i="12" s="1"/>
  <c r="O59" i="12" s="1"/>
  <c r="O60" i="12" s="1"/>
  <c r="O61" i="12" s="1"/>
  <c r="O62" i="12" s="1"/>
  <c r="O63" i="12" s="1"/>
  <c r="O64" i="12" s="1"/>
  <c r="O65" i="12" s="1"/>
  <c r="O66" i="12" s="1"/>
  <c r="O67" i="12" s="1"/>
  <c r="O68" i="12" s="1"/>
  <c r="O69" i="12" s="1"/>
  <c r="O70" i="12" s="1"/>
  <c r="O71" i="12" s="1"/>
  <c r="O72" i="12" s="1"/>
  <c r="O73" i="12" s="1"/>
  <c r="O74" i="12" s="1"/>
  <c r="O75" i="12" s="1"/>
  <c r="O76" i="12" s="1"/>
  <c r="O77" i="12" s="1"/>
  <c r="O78" i="12" s="1"/>
  <c r="O79" i="12" s="1"/>
  <c r="O80" i="12" s="1"/>
  <c r="O81" i="12" s="1"/>
  <c r="X14" i="12" s="1"/>
  <c r="C19" i="12"/>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C45" i="12" s="1"/>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C75" i="12" s="1"/>
  <c r="C76" i="12" s="1"/>
  <c r="C77" i="12" s="1"/>
  <c r="C78" i="12" s="1"/>
  <c r="C79" i="12" s="1"/>
  <c r="C80" i="12" s="1"/>
  <c r="C81" i="12" s="1"/>
  <c r="W5" i="12" s="1"/>
  <c r="P19" i="12"/>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P40" i="12" s="1"/>
  <c r="P41" i="12" s="1"/>
  <c r="P42" i="12" s="1"/>
  <c r="P43" i="12" s="1"/>
  <c r="P44" i="12" s="1"/>
  <c r="P45" i="12" s="1"/>
  <c r="P46" i="12" s="1"/>
  <c r="P47" i="12" s="1"/>
  <c r="P48" i="12" s="1"/>
  <c r="P49" i="12" s="1"/>
  <c r="P50" i="12" s="1"/>
  <c r="P51" i="12" s="1"/>
  <c r="P52" i="12" s="1"/>
  <c r="P53" i="12" s="1"/>
  <c r="P54" i="12" s="1"/>
  <c r="P55" i="12" s="1"/>
  <c r="P56" i="12" s="1"/>
  <c r="P57" i="12" s="1"/>
  <c r="P58" i="12" s="1"/>
  <c r="P59" i="12" s="1"/>
  <c r="P60" i="12" s="1"/>
  <c r="P61" i="12" s="1"/>
  <c r="P62" i="12" s="1"/>
  <c r="P63" i="12" s="1"/>
  <c r="P64" i="12" s="1"/>
  <c r="P65" i="12" s="1"/>
  <c r="P66" i="12" s="1"/>
  <c r="P67" i="12" s="1"/>
  <c r="P68" i="12" s="1"/>
  <c r="P69" i="12" s="1"/>
  <c r="P70" i="12" s="1"/>
  <c r="P71" i="12" s="1"/>
  <c r="P72" i="12" s="1"/>
  <c r="P73" i="12" s="1"/>
  <c r="P74" i="12" s="1"/>
  <c r="P75" i="12" s="1"/>
  <c r="P76" i="12" s="1"/>
  <c r="P77" i="12" s="1"/>
  <c r="P78" i="12" s="1"/>
  <c r="P79" i="12" s="1"/>
  <c r="P80" i="12" s="1"/>
  <c r="P81" i="12" s="1"/>
  <c r="Y14" i="12" s="1"/>
  <c r="G19" i="12"/>
  <c r="G20" i="12" s="1"/>
  <c r="G21" i="12" s="1"/>
  <c r="G22" i="12" s="1"/>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W8" i="12" s="1"/>
  <c r="N19" i="12"/>
  <c r="N20" i="12" s="1"/>
  <c r="N21" i="12" s="1"/>
  <c r="N22" i="12" s="1"/>
  <c r="N23" i="12" s="1"/>
  <c r="N24" i="12" s="1"/>
  <c r="N25" i="12" s="1"/>
  <c r="N26" i="12" s="1"/>
  <c r="N27" i="12" s="1"/>
  <c r="N28" i="12" s="1"/>
  <c r="N29" i="12" s="1"/>
  <c r="N30" i="12" s="1"/>
  <c r="N31" i="12" s="1"/>
  <c r="N32" i="12" s="1"/>
  <c r="N33" i="12" s="1"/>
  <c r="N34" i="12" s="1"/>
  <c r="N35" i="12" s="1"/>
  <c r="N36" i="12" s="1"/>
  <c r="N37" i="12" s="1"/>
  <c r="N38" i="12" s="1"/>
  <c r="N39" i="12" s="1"/>
  <c r="N40" i="12" s="1"/>
  <c r="N41" i="12" s="1"/>
  <c r="N42" i="12" s="1"/>
  <c r="N43" i="12" s="1"/>
  <c r="N44" i="12" s="1"/>
  <c r="N45" i="12" s="1"/>
  <c r="N46" i="12" s="1"/>
  <c r="N47" i="12" s="1"/>
  <c r="N48" i="12" s="1"/>
  <c r="N49" i="12" s="1"/>
  <c r="N50" i="12" s="1"/>
  <c r="N51" i="12" s="1"/>
  <c r="N52" i="12" s="1"/>
  <c r="N53" i="12" s="1"/>
  <c r="N54" i="12" s="1"/>
  <c r="N55" i="12" s="1"/>
  <c r="N56" i="12" s="1"/>
  <c r="N57" i="12" s="1"/>
  <c r="N58" i="12" s="1"/>
  <c r="N59" i="12" s="1"/>
  <c r="N60" i="12" s="1"/>
  <c r="N61" i="12" s="1"/>
  <c r="N62" i="12" s="1"/>
  <c r="N63" i="12" s="1"/>
  <c r="N64" i="12" s="1"/>
  <c r="N65" i="12" s="1"/>
  <c r="N66" i="12" s="1"/>
  <c r="N67" i="12" s="1"/>
  <c r="N68" i="12" s="1"/>
  <c r="N69" i="12" s="1"/>
  <c r="N70" i="12" s="1"/>
  <c r="N71" i="12" s="1"/>
  <c r="N72" i="12" s="1"/>
  <c r="N73" i="12" s="1"/>
  <c r="N74" i="12" s="1"/>
  <c r="N75" i="12" s="1"/>
  <c r="N76" i="12" s="1"/>
  <c r="N77" i="12" s="1"/>
  <c r="N78" i="12" s="1"/>
  <c r="N79" i="12" s="1"/>
  <c r="N80" i="12" s="1"/>
  <c r="N81" i="12" s="1"/>
  <c r="W14" i="12" s="1"/>
  <c r="B19" i="12"/>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V5" i="12" s="1"/>
  <c r="H19" i="12"/>
  <c r="H20" i="12" s="1"/>
  <c r="H21" i="12" s="1"/>
  <c r="H22" i="12" s="1"/>
  <c r="H23" i="12" s="1"/>
  <c r="H24" i="12" s="1"/>
  <c r="H25" i="12" s="1"/>
  <c r="H26" i="12" s="1"/>
  <c r="H27" i="12" s="1"/>
  <c r="H28" i="12" s="1"/>
  <c r="H29" i="12" s="1"/>
  <c r="H30" i="12" s="1"/>
  <c r="H31" i="12" s="1"/>
  <c r="H32" i="12" s="1"/>
  <c r="H33" i="12" s="1"/>
  <c r="H34" i="12" s="1"/>
  <c r="H35" i="12" s="1"/>
  <c r="H36" i="12" s="1"/>
  <c r="H37" i="12" s="1"/>
  <c r="H38" i="12" s="1"/>
  <c r="H39" i="12" s="1"/>
  <c r="H40" i="12" s="1"/>
  <c r="H41" i="12" s="1"/>
  <c r="H42" i="12" s="1"/>
  <c r="H43" i="12" s="1"/>
  <c r="H44" i="12" s="1"/>
  <c r="H45" i="12" s="1"/>
  <c r="H46" i="12" s="1"/>
  <c r="H47" i="12" s="1"/>
  <c r="H48" i="12" s="1"/>
  <c r="H49" i="12" s="1"/>
  <c r="H50" i="12" s="1"/>
  <c r="H51" i="12" s="1"/>
  <c r="H52" i="12" s="1"/>
  <c r="H53" i="12" s="1"/>
  <c r="H54" i="12" s="1"/>
  <c r="H55" i="12" s="1"/>
  <c r="H56" i="12" s="1"/>
  <c r="H57" i="12" s="1"/>
  <c r="H58" i="12" s="1"/>
  <c r="H59" i="12" s="1"/>
  <c r="H60" i="12" s="1"/>
  <c r="H61" i="12" s="1"/>
  <c r="H62" i="12" s="1"/>
  <c r="H63" i="12" s="1"/>
  <c r="H64" i="12" s="1"/>
  <c r="H65" i="12" s="1"/>
  <c r="H66" i="12" s="1"/>
  <c r="H67" i="12" s="1"/>
  <c r="H68" i="12" s="1"/>
  <c r="H69" i="12" s="1"/>
  <c r="H70" i="12" s="1"/>
  <c r="H71" i="12" s="1"/>
  <c r="H72" i="12" s="1"/>
  <c r="H73" i="12" s="1"/>
  <c r="H74" i="12" s="1"/>
  <c r="H75" i="12" s="1"/>
  <c r="H76" i="12" s="1"/>
  <c r="H77" i="12" s="1"/>
  <c r="H78" i="12" s="1"/>
  <c r="H79" i="12" s="1"/>
  <c r="H80" i="12" s="1"/>
  <c r="H81" i="12" s="1"/>
  <c r="X8" i="12" s="1"/>
  <c r="Q19" i="12"/>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49" i="12" s="1"/>
  <c r="Q50" i="12" s="1"/>
  <c r="Q51" i="12" s="1"/>
  <c r="Q52" i="12" s="1"/>
  <c r="Q53" i="12" s="1"/>
  <c r="Q54" i="12" s="1"/>
  <c r="Q55" i="12" s="1"/>
  <c r="Q56" i="12" s="1"/>
  <c r="Q57" i="12" s="1"/>
  <c r="Q58" i="12" s="1"/>
  <c r="Q59" i="12" s="1"/>
  <c r="Q60" i="12" s="1"/>
  <c r="Q61" i="12" s="1"/>
  <c r="Q62" i="12" s="1"/>
  <c r="Q63" i="12" s="1"/>
  <c r="Q64" i="12" s="1"/>
  <c r="Q65" i="12" s="1"/>
  <c r="Q66" i="12" s="1"/>
  <c r="Q67" i="12" s="1"/>
  <c r="Q68" i="12" s="1"/>
  <c r="Q69" i="12" s="1"/>
  <c r="Q70" i="12" s="1"/>
  <c r="Q71" i="12" s="1"/>
  <c r="Q72" i="12" s="1"/>
  <c r="Q73" i="12" s="1"/>
  <c r="Q74" i="12" s="1"/>
  <c r="Q75" i="12" s="1"/>
  <c r="Q76" i="12" s="1"/>
  <c r="Q77" i="12" s="1"/>
  <c r="Q78" i="12" s="1"/>
  <c r="Q79" i="12" s="1"/>
  <c r="Q80" i="12" s="1"/>
  <c r="Q81" i="12" s="1"/>
  <c r="Y17" i="12" s="1"/>
  <c r="M19" i="12"/>
  <c r="M20" i="12" s="1"/>
  <c r="M21" i="12" s="1"/>
  <c r="M22" i="12" s="1"/>
  <c r="M23" i="12" s="1"/>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M48" i="12" s="1"/>
  <c r="M49" i="12" s="1"/>
  <c r="M50" i="12" s="1"/>
  <c r="M51" i="12" s="1"/>
  <c r="M52" i="12" s="1"/>
  <c r="M53" i="12" s="1"/>
  <c r="M54" i="12" s="1"/>
  <c r="M55" i="12" s="1"/>
  <c r="M56" i="12" s="1"/>
  <c r="M57" i="12" s="1"/>
  <c r="M58" i="12" s="1"/>
  <c r="M59" i="12" s="1"/>
  <c r="M60" i="12" s="1"/>
  <c r="M61" i="12" s="1"/>
  <c r="M62" i="12" s="1"/>
  <c r="M63" i="12" s="1"/>
  <c r="M64" i="12" s="1"/>
  <c r="M65" i="12" s="1"/>
  <c r="M66" i="12" s="1"/>
  <c r="M67" i="12" s="1"/>
  <c r="M68" i="12" s="1"/>
  <c r="M69" i="12" s="1"/>
  <c r="M70" i="12" s="1"/>
  <c r="M71" i="12" s="1"/>
  <c r="M72" i="12" s="1"/>
  <c r="M73" i="12" s="1"/>
  <c r="M74" i="12" s="1"/>
  <c r="M75" i="12" s="1"/>
  <c r="M76" i="12" s="1"/>
  <c r="M77" i="12" s="1"/>
  <c r="M78" i="12" s="1"/>
  <c r="M79" i="12" s="1"/>
  <c r="M80" i="12" s="1"/>
  <c r="M81" i="12" s="1"/>
  <c r="Y11" i="12" s="1"/>
  <c r="I19" i="12"/>
  <c r="I20" i="12" s="1"/>
  <c r="I21" i="12" s="1"/>
  <c r="I22" i="12" s="1"/>
  <c r="I23" i="12" s="1"/>
  <c r="I24" i="12" s="1"/>
  <c r="I25" i="12" s="1"/>
  <c r="I26" i="12" s="1"/>
  <c r="I27" i="12" s="1"/>
  <c r="I28" i="12" s="1"/>
  <c r="I29" i="12" s="1"/>
  <c r="I30" i="12" s="1"/>
  <c r="I31" i="12" s="1"/>
  <c r="I32" i="12" s="1"/>
  <c r="I33" i="12" s="1"/>
  <c r="I34" i="12" s="1"/>
  <c r="I35" i="12" s="1"/>
  <c r="I36" i="12" s="1"/>
  <c r="I37" i="12" s="1"/>
  <c r="I38" i="12" s="1"/>
  <c r="I39" i="12" s="1"/>
  <c r="I40" i="12" s="1"/>
  <c r="I41" i="12" s="1"/>
  <c r="I42" i="12" s="1"/>
  <c r="I43" i="12" s="1"/>
  <c r="I44" i="12" s="1"/>
  <c r="I45" i="12" s="1"/>
  <c r="I46" i="12" s="1"/>
  <c r="I47" i="12" s="1"/>
  <c r="I48" i="12" s="1"/>
  <c r="I49" i="12" s="1"/>
  <c r="I50" i="12" s="1"/>
  <c r="I51" i="12" s="1"/>
  <c r="I52" i="12" s="1"/>
  <c r="I53" i="12" s="1"/>
  <c r="I54" i="12" s="1"/>
  <c r="I55" i="12" s="1"/>
  <c r="I56" i="12" s="1"/>
  <c r="I57" i="12" s="1"/>
  <c r="I58" i="12" s="1"/>
  <c r="I59" i="12" s="1"/>
  <c r="I60" i="12" s="1"/>
  <c r="I61" i="12" s="1"/>
  <c r="I62" i="12" s="1"/>
  <c r="I63" i="12" s="1"/>
  <c r="I64" i="12" s="1"/>
  <c r="I65" i="12" s="1"/>
  <c r="I66" i="12" s="1"/>
  <c r="I67" i="12" s="1"/>
  <c r="I68" i="12" s="1"/>
  <c r="I69" i="12" s="1"/>
  <c r="I70" i="12" s="1"/>
  <c r="I71" i="12" s="1"/>
  <c r="I72" i="12" s="1"/>
  <c r="I73" i="12" s="1"/>
  <c r="I74" i="12" s="1"/>
  <c r="I75" i="12" s="1"/>
  <c r="I76" i="12" s="1"/>
  <c r="I77" i="12" s="1"/>
  <c r="I78" i="12" s="1"/>
  <c r="I79" i="12" s="1"/>
  <c r="I80" i="12" s="1"/>
  <c r="I81" i="12" s="1"/>
  <c r="Y8" i="12" s="1"/>
  <c r="E19" i="12"/>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s="1"/>
  <c r="E68" i="12" s="1"/>
  <c r="E69" i="12" s="1"/>
  <c r="E70" i="12" s="1"/>
  <c r="E71" i="12" s="1"/>
  <c r="E72" i="12" s="1"/>
  <c r="E73" i="12" s="1"/>
  <c r="E74" i="12" s="1"/>
  <c r="E75" i="12" s="1"/>
  <c r="E76" i="12" s="1"/>
  <c r="E77" i="12" s="1"/>
  <c r="E78" i="12" s="1"/>
  <c r="E79" i="12" s="1"/>
  <c r="E80" i="12" s="1"/>
  <c r="E81" i="12" s="1"/>
  <c r="Y5" i="12" s="1"/>
  <c r="A19" i="12"/>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U5" i="12" s="1"/>
  <c r="E10" i="10" l="1"/>
  <c r="F82" i="12"/>
  <c r="F83" i="12" s="1"/>
  <c r="F84" i="12" s="1"/>
  <c r="F85" i="12" s="1"/>
  <c r="F86" i="12" s="1"/>
  <c r="F87" i="12" s="1"/>
  <c r="F88" i="12" s="1"/>
  <c r="F89" i="12" s="1"/>
  <c r="F90" i="12" s="1"/>
  <c r="F91" i="12" s="1"/>
  <c r="F92" i="12" s="1"/>
  <c r="F93" i="12" s="1"/>
  <c r="F94" i="12" s="1"/>
  <c r="F95" i="12" s="1"/>
  <c r="F96" i="12" s="1"/>
  <c r="F97" i="12" s="1"/>
  <c r="F98" i="12" s="1"/>
  <c r="F99" i="12" s="1"/>
  <c r="F100" i="12" s="1"/>
  <c r="F101" i="12" s="1"/>
  <c r="F102" i="12" s="1"/>
  <c r="F103" i="12" s="1"/>
  <c r="F104" i="12" s="1"/>
  <c r="F105" i="12" s="1"/>
  <c r="F106" i="12" s="1"/>
  <c r="F107" i="12" s="1"/>
  <c r="F108" i="12" s="1"/>
  <c r="F109" i="12" s="1"/>
  <c r="F110" i="12" s="1"/>
  <c r="F111" i="12" s="1"/>
  <c r="F112" i="12" s="1"/>
  <c r="F113" i="12" s="1"/>
  <c r="F114" i="12" s="1"/>
  <c r="F13" i="10"/>
  <c r="K82" i="12"/>
  <c r="K83" i="12" s="1"/>
  <c r="K84" i="12" s="1"/>
  <c r="K85" i="12" s="1"/>
  <c r="K86" i="12" s="1"/>
  <c r="K87" i="12" s="1"/>
  <c r="K88" i="12" s="1"/>
  <c r="K89" i="12" s="1"/>
  <c r="K90" i="12" s="1"/>
  <c r="K91" i="12" s="1"/>
  <c r="K92" i="12" s="1"/>
  <c r="K93" i="12" s="1"/>
  <c r="K94" i="12" s="1"/>
  <c r="K95" i="12" s="1"/>
  <c r="K96" i="12" s="1"/>
  <c r="K97" i="12" s="1"/>
  <c r="K98" i="12" s="1"/>
  <c r="K99" i="12" s="1"/>
  <c r="K100" i="12" s="1"/>
  <c r="K101" i="12" s="1"/>
  <c r="K102" i="12" s="1"/>
  <c r="K103" i="12" s="1"/>
  <c r="K104" i="12" s="1"/>
  <c r="K105" i="12" s="1"/>
  <c r="K106" i="12" s="1"/>
  <c r="K107" i="12" s="1"/>
  <c r="K108" i="12" s="1"/>
  <c r="K109" i="12" s="1"/>
  <c r="K110" i="12" s="1"/>
  <c r="K111" i="12" s="1"/>
  <c r="K112" i="12" s="1"/>
  <c r="K113" i="12" s="1"/>
  <c r="K114" i="12" s="1"/>
  <c r="E13" i="10"/>
  <c r="G7" i="10"/>
  <c r="D82" i="12"/>
  <c r="D83" i="12" s="1"/>
  <c r="D84" i="12" s="1"/>
  <c r="D85" i="12" s="1"/>
  <c r="D86" i="12" s="1"/>
  <c r="D87" i="12" s="1"/>
  <c r="D88" i="12" s="1"/>
  <c r="D89" i="12" s="1"/>
  <c r="D90" i="12" s="1"/>
  <c r="D91" i="12" s="1"/>
  <c r="D92" i="12" s="1"/>
  <c r="D93" i="12" s="1"/>
  <c r="D94" i="12" s="1"/>
  <c r="D95" i="12" s="1"/>
  <c r="D96" i="12" s="1"/>
  <c r="D97" i="12" s="1"/>
  <c r="D98" i="12" s="1"/>
  <c r="D99" i="12" s="1"/>
  <c r="D100" i="12" s="1"/>
  <c r="D101" i="12" s="1"/>
  <c r="D102" i="12" s="1"/>
  <c r="D103" i="12" s="1"/>
  <c r="D104" i="12" s="1"/>
  <c r="D105" i="12" s="1"/>
  <c r="D106" i="12" s="1"/>
  <c r="D107" i="12" s="1"/>
  <c r="D108" i="12" s="1"/>
  <c r="D109" i="12" s="1"/>
  <c r="D110" i="12" s="1"/>
  <c r="D111" i="12" s="1"/>
  <c r="D112" i="12" s="1"/>
  <c r="D113" i="12" s="1"/>
  <c r="D114" i="12" s="1"/>
  <c r="O82" i="12"/>
  <c r="O83" i="12" s="1"/>
  <c r="O84" i="12" s="1"/>
  <c r="O85" i="12" s="1"/>
  <c r="O86" i="12" s="1"/>
  <c r="O87" i="12" s="1"/>
  <c r="O88" i="12" s="1"/>
  <c r="O89" i="12" s="1"/>
  <c r="O90" i="12" s="1"/>
  <c r="O91" i="12" s="1"/>
  <c r="O92" i="12" s="1"/>
  <c r="O93" i="12" s="1"/>
  <c r="O94" i="12" s="1"/>
  <c r="O95" i="12" s="1"/>
  <c r="O96" i="12" s="1"/>
  <c r="O97" i="12" s="1"/>
  <c r="O98" i="12" s="1"/>
  <c r="O99" i="12" s="1"/>
  <c r="O100" i="12" s="1"/>
  <c r="O101" i="12" s="1"/>
  <c r="O102" i="12" s="1"/>
  <c r="O103" i="12" s="1"/>
  <c r="O104" i="12" s="1"/>
  <c r="O105" i="12" s="1"/>
  <c r="O106" i="12" s="1"/>
  <c r="O107" i="12" s="1"/>
  <c r="O108" i="12" s="1"/>
  <c r="O109" i="12" s="1"/>
  <c r="O110" i="12" s="1"/>
  <c r="O111" i="12" s="1"/>
  <c r="O112" i="12" s="1"/>
  <c r="O113" i="12" s="1"/>
  <c r="O114" i="12" s="1"/>
  <c r="J82" i="12"/>
  <c r="J83" i="12" s="1"/>
  <c r="J84" i="12" s="1"/>
  <c r="J85" i="12" s="1"/>
  <c r="J86" i="12" s="1"/>
  <c r="J87" i="12" s="1"/>
  <c r="J88" i="12" s="1"/>
  <c r="J89" i="12" s="1"/>
  <c r="J90" i="12" s="1"/>
  <c r="J91" i="12" s="1"/>
  <c r="J92" i="12" s="1"/>
  <c r="J93" i="12" s="1"/>
  <c r="J94" i="12" s="1"/>
  <c r="J95" i="12" s="1"/>
  <c r="J96" i="12" s="1"/>
  <c r="J97" i="12" s="1"/>
  <c r="J98" i="12" s="1"/>
  <c r="J99" i="12" s="1"/>
  <c r="J100" i="12" s="1"/>
  <c r="J101" i="12" s="1"/>
  <c r="J102" i="12" s="1"/>
  <c r="J103" i="12" s="1"/>
  <c r="J104" i="12" s="1"/>
  <c r="J105" i="12" s="1"/>
  <c r="J106" i="12" s="1"/>
  <c r="J107" i="12" s="1"/>
  <c r="J108" i="12" s="1"/>
  <c r="J109" i="12" s="1"/>
  <c r="J110" i="12" s="1"/>
  <c r="J111" i="12" s="1"/>
  <c r="J112" i="12" s="1"/>
  <c r="J113" i="12" s="1"/>
  <c r="J114" i="12" s="1"/>
  <c r="G13" i="10"/>
  <c r="L82" i="12"/>
  <c r="L83" i="12" s="1"/>
  <c r="L84" i="12" s="1"/>
  <c r="L85" i="12" s="1"/>
  <c r="L86" i="12" s="1"/>
  <c r="L87" i="12" s="1"/>
  <c r="L88" i="12" s="1"/>
  <c r="L89" i="12" s="1"/>
  <c r="L90" i="12" s="1"/>
  <c r="L91" i="12" s="1"/>
  <c r="L92" i="12" s="1"/>
  <c r="L93" i="12" s="1"/>
  <c r="L94" i="12" s="1"/>
  <c r="L95" i="12" s="1"/>
  <c r="L96" i="12" s="1"/>
  <c r="L97" i="12" s="1"/>
  <c r="L98" i="12" s="1"/>
  <c r="L99" i="12" s="1"/>
  <c r="L100" i="12" s="1"/>
  <c r="L101" i="12" s="1"/>
  <c r="L102" i="12" s="1"/>
  <c r="L103" i="12" s="1"/>
  <c r="L104" i="12" s="1"/>
  <c r="L105" i="12" s="1"/>
  <c r="L106" i="12" s="1"/>
  <c r="L107" i="12" s="1"/>
  <c r="L108" i="12" s="1"/>
  <c r="L109" i="12" s="1"/>
  <c r="L110" i="12" s="1"/>
  <c r="L111" i="12" s="1"/>
  <c r="L112" i="12" s="1"/>
  <c r="L113" i="12" s="1"/>
  <c r="L114" i="12" s="1"/>
  <c r="G16" i="10"/>
  <c r="F10" i="10"/>
  <c r="H16" i="10"/>
  <c r="F7" i="10"/>
  <c r="C82" i="12"/>
  <c r="C83" i="12" s="1"/>
  <c r="C84" i="12" s="1"/>
  <c r="C85" i="12" s="1"/>
  <c r="C86" i="12" s="1"/>
  <c r="C87" i="12" s="1"/>
  <c r="C88" i="12" s="1"/>
  <c r="C89" i="12" s="1"/>
  <c r="C90" i="12" s="1"/>
  <c r="C91" i="12" s="1"/>
  <c r="C92" i="12" s="1"/>
  <c r="C93" i="12" s="1"/>
  <c r="C94" i="12" s="1"/>
  <c r="C95" i="12" s="1"/>
  <c r="C96" i="12" s="1"/>
  <c r="C97" i="12" s="1"/>
  <c r="C98" i="12" s="1"/>
  <c r="C99" i="12" s="1"/>
  <c r="C100" i="12" s="1"/>
  <c r="C101" i="12" s="1"/>
  <c r="C102" i="12" s="1"/>
  <c r="C103" i="12" s="1"/>
  <c r="C104" i="12" s="1"/>
  <c r="C105" i="12" s="1"/>
  <c r="C106" i="12" s="1"/>
  <c r="C107" i="12" s="1"/>
  <c r="C108" i="12" s="1"/>
  <c r="C109" i="12" s="1"/>
  <c r="C110" i="12" s="1"/>
  <c r="C111" i="12" s="1"/>
  <c r="C112" i="12" s="1"/>
  <c r="C113" i="12" s="1"/>
  <c r="C114" i="12" s="1"/>
  <c r="H7" i="10"/>
  <c r="Q82" i="12"/>
  <c r="Q83" i="12" s="1"/>
  <c r="Q84" i="12" s="1"/>
  <c r="Q85" i="12" s="1"/>
  <c r="Q86" i="12" s="1"/>
  <c r="Q87" i="12" s="1"/>
  <c r="Q88" i="12" s="1"/>
  <c r="Q89" i="12" s="1"/>
  <c r="Q90" i="12" s="1"/>
  <c r="Q91" i="12" s="1"/>
  <c r="Q92" i="12" s="1"/>
  <c r="Q93" i="12" s="1"/>
  <c r="Q94" i="12" s="1"/>
  <c r="Q95" i="12" s="1"/>
  <c r="Q96" i="12" s="1"/>
  <c r="Q97" i="12" s="1"/>
  <c r="Q98" i="12" s="1"/>
  <c r="Q99" i="12" s="1"/>
  <c r="Q100" i="12" s="1"/>
  <c r="Q101" i="12" s="1"/>
  <c r="Q102" i="12" s="1"/>
  <c r="Q103" i="12" s="1"/>
  <c r="Q104" i="12" s="1"/>
  <c r="Q105" i="12" s="1"/>
  <c r="Q106" i="12" s="1"/>
  <c r="Q107" i="12" s="1"/>
  <c r="Q108" i="12" s="1"/>
  <c r="Q109" i="12" s="1"/>
  <c r="Q110" i="12" s="1"/>
  <c r="Q111" i="12" s="1"/>
  <c r="Q112" i="12" s="1"/>
  <c r="Q113" i="12" s="1"/>
  <c r="Q114" i="12" s="1"/>
  <c r="G82" i="12"/>
  <c r="G83" i="12" s="1"/>
  <c r="G84" i="12" s="1"/>
  <c r="G85" i="12" s="1"/>
  <c r="G86" i="12" s="1"/>
  <c r="G87" i="12" s="1"/>
  <c r="G88" i="12" s="1"/>
  <c r="G89" i="12" s="1"/>
  <c r="G90" i="12" s="1"/>
  <c r="G91" i="12" s="1"/>
  <c r="G92" i="12" s="1"/>
  <c r="G93" i="12" s="1"/>
  <c r="G94" i="12" s="1"/>
  <c r="G95" i="12" s="1"/>
  <c r="G96" i="12" s="1"/>
  <c r="G97" i="12" s="1"/>
  <c r="G98" i="12" s="1"/>
  <c r="G99" i="12" s="1"/>
  <c r="G100" i="12" s="1"/>
  <c r="G101" i="12" s="1"/>
  <c r="G102" i="12" s="1"/>
  <c r="G103" i="12" s="1"/>
  <c r="G104" i="12" s="1"/>
  <c r="G105" i="12" s="1"/>
  <c r="G106" i="12" s="1"/>
  <c r="G107" i="12" s="1"/>
  <c r="G108" i="12" s="1"/>
  <c r="G109" i="12" s="1"/>
  <c r="G110" i="12" s="1"/>
  <c r="G111" i="12" s="1"/>
  <c r="G112" i="12" s="1"/>
  <c r="G113" i="12" s="1"/>
  <c r="G114" i="12" s="1"/>
  <c r="P82" i="12"/>
  <c r="P83" i="12" s="1"/>
  <c r="P84" i="12" s="1"/>
  <c r="P85" i="12" s="1"/>
  <c r="P86" i="12" s="1"/>
  <c r="P87" i="12" s="1"/>
  <c r="P88" i="12" s="1"/>
  <c r="P89" i="12" s="1"/>
  <c r="P90" i="12" s="1"/>
  <c r="P91" i="12" s="1"/>
  <c r="P92" i="12" s="1"/>
  <c r="P93" i="12" s="1"/>
  <c r="P94" i="12" s="1"/>
  <c r="P95" i="12" s="1"/>
  <c r="P96" i="12" s="1"/>
  <c r="P97" i="12" s="1"/>
  <c r="P98" i="12" s="1"/>
  <c r="P99" i="12" s="1"/>
  <c r="P100" i="12" s="1"/>
  <c r="P101" i="12" s="1"/>
  <c r="P102" i="12" s="1"/>
  <c r="P103" i="12" s="1"/>
  <c r="P104" i="12" s="1"/>
  <c r="P105" i="12" s="1"/>
  <c r="P106" i="12" s="1"/>
  <c r="P107" i="12" s="1"/>
  <c r="P108" i="12" s="1"/>
  <c r="P109" i="12" s="1"/>
  <c r="P110" i="12" s="1"/>
  <c r="P111" i="12" s="1"/>
  <c r="P112" i="12" s="1"/>
  <c r="P113" i="12" s="1"/>
  <c r="P114" i="12" s="1"/>
  <c r="H10" i="10"/>
  <c r="I82" i="12"/>
  <c r="I83" i="12" s="1"/>
  <c r="I84" i="12" s="1"/>
  <c r="I85" i="12" s="1"/>
  <c r="I86" i="12" s="1"/>
  <c r="I87" i="12" s="1"/>
  <c r="I88" i="12" s="1"/>
  <c r="I89" i="12" s="1"/>
  <c r="I90" i="12" s="1"/>
  <c r="I91" i="12" s="1"/>
  <c r="I92" i="12" s="1"/>
  <c r="I93" i="12" s="1"/>
  <c r="I94" i="12" s="1"/>
  <c r="I95" i="12" s="1"/>
  <c r="I96" i="12" s="1"/>
  <c r="I97" i="12" s="1"/>
  <c r="I98" i="12" s="1"/>
  <c r="I99" i="12" s="1"/>
  <c r="I100" i="12" s="1"/>
  <c r="I101" i="12" s="1"/>
  <c r="I102" i="12" s="1"/>
  <c r="I103" i="12" s="1"/>
  <c r="I104" i="12" s="1"/>
  <c r="I105" i="12" s="1"/>
  <c r="I106" i="12" s="1"/>
  <c r="I107" i="12" s="1"/>
  <c r="I108" i="12" s="1"/>
  <c r="I109" i="12" s="1"/>
  <c r="I110" i="12" s="1"/>
  <c r="I111" i="12" s="1"/>
  <c r="I112" i="12" s="1"/>
  <c r="I113" i="12" s="1"/>
  <c r="I114" i="12" s="1"/>
  <c r="B82" i="12"/>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A82" i="12"/>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H82" i="12"/>
  <c r="H83" i="12" s="1"/>
  <c r="H84" i="12" s="1"/>
  <c r="H85" i="12" s="1"/>
  <c r="H86" i="12" s="1"/>
  <c r="H87" i="12" s="1"/>
  <c r="H88" i="12" s="1"/>
  <c r="H89" i="12" s="1"/>
  <c r="H90" i="12" s="1"/>
  <c r="H91" i="12" s="1"/>
  <c r="H92" i="12" s="1"/>
  <c r="H93" i="12" s="1"/>
  <c r="H94" i="12" s="1"/>
  <c r="H95" i="12" s="1"/>
  <c r="H96" i="12" s="1"/>
  <c r="H97" i="12" s="1"/>
  <c r="H98" i="12" s="1"/>
  <c r="H99" i="12" s="1"/>
  <c r="H100" i="12" s="1"/>
  <c r="H101" i="12" s="1"/>
  <c r="H102" i="12" s="1"/>
  <c r="H103" i="12" s="1"/>
  <c r="H104" i="12" s="1"/>
  <c r="H105" i="12" s="1"/>
  <c r="H106" i="12" s="1"/>
  <c r="H107" i="12" s="1"/>
  <c r="H108" i="12" s="1"/>
  <c r="H109" i="12" s="1"/>
  <c r="H110" i="12" s="1"/>
  <c r="H111" i="12" s="1"/>
  <c r="H112" i="12" s="1"/>
  <c r="H113" i="12" s="1"/>
  <c r="H114" i="12" s="1"/>
  <c r="E82" i="12"/>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G10" i="10"/>
  <c r="H19" i="10"/>
  <c r="H13" i="10"/>
  <c r="M82" i="12"/>
  <c r="M83" i="12" s="1"/>
  <c r="M84" i="12" s="1"/>
  <c r="M85" i="12" s="1"/>
  <c r="M86" i="12" s="1"/>
  <c r="M87" i="12" s="1"/>
  <c r="M88" i="12" s="1"/>
  <c r="M89" i="12" s="1"/>
  <c r="M90" i="12" s="1"/>
  <c r="M91" i="12" s="1"/>
  <c r="M92" i="12" s="1"/>
  <c r="M93" i="12" s="1"/>
  <c r="M94" i="12" s="1"/>
  <c r="M95" i="12" s="1"/>
  <c r="M96" i="12" s="1"/>
  <c r="M97" i="12" s="1"/>
  <c r="M98" i="12" s="1"/>
  <c r="M99" i="12" s="1"/>
  <c r="M100" i="12" s="1"/>
  <c r="M101" i="12" s="1"/>
  <c r="M102" i="12" s="1"/>
  <c r="M103" i="12" s="1"/>
  <c r="M104" i="12" s="1"/>
  <c r="M105" i="12" s="1"/>
  <c r="M106" i="12" s="1"/>
  <c r="M107" i="12" s="1"/>
  <c r="M108" i="12" s="1"/>
  <c r="M109" i="12" s="1"/>
  <c r="M110" i="12" s="1"/>
  <c r="M111" i="12" s="1"/>
  <c r="M112" i="12" s="1"/>
  <c r="M113" i="12" s="1"/>
  <c r="M114" i="12" s="1"/>
  <c r="D7" i="10"/>
  <c r="E7" i="10"/>
  <c r="F16" i="10"/>
  <c r="N82" i="12"/>
  <c r="N83" i="12" s="1"/>
  <c r="N84" i="12" s="1"/>
  <c r="N85" i="12" s="1"/>
  <c r="N86" i="12" s="1"/>
  <c r="N87" i="12" s="1"/>
  <c r="N88" i="12" s="1"/>
  <c r="N89" i="12" s="1"/>
  <c r="N90" i="12" s="1"/>
  <c r="N91" i="12" s="1"/>
  <c r="N92" i="12" s="1"/>
  <c r="N93" i="12" s="1"/>
  <c r="N94" i="12" s="1"/>
  <c r="N95" i="12" s="1"/>
  <c r="N96" i="12" s="1"/>
  <c r="N97" i="12" s="1"/>
  <c r="N98" i="12" s="1"/>
  <c r="N99" i="12" s="1"/>
  <c r="N100" i="12" s="1"/>
  <c r="N101" i="12" s="1"/>
  <c r="N102" i="12" s="1"/>
  <c r="N103" i="12" s="1"/>
  <c r="N104" i="12" s="1"/>
  <c r="N105" i="12" s="1"/>
  <c r="N106" i="12" s="1"/>
  <c r="N107" i="12" s="1"/>
  <c r="N108" i="12" s="1"/>
  <c r="N109" i="12" s="1"/>
  <c r="N110" i="12" s="1"/>
  <c r="N111" i="12" s="1"/>
  <c r="N112" i="12" s="1"/>
  <c r="N113" i="12" s="1"/>
  <c r="N11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tc={0FE2531D-967A-406B-B8E9-F83680D71F11}</author>
    <author>tc={478BCB1D-C052-408B-BDDB-2ED63D3DC201}</author>
    <author>tc={FE04FEBB-6405-4FB4-AEA2-7EBFB730EB3A}</author>
    <author>tc={0DB86E8E-FE7C-4BC4-8B85-63073625C373}</author>
    <author>tc={663EF43F-3B9C-48F7-870F-6048B09F5128}</author>
    <author>tc={8E64BAEE-2647-46BE-A155-A462A12BC134}</author>
  </authors>
  <commentList>
    <comment ref="F6" authorId="0" shapeId="0" xr:uid="{0FE2531D-967A-406B-B8E9-F83680D71F11}">
      <text>
        <r>
          <rPr>
            <sz val="12"/>
            <color rgb="FF000000"/>
            <rFont val="Calibri"/>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Garantiza que la identidad de un usuario o entidad es genuina y verificable en un sistema de información 
Respuesta:
    ¿qué perjuicio causaría no saber exactamente quien hace o ha hecho cada cosa? 
</t>
        </r>
      </text>
    </comment>
    <comment ref="G6" authorId="1" shapeId="0" xr:uid="{478BCB1D-C052-408B-BDDB-2ED63D3DC201}">
      <text>
        <r>
          <rPr>
            <sz val="12"/>
            <color rgb="FF000000"/>
            <rFont val="Calibri"/>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Permite rastrear y documentar las actividades y eventos en un sistema para facilitar la auditoría y la investigación de incidentes. 
Respuesta:
    ¿qué daño causaría no saber a quién se le presta tal servicio? O sea, ¿quién hace qué y cuándo? 
</t>
        </r>
      </text>
    </comment>
    <comment ref="H6" authorId="2" shapeId="0" xr:uid="{FE04FEBB-6405-4FB4-AEA2-7EBFB730EB3A}">
      <text>
        <r>
          <rPr>
            <sz val="12"/>
            <color rgb="FF000000"/>
            <rFont val="Calibri"/>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Asegura que la información se mantiene protegida contra accesos no autorizados o divulgación no deseada 
Respuesta:
    ¿qué daño causaría que lo conociera quien no debe? 
</t>
        </r>
      </text>
    </comment>
    <comment ref="I6" authorId="3" shapeId="0" xr:uid="{0DB86E8E-FE7C-4BC4-8B85-63073625C373}">
      <text>
        <r>
          <rPr>
            <sz val="12"/>
            <color rgb="FF000000"/>
            <rFont val="Calibri"/>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Garantiza que la información no ha sido alterada de manera no autorizada y que se mantiene completa y precisa 
Respuesta:
    ¿qué perjuicio causaría que estuviera dañado o corrupto? 
</t>
        </r>
      </text>
    </comment>
    <comment ref="J6" authorId="4" shapeId="0" xr:uid="{663EF43F-3B9C-48F7-870F-6048B09F5128}">
      <text>
        <r>
          <rPr>
            <sz val="12"/>
            <color rgb="FF000000"/>
            <rFont val="Calibri"/>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Asegura que los recursos de información y sistemas están disponibles y operativos cuando se necesitan. 
Respuesta:
    ¿qué perjuicio causaría no tenerlo o no poder utilizarlo? 
</t>
        </r>
      </text>
    </comment>
    <comment ref="C50" authorId="5" shapeId="0" xr:uid="{8E64BAEE-2647-46BE-A155-A462A12BC134}">
      <text>
        <r>
          <rPr>
            <sz val="12"/>
            <color rgb="FF000000"/>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BK DGH. BK Telecomunicaciones. BK Gestion Documental. BK Laboratorio. BK Imagenologia. BK EDELPHI. BK APLICATIVOS HUDN. BK CORREO ELECTRONICO. BK INTRANET.  BK ACELERADOR LINEAL. BK URKUNINA. 
BK Comunicaciones IP. BK COSTOS HOSPITALARIOS. BK DGH ALTERNAS. BK ELECTROENCEFALOGRAMA CADWELL. BK TELEMETRIA NATUS. BK ALTA DIRECCION. BK NEUMOLOGIA. 
BK Gestion Mantenimientos. BK Gestion Mesa de Ayuda SISTEMAS. BK Gestion Mesa de Ayuda AMBIENTE FISICO. BK Pagina Web. BK Resultados HOLTER. ContinuumDB.BAK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 Academica</author>
  </authors>
  <commentList>
    <comment ref="G3" authorId="0" shapeId="0" xr:uid="{CDB05062-979E-402B-8786-3174296707CC}">
      <text>
        <r>
          <rPr>
            <b/>
            <sz val="9"/>
            <color indexed="81"/>
            <rFont val="Tahoma"/>
            <family val="2"/>
          </rPr>
          <t>V Academica:</t>
        </r>
        <r>
          <rPr>
            <sz val="9"/>
            <color indexed="81"/>
            <rFont val="Tahoma"/>
            <family val="2"/>
          </rPr>
          <t xml:space="preserve">
(1 a 5 aceptable (A), 6 a 15 moderado (M), 16 a 26 inaceptable(I))</t>
        </r>
      </text>
    </comment>
    <comment ref="H3" authorId="0" shapeId="0" xr:uid="{5386B0FD-1BA3-4339-86C9-84A32B3C384B}">
      <text>
        <r>
          <rPr>
            <b/>
            <sz val="9"/>
            <color indexed="81"/>
            <rFont val="Tahoma"/>
            <family val="2"/>
          </rPr>
          <t>V Academica:</t>
        </r>
        <r>
          <rPr>
            <sz val="9"/>
            <color indexed="81"/>
            <rFont val="Tahoma"/>
            <family val="2"/>
          </rPr>
          <t xml:space="preserve">
(1 Muy raro, 2 poco probable, 3 posible, 4 probable, 5 practicamente seguro)</t>
        </r>
      </text>
    </comment>
    <comment ref="I3" authorId="0" shapeId="0" xr:uid="{D262F80D-E9F6-4A19-9129-915E15E6BCD6}">
      <text>
        <r>
          <rPr>
            <b/>
            <sz val="9"/>
            <color indexed="81"/>
            <rFont val="Tahoma"/>
            <family val="2"/>
          </rPr>
          <t>V Academica:</t>
        </r>
        <r>
          <rPr>
            <sz val="9"/>
            <color indexed="81"/>
            <rFont val="Tahoma"/>
            <family val="2"/>
          </rPr>
          <t xml:space="preserve">
(Valoracion del riesgo * probabilidad de vulneración)</t>
        </r>
      </text>
    </comment>
    <comment ref="J3" authorId="0" shapeId="0" xr:uid="{B0D519FC-2395-44C5-B55C-FF042C10EC07}">
      <text>
        <r>
          <rPr>
            <b/>
            <sz val="9"/>
            <color indexed="81"/>
            <rFont val="Tahoma"/>
            <family val="2"/>
          </rPr>
          <t>V Academica:</t>
        </r>
        <r>
          <rPr>
            <sz val="9"/>
            <color indexed="81"/>
            <rFont val="Tahoma"/>
            <family val="2"/>
          </rPr>
          <t xml:space="preserve">
(1 a 4 despreciable (d), 5 a 9 baja (B), 10 a 15 apreciable (a), 16 a 20 importante (i), 21 a 25 crítico(C))</t>
        </r>
      </text>
    </comment>
    <comment ref="K3" authorId="0" shapeId="0" xr:uid="{ACD01BF7-BC30-4071-A699-EE4946144CDC}">
      <text>
        <r>
          <rPr>
            <b/>
            <sz val="9"/>
            <color indexed="81"/>
            <rFont val="Tahoma"/>
            <family val="2"/>
          </rPr>
          <t>V Academica:</t>
        </r>
        <r>
          <rPr>
            <sz val="9"/>
            <color indexed="81"/>
            <rFont val="Tahoma"/>
            <family val="2"/>
          </rPr>
          <t xml:space="preserve">
(1 control no existe, 2 existe pero no efectivo, 3 efectivo pero no documentado, 4 efectivo y documentado)</t>
        </r>
      </text>
    </comment>
    <comment ref="M3" authorId="0" shapeId="0" xr:uid="{92CD80D3-7715-4995-A6BC-268E546AC430}">
      <text>
        <r>
          <rPr>
            <b/>
            <sz val="9"/>
            <color indexed="81"/>
            <rFont val="Tahoma"/>
            <family val="2"/>
          </rPr>
          <t>V Academica:</t>
        </r>
        <r>
          <rPr>
            <sz val="9"/>
            <color indexed="81"/>
            <rFont val="Tahoma"/>
            <family val="2"/>
          </rPr>
          <t xml:space="preserve">
(riesgo neto dividido entre la calificación de gestión)</t>
        </r>
      </text>
    </comment>
    <comment ref="N3" authorId="0" shapeId="0" xr:uid="{86FFFC59-4BC7-4D30-89AA-CF6F08B35934}">
      <text>
        <r>
          <rPr>
            <b/>
            <sz val="9"/>
            <color indexed="81"/>
            <rFont val="Tahoma"/>
            <family val="2"/>
          </rPr>
          <t>V Academica:</t>
        </r>
        <r>
          <rPr>
            <sz val="9"/>
            <color indexed="81"/>
            <rFont val="Tahoma"/>
            <family val="2"/>
          </rPr>
          <t xml:space="preserve">
(1 a 4 despreciable (d), 5 a 9 baja (B), 10 a 15 apreciable (a), 16 a 20 importante (i), 21 a 25 crítico(C))</t>
        </r>
      </text>
    </comment>
  </commentList>
</comments>
</file>

<file path=xl/sharedStrings.xml><?xml version="1.0" encoding="utf-8"?>
<sst xmlns="http://schemas.openxmlformats.org/spreadsheetml/2006/main" count="2178" uniqueCount="968">
  <si>
    <t xml:space="preserve">OBJETIVO </t>
  </si>
  <si>
    <t>ALCANCE</t>
  </si>
  <si>
    <t>Nombre de la Empresa:</t>
  </si>
  <si>
    <t>Actividad Comercial</t>
  </si>
  <si>
    <t>CONTEXTO LEGAL</t>
  </si>
  <si>
    <t xml:space="preserve">NTC ISO/IEC 27001 - NTC ISO/IEC 27005 - NTC ISO/IEC 31000
</t>
  </si>
  <si>
    <t>ENFOQUE METODOLOGICO</t>
  </si>
  <si>
    <t>TRATAMIENTO</t>
  </si>
  <si>
    <t>Se tratarán los riesgos cuyos niveles sean:</t>
  </si>
  <si>
    <t xml:space="preserve">[INDIQUE EL NIVEL A TRATAR] </t>
  </si>
  <si>
    <t>16 a 26 INACEPTABLE(I)</t>
  </si>
  <si>
    <t>Se aceptarán los riesgos cuyo resultado después de la valoración de riesgos sean:</t>
  </si>
  <si>
    <t>MODERADO</t>
  </si>
  <si>
    <t>Niveles de aceptación del riesgo (1 a 5 aceptable (A), 6 a 15 moderado (M), 16 a 26 inaceptable(I))</t>
  </si>
  <si>
    <t>Criticidad residual (1 a 4 despreciable (d), 5 a 9 baja (B), 10 a 15 apreciable (a), 16 a 20 importante (i), 21 a 25 crítico(C))</t>
  </si>
  <si>
    <t>Nombre</t>
  </si>
  <si>
    <t>Metodología</t>
  </si>
  <si>
    <t>METODOLOGÍA PARA LA VALORACIÓN DEL RIESGO EN LOS ACTIVOS DE INFORMACIÓN</t>
  </si>
  <si>
    <t>PROBABILIDAD DEL RIESGO</t>
  </si>
  <si>
    <t>IMPACTO</t>
  </si>
  <si>
    <t>VALORACIÓN DEL RIESGO</t>
  </si>
  <si>
    <t>Categoría</t>
  </si>
  <si>
    <t>Valoración</t>
  </si>
  <si>
    <t>PROBABILIDAD</t>
  </si>
  <si>
    <t>Probabilidad</t>
  </si>
  <si>
    <t>Insignificante</t>
  </si>
  <si>
    <t>Menor</t>
  </si>
  <si>
    <t>Moderado</t>
  </si>
  <si>
    <t>Mayor</t>
  </si>
  <si>
    <t>Catastrófico</t>
  </si>
  <si>
    <t xml:space="preserve"> </t>
  </si>
  <si>
    <t>Resumen Ejecutivo</t>
  </si>
  <si>
    <t>RESUMEN EJECUTIVO</t>
  </si>
  <si>
    <t>Clasificación general y Número de activos</t>
  </si>
  <si>
    <t>Clasificación de activos según su valor</t>
  </si>
  <si>
    <t>Tipo de activo</t>
  </si>
  <si>
    <t>Cantidad</t>
  </si>
  <si>
    <t>Número de activos de clientes o terceros que deben protegerse</t>
  </si>
  <si>
    <t>Tipo Dato</t>
  </si>
  <si>
    <t>Tipo Claves Criptograficas</t>
  </si>
  <si>
    <t>Tipo Servicio</t>
  </si>
  <si>
    <t>Activos de información que deben ser restringidos a un número limitado de empleados</t>
  </si>
  <si>
    <t>Tipo Software</t>
  </si>
  <si>
    <t>Tipo Hardware</t>
  </si>
  <si>
    <t>Tipo Comunicaciones</t>
  </si>
  <si>
    <t>Número de activos de información que deben ser restringidos a personas externas</t>
  </si>
  <si>
    <t>Tipo Soporte de Información</t>
  </si>
  <si>
    <t>Tipo Equipamento Auxiliar</t>
  </si>
  <si>
    <t>Tipo Instalaciones</t>
  </si>
  <si>
    <t>Activos de información que pueden ser alterados o comprometidos para fraudes o corrupción</t>
  </si>
  <si>
    <t>Tipo Personal</t>
  </si>
  <si>
    <t>Total de Activos</t>
  </si>
  <si>
    <t>Número de activos de información que son muy críticos para las operaciones internas</t>
  </si>
  <si>
    <t>Clasificación según impacto a la seguridad</t>
  </si>
  <si>
    <t>Número de activos de información que son muy críticos para el servicio hacia terceros</t>
  </si>
  <si>
    <t>Leve</t>
  </si>
  <si>
    <t>Importante</t>
  </si>
  <si>
    <t>Grave</t>
  </si>
  <si>
    <t>Resumen de nivel de riesgo en los activos</t>
  </si>
  <si>
    <t>Ubicación</t>
  </si>
  <si>
    <t>Extremo</t>
  </si>
  <si>
    <t>Fisica</t>
  </si>
  <si>
    <t>Alto</t>
  </si>
  <si>
    <t>Electrónica</t>
  </si>
  <si>
    <t>Medio</t>
  </si>
  <si>
    <t>Bajo</t>
  </si>
  <si>
    <t>Resumen de Valoración de los activos en escala C.C Eficiente</t>
  </si>
  <si>
    <t>Riesgo</t>
  </si>
  <si>
    <t>Confidencialidad</t>
  </si>
  <si>
    <t>Integridad</t>
  </si>
  <si>
    <t>Disponibilidad</t>
  </si>
  <si>
    <t>Valor</t>
  </si>
  <si>
    <t xml:space="preserve">MATRIZ DE INVENTARIO; PROBABILIDAD, IMPACTO Y VALORACIÓN DEL RIESGO DE ACTIVOS DE INFORMACIÓN </t>
  </si>
  <si>
    <t>METODOLOGÍA PARA LA VALORACIÓN DEL RIESGO EN LOS ACTIVOS DE INFORMACIÓN MAGERIT</t>
  </si>
  <si>
    <t>IMPACTO DEL RIESGO</t>
  </si>
  <si>
    <t>Nomenclatura</t>
  </si>
  <si>
    <t>MA</t>
  </si>
  <si>
    <t>Prácticamente seguro</t>
  </si>
  <si>
    <t>Impacto</t>
  </si>
  <si>
    <t>Muy Alto</t>
  </si>
  <si>
    <t>A</t>
  </si>
  <si>
    <t>Valoracion del riesgo</t>
  </si>
  <si>
    <t>Critico</t>
  </si>
  <si>
    <t>21 a 25</t>
  </si>
  <si>
    <t>Probable</t>
  </si>
  <si>
    <t>M</t>
  </si>
  <si>
    <t>16 a 20</t>
  </si>
  <si>
    <t>Posible</t>
  </si>
  <si>
    <t>B</t>
  </si>
  <si>
    <t>Apreciable</t>
  </si>
  <si>
    <t>10 a 15</t>
  </si>
  <si>
    <t>Poco probable</t>
  </si>
  <si>
    <t>MB</t>
  </si>
  <si>
    <t>5 a 9</t>
  </si>
  <si>
    <t xml:space="preserve">muy raro </t>
  </si>
  <si>
    <t>Muy Bajo</t>
  </si>
  <si>
    <t>RIESGO</t>
  </si>
  <si>
    <t>Despreciable</t>
  </si>
  <si>
    <t>1 a 4</t>
  </si>
  <si>
    <t>Dimensión Autenticidad(B / M /A / MA/ MB)</t>
  </si>
  <si>
    <t>Personal y Dependencias</t>
  </si>
  <si>
    <t>Nombres</t>
  </si>
  <si>
    <t>Dependencia</t>
  </si>
  <si>
    <t>Funciones</t>
  </si>
  <si>
    <t>Activos y Valoración Cualitativa</t>
  </si>
  <si>
    <t xml:space="preserve">MATRIZ DE LEVANTAMIENTO DE INFORMACION DE ACTIVOS
SEGÚN METODOLOGIA MAGERIT Y NORMA ISO 27001:2013 
</t>
  </si>
  <si>
    <t>Empresa:</t>
  </si>
  <si>
    <t>Fecha</t>
  </si>
  <si>
    <t>INFORMACIÓN DE LOS ACTIVOS</t>
  </si>
  <si>
    <t>No.</t>
  </si>
  <si>
    <t>DATOS DEL ACTIVO DE INFORMACION</t>
  </si>
  <si>
    <t>DIMENSION</t>
  </si>
  <si>
    <t>ATRIBUTOS</t>
  </si>
  <si>
    <t>UBICACIÓN</t>
  </si>
  <si>
    <t>Nombre del activo de información</t>
  </si>
  <si>
    <t>Proceso propietario 
del activo</t>
  </si>
  <si>
    <t>Tipo de Activo</t>
  </si>
  <si>
    <t>Autenticidad</t>
  </si>
  <si>
    <t xml:space="preserve">Trazabilidad </t>
  </si>
  <si>
    <t>Confidencilidad</t>
  </si>
  <si>
    <t xml:space="preserve">Integridad </t>
  </si>
  <si>
    <t>¿Es activo de información de terceros o de clientes que debe protegerse?</t>
  </si>
  <si>
    <t>¿Activo de información que debe ser restringido a un número limitado de empleados?</t>
  </si>
  <si>
    <t>Activo de información que debe ser restringido a personas externas</t>
  </si>
  <si>
    <t>Activo de información que puede ser alterado o comprometido para fraudes ó corrupción</t>
  </si>
  <si>
    <t>Activo de información  que es muy crítico para las operaciones internas</t>
  </si>
  <si>
    <t>Activo de información que es muy crítico para el servicio hacia terceros</t>
  </si>
  <si>
    <t xml:space="preserve">Activo de información que en caso de ser conocido, utilizado o modificado por alguna persona o sistema sin la debida autorización, impactaría negativamente a los sistemas y/o procesos de la empresa, de manera: </t>
  </si>
  <si>
    <t>Físico</t>
  </si>
  <si>
    <t>Electrónico</t>
  </si>
  <si>
    <t>Valoración Cuantitativa</t>
  </si>
  <si>
    <t>Resumen de Valoración de Riesgos de los Activo</t>
  </si>
  <si>
    <t>METODOLOGIA DE MAGERIT: VALORACION DEL RIESGO - APROBADA POR EL DIRECTOR.</t>
  </si>
  <si>
    <t>AUTENTICIDAD</t>
  </si>
  <si>
    <t>TRAZABILIDAD</t>
  </si>
  <si>
    <t>CONFIDENCIALIDAD</t>
  </si>
  <si>
    <t>INTEGRIDAD</t>
  </si>
  <si>
    <t>DISPONIBILIDAD</t>
  </si>
  <si>
    <t>VALOR</t>
  </si>
  <si>
    <t>No. De Amenazas y Vulnerabilidades</t>
  </si>
  <si>
    <t>Activos de Informacion</t>
  </si>
  <si>
    <t>VALORACIÓN DEL RIESGO DE LOS ACTIVOS</t>
  </si>
  <si>
    <t>Amenazas
Metodologia Magerit</t>
  </si>
  <si>
    <t>Vulnerabilidades</t>
  </si>
  <si>
    <t xml:space="preserve">Si la opción es 2 - 3 o 4 Indique el Control aplicado actual </t>
  </si>
  <si>
    <t>Requerimiento Legal</t>
  </si>
  <si>
    <t>Obligación Contractual</t>
  </si>
  <si>
    <t>Requerimiento de Negocio</t>
  </si>
  <si>
    <t>Analisis de Riesgo</t>
  </si>
  <si>
    <t>Exclusión</t>
  </si>
  <si>
    <t>Plan de Tratamiento</t>
  </si>
  <si>
    <t>Transefir</t>
  </si>
  <si>
    <t>Aceptar</t>
  </si>
  <si>
    <t>Mitigar</t>
  </si>
  <si>
    <t>Descripción de la aplicación del control</t>
  </si>
  <si>
    <t>Eliminar</t>
  </si>
  <si>
    <t>APETITO POR EL RIESGO Y ZONAS DE ADMISIBILIDAD</t>
  </si>
  <si>
    <t>MUY ALTA</t>
  </si>
  <si>
    <t>ALTA</t>
  </si>
  <si>
    <t>MEDIA</t>
  </si>
  <si>
    <t xml:space="preserve">BAJA </t>
  </si>
  <si>
    <t>MUY BAJA</t>
  </si>
  <si>
    <t>Orden</t>
  </si>
  <si>
    <t>TIPO</t>
  </si>
  <si>
    <t>Codificacion</t>
  </si>
  <si>
    <t>TITULO</t>
  </si>
  <si>
    <t>Descripción</t>
  </si>
  <si>
    <t>C</t>
  </si>
  <si>
    <t>A5.1.1</t>
  </si>
  <si>
    <t>Políticas para la seguridad de la información</t>
  </si>
  <si>
    <t>Control: Se debe definir un conjunto de políticas para la seguridad de la información, aprobada por la dirección, publicada y comunicada a los empleados y a las partes externas pertinentes.</t>
  </si>
  <si>
    <t>A5.1.2</t>
  </si>
  <si>
    <t>Revisión de las políticas para la seguridad de la información.</t>
  </si>
  <si>
    <t>Control: Las políticas para la seguridad de la información se deben revisar a intervalos planificados o si ocurren cambios  significativos, para para asegurar su conveniencia, adecuación y eficacia continuas.</t>
  </si>
  <si>
    <t>A6.1.1</t>
  </si>
  <si>
    <t>Roles y responsabilidades para la seguridad de la información</t>
  </si>
  <si>
    <t>Control: Se deben definir y asignar todas las responsabilidades de la seguridad de la información.</t>
  </si>
  <si>
    <t>A6.1.2</t>
  </si>
  <si>
    <t>Separación de deberes</t>
  </si>
  <si>
    <t>Control: Los deberes y áreas de responsabilidad en conflicto se deben separar para reducir las posibilidades de modificación no autorizada o no intencional, o el uso indebido de los activos de la organización</t>
  </si>
  <si>
    <t>A6.1.3</t>
  </si>
  <si>
    <t>Contacto con las autoridades</t>
  </si>
  <si>
    <t>Control: Se deben mantener contactos apropiados con las autoridades pertinentes.</t>
  </si>
  <si>
    <t>A6.1.4</t>
  </si>
  <si>
    <t>Contacto con grupos de interés especial</t>
  </si>
  <si>
    <t>Control: Se deben mantener contactos apropiados con grupos de interés especial u otros foros y asociaciones profesionales especializadas en seguridad</t>
  </si>
  <si>
    <t>A6.1.5</t>
  </si>
  <si>
    <t>Seguridad de la información en la gestión de proyectos.</t>
  </si>
  <si>
    <t>Control: La seguridad de la información se debe tratar en la gestión de proyectos, independientemente del tipo de proyecto.</t>
  </si>
  <si>
    <t>A6.2.1</t>
  </si>
  <si>
    <t>Política para dispositivos móviles</t>
  </si>
  <si>
    <t>Control: Se deben adoptar una política y unas medidas de seguridad de soporte, para gestionar los riesgos introducidos por el uso de dispositivos móviles.</t>
  </si>
  <si>
    <t>A6.2.2</t>
  </si>
  <si>
    <t>Teletrabajo</t>
  </si>
  <si>
    <t>Control: Se deben implementar una política y unas medidas de seguridad de soporte,  para proteger la información a la que se tiene acceso, que es procesada o almacenada en los lugares en los que se realiza teletrabajo.</t>
  </si>
  <si>
    <t>A7.1.1</t>
  </si>
  <si>
    <t>Selección</t>
  </si>
  <si>
    <t>Control: Las verificaciones de los antecedentes de todos los candidatos a un empleo se deben llevar a cabo de acuerdo con las leyes, reglamentaciones y ética pertinentes y deben ser proporcionales a los requisitos de negocio, a la clasificación de la información a que se va a tener acceso y a los riesgos percibidos.</t>
  </si>
  <si>
    <t>A7.1.2</t>
  </si>
  <si>
    <t>Términos y condiciones del empleo</t>
  </si>
  <si>
    <t>Control: Los acuerdos contractuales con empleados y contratistas deben establecer sus responsabilidades y las de la organización en cuanto a la seguridad de la información.</t>
  </si>
  <si>
    <t>A7.2.1</t>
  </si>
  <si>
    <t>Responsabilidades de la dirección</t>
  </si>
  <si>
    <t>Control: La dirección debe exigir a todos los empleados y contratista la aplicación de la seguridad de la información de acuerdo con las políticas y procedimientos establecidos por la organización.</t>
  </si>
  <si>
    <t>A7.2.2</t>
  </si>
  <si>
    <t>Toma de conciencia, educación y formación en la seguridad de la información.</t>
  </si>
  <si>
    <t>Control: Todos los empleados de la organización, y en donde sea pertinente, los contratistas, deben recibir la educación y la formación en toma de conciencia apropiada, y actualizaciones regulares sobre las políticas y procedimientos de la organización pertinentes para su cargo.</t>
  </si>
  <si>
    <t>A7.2.3</t>
  </si>
  <si>
    <t>Proceso disciplinario</t>
  </si>
  <si>
    <t xml:space="preserve">Control: Se debe contar con un proceso formal, el cual debe ser comunicado, para emprender acciones contra empleados que hayan cometido una violación a la seguridad de la información. </t>
  </si>
  <si>
    <t>A7.3.1</t>
  </si>
  <si>
    <t>Terminación o cambio de responsabilidades de empleo</t>
  </si>
  <si>
    <t>Control: Las responsabilidades y los deberes de seguridad de la información que permanecen validos después de la terminación o cambio de empleo de deben definir, comunicar al empleado o contratista y se deben hacer cumplir.</t>
  </si>
  <si>
    <t>A8.1.1</t>
  </si>
  <si>
    <t>Inventario de activos</t>
  </si>
  <si>
    <t>Control: Se deben identificar los activos asociados con información e instalaciones de procesamiento de información, y se debe elaborar y mantener un inventario de estos activos.</t>
  </si>
  <si>
    <t>A8.1.2</t>
  </si>
  <si>
    <t>Propiedad de los activos</t>
  </si>
  <si>
    <t>Control: Los activos mantenidos en el inventario deben tener un propietario.</t>
  </si>
  <si>
    <t>A8.1.3</t>
  </si>
  <si>
    <t>Uso aceptable de los activos</t>
  </si>
  <si>
    <t>Control: Se deben identificar, documentar e implementar reglas para el uso aceptable de información y de activos asociados con información e instalaciones de procesamiento de información.</t>
  </si>
  <si>
    <t>A8.1.4</t>
  </si>
  <si>
    <t>Devolución de activos</t>
  </si>
  <si>
    <t>Control: Todos los empleados y usuarios de partes externas deben devolver todos los activos de la organización que se encuentren a su cargo, al terminar su empleo, contrato o acuerdo.</t>
  </si>
  <si>
    <t>A8.2.1</t>
  </si>
  <si>
    <t>Clasificación de la información</t>
  </si>
  <si>
    <t>Control: La información se debe clasificar en función de los requisitos legales, valor, criticidad y susceptibilidad a divulgación o a modificación no autorizada.</t>
  </si>
  <si>
    <t>A8.2.2</t>
  </si>
  <si>
    <t>Etiquetado de la información</t>
  </si>
  <si>
    <t>Control: Se debe desarrollar e implementar un conjunto adecuado de procedimientos para el etiquetado de la información, de acuerdo con el esquema de clasificación de información adoptado por la organización.</t>
  </si>
  <si>
    <t>A8.2.3</t>
  </si>
  <si>
    <t>Manejo de activos</t>
  </si>
  <si>
    <t>Control: Se deben desarrollar e implementar procedimientos para el manejo de activos, de acuerdo con el esquema de clasificación de información adoptado por la organización.</t>
  </si>
  <si>
    <t>A8.3.1</t>
  </si>
  <si>
    <t>Gestión de medio removibles</t>
  </si>
  <si>
    <t>Control: Se deben implementar procedimientos para la gestión de medio removibles, de acuerdo con el esquema de clasificación adoptado por la organización.</t>
  </si>
  <si>
    <t>A8.3.2</t>
  </si>
  <si>
    <t>Disposición de los medios</t>
  </si>
  <si>
    <t>Control: Se debe disponer en forma segura de los medios cuando ya no se requieran, utilizando procedimientos formales.</t>
  </si>
  <si>
    <t>A8.3.3</t>
  </si>
  <si>
    <t>Transferencia de medios físicos</t>
  </si>
  <si>
    <t>Control: Los medios que contienen información se deben proteger contra acceso no autorizado, uso indebido o corrupción durante el transporte.</t>
  </si>
  <si>
    <t>A9.1.1</t>
  </si>
  <si>
    <t>Política de control de acceso</t>
  </si>
  <si>
    <t>Control: Se debe establecer, documentar y revisar una política de control de acceso con base en los requisitos del negocio y de la seguridad de la información.</t>
  </si>
  <si>
    <t>A9.1.2</t>
  </si>
  <si>
    <t>Acceso a redes y a servicios en red</t>
  </si>
  <si>
    <t>Control: Solo se debe permitir acceso de los usuarios a la red y a los servicios de red para los que hayan sido autorizados específicamente.</t>
  </si>
  <si>
    <t>A9.2.1</t>
  </si>
  <si>
    <t>Registro y cancelación del registro de usuarios</t>
  </si>
  <si>
    <t>Control: Se debe implementar un proceso formal de registro y de cancelación de registro de usuarios, para posibilitar la asignación de los derechos de acceso.</t>
  </si>
  <si>
    <t>A9.2.2</t>
  </si>
  <si>
    <t>Suministro de acceso de usuarios</t>
  </si>
  <si>
    <t>Control: Se debe implementar un proceso de suministro de acceso formal de usuarios para asignar o revocar los derechos de acceso para todo tipo de usuarios para todos los sistemas y servicios.</t>
  </si>
  <si>
    <t>A9.2.3</t>
  </si>
  <si>
    <t>Gestión de derechos de acceso privilegiado</t>
  </si>
  <si>
    <t>Control: Se debe restringir y controlar la asignación y uso de derechos de acceso privilegiado</t>
  </si>
  <si>
    <t>A9.2.4</t>
  </si>
  <si>
    <t>Gestión de información de autenticación secreta de usuarios</t>
  </si>
  <si>
    <t>Control: La asignación de información de autenticación secreta se debe controlar por medio de un proceso de gestión formal.</t>
  </si>
  <si>
    <t>A9.2.5</t>
  </si>
  <si>
    <t>Revisión de los derechos de acceso de usuarios</t>
  </si>
  <si>
    <t>Control: Los propietarios de los activos deben revisar los derechos  de acceso de los usuarios, a intervalos regulares.</t>
  </si>
  <si>
    <t>A9.2.6</t>
  </si>
  <si>
    <t>Retiro o ajuste de los derechos de acceso</t>
  </si>
  <si>
    <t>Control: Los derechos de acceso de todos los empleados y de usuarios externos a la información y a las instalaciones de procesamiento de información se deben retirar al terminar su empleo, contrato o acuerdo, o se deben ajustar cuando se hagan cambios.</t>
  </si>
  <si>
    <t>A9.3.1</t>
  </si>
  <si>
    <t>Uso de información de autenticación secreta</t>
  </si>
  <si>
    <t>Control: Se debe exigir a los usuarios que cumplan las prácticas de la organización para el uso de información de autenticación secreta.</t>
  </si>
  <si>
    <t>A9.4.1</t>
  </si>
  <si>
    <t>Restricción de acceso a la información</t>
  </si>
  <si>
    <t>Control: El acceso a la información y a las funciones de los sistemas de las aplicaciones se debe restringir  de acuerdo con la política de control de acceso.</t>
  </si>
  <si>
    <t>A9.4.2</t>
  </si>
  <si>
    <t>Procedimiento de ingreso seguro</t>
  </si>
  <si>
    <t>Control: Cuando lo requiere la política de control de acceso, el acceso a sistemas y aplicaciones se debe controlar mediante un proceso de ingreso seguro.</t>
  </si>
  <si>
    <t>A9.4.3</t>
  </si>
  <si>
    <t>Sistema de gestión de contraseñas</t>
  </si>
  <si>
    <t>Control: Los sistemas de gestión de contraseñas deben ser interactivos y deben asegurar la calidad de las contraseñas.</t>
  </si>
  <si>
    <t>A9.4.4</t>
  </si>
  <si>
    <t>Uso de programas utilitarios privilegiados</t>
  </si>
  <si>
    <t>Control: Se debe restringir y controlar estrictamente el usos de programas utilitarios que podrían tener capacidad de anular el sistema y los controles de las aplicaciones.</t>
  </si>
  <si>
    <t>A9.4.5</t>
  </si>
  <si>
    <t>Control de acceso a códigos fuente de programas</t>
  </si>
  <si>
    <t>Control: Se debe restringir el acceso a los códigos fuente de los programas.</t>
  </si>
  <si>
    <t>A10.1.1</t>
  </si>
  <si>
    <t>Política sobre el uso de controles criptográficos</t>
  </si>
  <si>
    <t>Control: Se debe desarrollar e implementar una política sobre el uso de controles criptográficos para la protección de la información.</t>
  </si>
  <si>
    <t>A10.1.2</t>
  </si>
  <si>
    <t>Gestión de llaves</t>
  </si>
  <si>
    <t>Control: Se debe desarrollar e implementar una política sobre el uso, protección y tiempo de vida de las llaves criptográficas, durante todo su ciclo de vida.</t>
  </si>
  <si>
    <t>A11.1.1</t>
  </si>
  <si>
    <t>Perímetro de seguridad física</t>
  </si>
  <si>
    <t>Control: Se deben definir y usar perímetros de seguridad, y usarlos para proteger áreas que contengan información confidencial o critica, e instalaciones de manejo de información.</t>
  </si>
  <si>
    <t>A11.1.2</t>
  </si>
  <si>
    <t>Controles de acceso físicos</t>
  </si>
  <si>
    <t>Control: Las áreas seguras deben estar protegidas con controles de acceso apropiados para asegurar que sólo se permite el acceso a personal autorizado.</t>
  </si>
  <si>
    <t>A11.1.3</t>
  </si>
  <si>
    <t>Seguridad de oficinas, recintos e instalaciones.</t>
  </si>
  <si>
    <t>Control: Se debe diseñar y aplicar la seguridad física para oficinas, recintos e instalaciones..</t>
  </si>
  <si>
    <t>A11.1.4</t>
  </si>
  <si>
    <t>Protección contra amenazas externas y ambientales.</t>
  </si>
  <si>
    <t>Control: Se deben diseñar y aplicar protección física contra desastres naturales, ataques maliciosos o accidentes.</t>
  </si>
  <si>
    <t>A11.1.5</t>
  </si>
  <si>
    <t>Trabajo en áreas seguras.</t>
  </si>
  <si>
    <t>Control: Se deben diseñar y aplicar procedimientos para trabajo en áreas seguras.</t>
  </si>
  <si>
    <t>A11.1.6</t>
  </si>
  <si>
    <t>Áreas de carga, despacho y acceso público</t>
  </si>
  <si>
    <t>Control: Se deben controlar los puntos de acceso tales como las áreas de despacho y carga y otros puntos por donde pueden entrar personas no autorizadas y, si es posible, aislarlos de las instalaciones de procesamiento de información para evitar el acceso no autorizado.</t>
  </si>
  <si>
    <t>A11.2.1</t>
  </si>
  <si>
    <t>Ubicación y protección de los equipos</t>
  </si>
  <si>
    <t>Control: Los equipos deben de estar ubicados y protegidos para reducir los riesgos de amenazas y peligros del entorno, y las posibilidades de acceso no autorizado.</t>
  </si>
  <si>
    <t>A11.2.2</t>
  </si>
  <si>
    <t>Servicios de suministro</t>
  </si>
  <si>
    <t>Control: Los equipos se deben proteger contra fallas de energía y otras interrupciones causadas por fallas en los servicios de suministro.</t>
  </si>
  <si>
    <t>A11.2.3</t>
  </si>
  <si>
    <t>Seguridad en el cableado.</t>
  </si>
  <si>
    <t>Control: El cableado de energía eléctrica y de telecomunicaciones que porta datos o brinda soporte a los servicios de información se debe proteger contra interceptación, interferencia o daño.</t>
  </si>
  <si>
    <t>A11.2.4</t>
  </si>
  <si>
    <t>Mantenimiento de los equipos.</t>
  </si>
  <si>
    <t>Control: Los equipos se deben mantener correctamente para asegurar su disponibilidad e integridad continuas.</t>
  </si>
  <si>
    <t>A11.2.5</t>
  </si>
  <si>
    <t>Retiro de activos</t>
  </si>
  <si>
    <t>Control: Los equipos, información o software no se deben retirar de su sitio sin autorización previa</t>
  </si>
  <si>
    <t>A11.2.6</t>
  </si>
  <si>
    <t>Seguridad de equipos y activos fuera de las instalaciones</t>
  </si>
  <si>
    <t>Control: Se deben aplicar medidas de seguridad a los activos que se encuentran fuera de las instalaciones de la organización, teniendo en cuenta los diferentes riesgos de trabajar fuera de dichas instalaciones.</t>
  </si>
  <si>
    <t>A11.2.7</t>
  </si>
  <si>
    <t>Disposición segura o reutilización de equipos</t>
  </si>
  <si>
    <t>Control: Se deben verificar todos los elementos de equipos que contengan medios de almacenamiento para asegurar que cualquier dato confidencial o software licenciado haya sido retirado o sobreescrito en forma segura antes de su disposición o reúso.</t>
  </si>
  <si>
    <t>A11.2.8</t>
  </si>
  <si>
    <t>Equipos de usuario desatendido</t>
  </si>
  <si>
    <t>Control: Los usuarios deben asegurarse de que a los equipos desatendidos se les da protección apropiada.</t>
  </si>
  <si>
    <t>A11.2.9</t>
  </si>
  <si>
    <t>Política de escritorio limpio y pantalla limpia</t>
  </si>
  <si>
    <t>Control: Se debe adoptar una política de escritorio limpio para los papeles y medios de almacenamiento removibles, y una política de pantalla limpia en las instalaciones de procesamiento de información.</t>
  </si>
  <si>
    <t>A12.1.1</t>
  </si>
  <si>
    <t>Procedimientos de operación documentados</t>
  </si>
  <si>
    <t>Control: Los procedimientos de operación se deben documentar y poner a disposición de todos los usuarios que los necesitan.</t>
  </si>
  <si>
    <t>A12.1.2</t>
  </si>
  <si>
    <t>Gestión de cambios</t>
  </si>
  <si>
    <t>Control: Se deben controlar los cambios en la organización, en los procesos de negocio, en las instalaciones y en los sistemas de procesamiento de información que afectan la seguridad de la información.</t>
  </si>
  <si>
    <t>A12.1.3</t>
  </si>
  <si>
    <t>Gestión de capacidad</t>
  </si>
  <si>
    <t>Control: Se debe hacer seguimiento al uso de recursos, hacer los ajustes, y hacer proyecciones de los requisitos de capacidad futura, para asegurar el desempeño requerido del sistema.</t>
  </si>
  <si>
    <t>A12.1.4</t>
  </si>
  <si>
    <t>Separación de los ambientes de desarrollo, pruebas y operación</t>
  </si>
  <si>
    <t>Control: Se deben separar los ambientes de desarrollo, pruebas y operación, para reducir los riesgos de acceso o cambios no autorizados al ambiente de operación.</t>
  </si>
  <si>
    <t>A12.2.1</t>
  </si>
  <si>
    <t>Controles contra códigos maliciosos</t>
  </si>
  <si>
    <t>Control: Se deben implementar controles de detección, de prevención y de recuperación, combinados con la toma de conciencia apropiada de los usuarios, para proteger contra códigos maliciosos.</t>
  </si>
  <si>
    <t>X</t>
  </si>
  <si>
    <t>A12.3.1</t>
  </si>
  <si>
    <t>Respaldo de la información</t>
  </si>
  <si>
    <t>Control: Se deben hacer copias de respaldo de la información, software e imágenes de los sistemas, y ponerlas a prueba regularmente de acuerdo con una política de copias de respaldo acordadas.</t>
  </si>
  <si>
    <t>A12.4.1</t>
  </si>
  <si>
    <t>Registro de eventos</t>
  </si>
  <si>
    <t>Control: Se deben elaborar, conservar y revisar regularmente los registros acerca de actividades del usuario, excepciones, fallas y eventos de seguridad de la información.</t>
  </si>
  <si>
    <t>A12.4.2</t>
  </si>
  <si>
    <t>Protección de la información de registro</t>
  </si>
  <si>
    <t>Control: Las instalaciones y la información de registro se deben proteger contra alteración y acceso no autorizado.</t>
  </si>
  <si>
    <t>A12.4.3</t>
  </si>
  <si>
    <t>Registros del administrador y del operador</t>
  </si>
  <si>
    <t>Control: Las actividades del administrador y del operador del sistema se deben registrar, y los registros se deben proteger y revisar con regularidad.</t>
  </si>
  <si>
    <t>A12.4.4</t>
  </si>
  <si>
    <t>Sincronización de relojes</t>
  </si>
  <si>
    <t>Control: Los relojes de todos los sistemas de procesamiento de información pertinentes dentro de una organización o ámbito de seguridad se deben sincronizar con una única fuente de referencia de tiempo.</t>
  </si>
  <si>
    <t>A12.5.1</t>
  </si>
  <si>
    <t>Instalación de software en sistemas operativos</t>
  </si>
  <si>
    <t>Control: Se deben implementar procedimientos para controlar la instalación de software en sistemas operativos.</t>
  </si>
  <si>
    <t>A12.6.1</t>
  </si>
  <si>
    <t xml:space="preserve">Gestión de las vulnerabilidades técnicas </t>
  </si>
  <si>
    <t>Control: Se debe obtener oportunamente información acerca de las vulnerabilidades técnicas de los sistemas de información que se usen; evaluar la exposición de la organización a estas vulnerabilidades, y tomar las medidas apropiadas para tratar el riesgo asociado.</t>
  </si>
  <si>
    <t>A12.6.2</t>
  </si>
  <si>
    <t>Restricciones sobre la instalación de software</t>
  </si>
  <si>
    <t>Control: Se deben establecer e implementar las reglas para la instalación de software por parte de los usuarios.</t>
  </si>
  <si>
    <t>A12.7.1</t>
  </si>
  <si>
    <t>Controles de auditorías de sistemas de información</t>
  </si>
  <si>
    <t>Control: Los requisitos y actividades de auditoria que involucran la verificación de los sistemas operativos se deben planificar y acordar cuidadosamente para minimizar las interrupciones en los procesos del negocio.</t>
  </si>
  <si>
    <t>A13.1.1</t>
  </si>
  <si>
    <t>Controles de redes</t>
  </si>
  <si>
    <t>Control: Las  redes  se deben   gestionar   y controlar para  proteger la  información   en sistemas y aplicaciones.</t>
  </si>
  <si>
    <t>A13.1.2</t>
  </si>
  <si>
    <t>Seguridad  de los servicios
de red</t>
  </si>
  <si>
    <t>Control: Se deben identificar  los mecanismos  de seguridad,    los niveles  de servicio y los  requisitos   de  gestión de todos los servicios de red,  e incluirlos  en los acuerdos  de   servicio   de   red,   ya  sea   que   los   servicios  se   presten internamente   o se contraten externamente.</t>
  </si>
  <si>
    <t>A13.1.3</t>
  </si>
  <si>
    <t>Separación en las redes</t>
  </si>
  <si>
    <t>Control: Los grupos de servicios   de información,   usuarios y sistemas   de información se deben separar en las  redes.</t>
  </si>
  <si>
    <t>A13.2.1</t>
  </si>
  <si>
    <t>Políticas  y procedimientos      de         transferencia         de     información</t>
  </si>
  <si>
    <t>Control: Se debe  contar con   políticas,    procedimientos      y controles de transferencia información formales para  proteger la  transferencia   de información  mediante   el  uso de
todo tipo  de instalaciones    de comunicaciones.</t>
  </si>
  <si>
    <t>A13.2.2</t>
  </si>
  <si>
    <t>Acuerdos                   sobre    
transferencia                    de     información</t>
  </si>
  <si>
    <t xml:space="preserve">Control: Los   acuerdos  deben   tratar  la   transferencia   segura  de  información    del negocio entre la  organización y las partes externas. </t>
  </si>
  <si>
    <t>A13.2.3</t>
  </si>
  <si>
    <t>Mensajería   Electronica</t>
  </si>
  <si>
    <t>Control: Se debe  proteger adecuadamente la información incluida en la  mensajería electrónica.</t>
  </si>
  <si>
    <t>A13.2.4</t>
  </si>
  <si>
    <t xml:space="preserve">Acuerdos                        de    
confidencialidad    o  de  no      divulgación                               </t>
  </si>
  <si>
    <t>Control: Se  deben identificar,   revisar regularmente   y documentar los  requisitos  para  los  acuerdos   de   confidencialidad     o   no  divulgación    que   reflejen   las necesidades  de la  organización  para la  protección  de la  información.</t>
  </si>
  <si>
    <t xml:space="preserve">A.14.1.1     </t>
  </si>
  <si>
    <t>Análisis   y especificación  de requisitos   de seguridad   de la información</t>
  </si>
  <si>
    <t>Control: Los  requisitos relacionados con  seguridad   de la  información  se  deben incluir  en  los requisitos    para  nuevos   sistemas   de   información  o para mejoras   a los  sistemas  de información   existentes.</t>
  </si>
  <si>
    <t xml:space="preserve">A.14.1.2     </t>
  </si>
  <si>
    <t>Seguridad   de servicios   de las aplicaciones      en    redes públicas</t>
  </si>
  <si>
    <t>Control: La informacion involucrada    en   los  servicios    de  las aplicaciones  que pasan sobre redes   públicas     se   debe   proteger      de   actividades fraudulentas, disputas  contractuales    y  divulgación     y  modificación      no  autorizadas.</t>
  </si>
  <si>
    <t xml:space="preserve">A.14.1.3   </t>
  </si>
  <si>
    <t>Protección    de    transaccciones de los     servicios       de las aplicaciones.</t>
  </si>
  <si>
    <t>Control: La información involucrada en las transacciones  de los servicios de las aplicaciones se deben proteger para evitar la transmisión incompleta, el enrutamiento errado, la alteración no autorizada de mensajes, la divulgación no autorizada, y la duplicación o reproducción de mensajes no autorizada.</t>
  </si>
  <si>
    <t xml:space="preserve">A.14.2.1     </t>
  </si>
  <si>
    <t>Política de desarrollo seguro</t>
  </si>
  <si>
    <t>Control: Se debe establecer y aplicar reglas para el desarrollo de software y de sistemas, a los desarrollos dentro de la organización.</t>
  </si>
  <si>
    <t xml:space="preserve">A.14.2.2   </t>
  </si>
  <si>
    <t>Procedimientos  de control de cambios en sistemas</t>
  </si>
  <si>
    <t>Control: Los cambios a los sistemas dentro del ciclo de vida de desarrollo se deben controlar mediante el uso de procedimientos formales de control de cambios.</t>
  </si>
  <si>
    <t xml:space="preserve">A.14.2.3     </t>
  </si>
  <si>
    <t>Revisión técnica de las aplicaciones después de cambios en la plataforma de operación</t>
  </si>
  <si>
    <t>Control: Cuando se cambian las plataformas de operación, se deben revisar las aplicaciones críticas del negocio,  y someter a prueba para asegurar que no haya impacto adverso en las operaciones o seguridad de la organización.</t>
  </si>
  <si>
    <t xml:space="preserve">A.14.2.4     </t>
  </si>
  <si>
    <t>Restricciones en los cambios a los paquetes de software</t>
  </si>
  <si>
    <t>Control: Se deben desalentar las modificaciones a los paquetes de software, los cuales se deben limitar a los cambios necesarios, y todos los cambios se deben controlar estrictamente.</t>
  </si>
  <si>
    <t xml:space="preserve">A.14.2.5    </t>
  </si>
  <si>
    <t>Principio de Construcción de los Sistemas Seguros.</t>
  </si>
  <si>
    <t>Control: Se    deben   establecer,      documentar   y   mantener   principios    para   la construcción   de  sistemas seguros,   y aplicarlos   a cualquier  actividad  de implementación    de sistemas de información.</t>
  </si>
  <si>
    <t xml:space="preserve">A.14.2.6     </t>
  </si>
  <si>
    <t>Ambiente de desarrollo seguro</t>
  </si>
  <si>
    <t>Control: Las organizaciones    deben establecer  y proteger adecuadamente los ambientes   de desarrollo    seguros para las actividades    de desarrollo e integración    de  sistemas  que  comprendan  todo  el   ciclo   de  vida   de desarrollo  de sistemas.</t>
  </si>
  <si>
    <t xml:space="preserve">A.14.2.7     </t>
  </si>
  <si>
    <t>Desarrollo contratado externamente</t>
  </si>
  <si>
    <t>Control: La organización   debe supervisar  y hacer seguimiento de la  actividad de desarrollo  de sistemas   contratados     externamente.</t>
  </si>
  <si>
    <t xml:space="preserve">A.14.2.8    </t>
  </si>
  <si>
    <t>Pruebas     de   seguridad    de sistemas</t>
  </si>
  <si>
    <t>Control: Durante el desarrollo se deben  llevar  a cabo pruebas de funcionalidad    de la  seguridad.</t>
  </si>
  <si>
    <t xml:space="preserve">A.14.2.9     </t>
  </si>
  <si>
    <t>Prueba    de   aceptación   de sistemas</t>
  </si>
  <si>
    <t>Control: Para  los  sistemas    de  información   nuevos,    actualizaciones   y  nuevas versiones,   se deben establecer programas de prueba   para aceptación    y criterios   de  aceptación   relacionados.</t>
  </si>
  <si>
    <t xml:space="preserve">A.14.3.1     </t>
  </si>
  <si>
    <t xml:space="preserve">Protección     de    datos    de   prueba                                              </t>
  </si>
  <si>
    <t>Control:Los   datos   de   prueba   se   deben    seleccionar,    proteger    y   controlar cuidadosamente.</t>
  </si>
  <si>
    <t>A15.1.1</t>
  </si>
  <si>
    <t>Política de seguridad de la información para las relaciones con proveedores</t>
  </si>
  <si>
    <t>Control: Los requisitos de seguridad de la información para mitigar los riesgos asociados con el acceso de proveedores a los activos de la organización se deben acordar con estos y se deben documentar.</t>
  </si>
  <si>
    <t>A15.1.2</t>
  </si>
  <si>
    <t>Tratamiento de la seguridad dentro de los acuerdos con proveedores</t>
  </si>
  <si>
    <t>Control: Se deben establecer y acordar todos los requisitos de seguridad de la información pertinentes con cada proveedor que pueda tener acceso, procesar, almacenar, comunicar o suministrar componentes de infraestructura de TI para la información de la organización.</t>
  </si>
  <si>
    <t>A15.1.3</t>
  </si>
  <si>
    <t>Cadena de suministro de tecnología de información y comunicación</t>
  </si>
  <si>
    <t>Control: Los acuerdos con proveedores deben incluir requisitos para tratar los riesgos de seguridad de la información asociados con la cadena de suministro de productos y servicios de tecnología de información y comunicación.</t>
  </si>
  <si>
    <t>A15.2.1</t>
  </si>
  <si>
    <t>Seguimiento y revisión de los servicios de los proveedores</t>
  </si>
  <si>
    <t>Control: Las organizaciones deben hacer seguimiento, revisar y auditar con regularidad la prestación de servicios de los proveedores.</t>
  </si>
  <si>
    <t>A15.2.2</t>
  </si>
  <si>
    <t>Gestión del cambio en los servicios de los proveedores</t>
  </si>
  <si>
    <t>Control: Se deben gestionar los cambios en el suministro de servicios por parte de los proveedores, incluido el mantenimiento y las mejoras de las políticas, procedimientos y controles de seguridad de la información existentes, teniendo en cuenta la criticidad de la información, sistemas y procesos de negocio involucrados, y la rrevaluación de los riesgos.</t>
  </si>
  <si>
    <t>A16.1.1</t>
  </si>
  <si>
    <t>Responsabilidades y procedimientos</t>
  </si>
  <si>
    <t>Control: Se deben establecer las responsabilidades y procedimientos de gestión para asegurar una respuesta rápida, eficaz y ordenada a los incidentes de seguridad de la información.</t>
  </si>
  <si>
    <t>A16.1.2</t>
  </si>
  <si>
    <t>Reporte de eventos de seguridad de la información</t>
  </si>
  <si>
    <t>Control: Los eventos de seguridad de la información se deben informar a través de los canales de gestión apropiados, tan pronto como sea posible.</t>
  </si>
  <si>
    <t>A16.1.3</t>
  </si>
  <si>
    <t>Reporte de debilidades de seguridad de la información</t>
  </si>
  <si>
    <t>Control: Se debe exigir a todos los empleados y contratistas que usan los servicios y sistemas de información de la organización, que observen y reporten cualquier debilidad de seguridad de la información observada o sospechada en los sistemas o servicios.</t>
  </si>
  <si>
    <t>A16.1.4</t>
  </si>
  <si>
    <t>Evaluación de eventos de seguridad de la información y decisiones sobre ellos</t>
  </si>
  <si>
    <t>Control: Los eventos de seguridad de la información se deben evaluar y se debe decidir si se van a clasificar como incidentes de seguridad de la información.</t>
  </si>
  <si>
    <t>A16.1.5</t>
  </si>
  <si>
    <t>Respuesta a incidentes de seguridad de la información</t>
  </si>
  <si>
    <t>Control: Se debe dar respuesta a los incidentes  de seguridad de la información de acuerdo con procedimientos documentados.</t>
  </si>
  <si>
    <t>A16.1.6</t>
  </si>
  <si>
    <t>Aprendizaje obtenido de los incidentes de seguridad de la información</t>
  </si>
  <si>
    <t>Control: El conocimiento adquirido al analizar y resolver incidentes de seguridad de la información se debe usar para reducir la posibilidad o impacto de incidentes futuros.</t>
  </si>
  <si>
    <t>A16.1.7</t>
  </si>
  <si>
    <t>Recolección de evidencia</t>
  </si>
  <si>
    <t>Control: La organización debe definir y aplicar procedimientos para la identificación, recolección, adquisición y preservación de información que pueda servir como evidencia.</t>
  </si>
  <si>
    <t>A17.1.1</t>
  </si>
  <si>
    <t xml:space="preserve">Planificación de la continuidad de la seguridad de la información </t>
  </si>
  <si>
    <t>Control: La organización debe determinar sus requisitos para la seguridad de la información y la continuidad de la gestión de la seguridad de la información en situaciones adversas, por ejemplo, durante una crisis o desastre.</t>
  </si>
  <si>
    <t>A17.1.2</t>
  </si>
  <si>
    <t xml:space="preserve">Implementación de la continuidad de la seguridad de la información </t>
  </si>
  <si>
    <t>Control: La organización debe establecer, documentar, implementar y mantener procesos, procedimientos y controles para asegurar el nivel de continuidad requerido para la seguridad de la información durante una situación adversa.</t>
  </si>
  <si>
    <t>A17.1.3</t>
  </si>
  <si>
    <t xml:space="preserve">Verificación, revisión y evaluación de la continuidad de la seguridad de la información </t>
  </si>
  <si>
    <t>Control: La organización debe verificar a intervalos regulares los controles de continuidad de la seguridad de la información establecidos e implementados, con el fin de asegurar que son válidos y eficaces durante situaciones adversas.</t>
  </si>
  <si>
    <t>A17.2.1</t>
  </si>
  <si>
    <t xml:space="preserve">Disponibilidad de instalaciones de procesamiento de información </t>
  </si>
  <si>
    <t>Control: Las instalaciones de procesamientos de información se deben implementar con redundancia suficiente para cumplir los requisitos de disponibilidad.</t>
  </si>
  <si>
    <t>A18.1.1</t>
  </si>
  <si>
    <t>Identificación de la legislación aplicable.</t>
  </si>
  <si>
    <t>Control: Todos los requisitos estatutarios, reglamentarios y contractuales pertinentes y el enfoque de la organización para cumplirlos, se deben identificar y documentar explícitamente y mantenerlos actualizados para cada sistema de información y para la organización.</t>
  </si>
  <si>
    <t>A18.1.2</t>
  </si>
  <si>
    <t>Derechos propiedad intelectual (DPI)</t>
  </si>
  <si>
    <t>Control: Se deben implementar procedimientos apropiados para asegurar el cumplimiento de los requisitos legislativos, de reglamentación y contractuales relacionados con los derechos de propiedad intelectual y el uso de productos de software patentados.</t>
  </si>
  <si>
    <t>A18.1.3</t>
  </si>
  <si>
    <t>Protección de registros</t>
  </si>
  <si>
    <t>Control: Los registros se deben proteger contra perdida, destrucción, falsificación, acceso no autorizado y liberación no autorizada, de acuerdo con los requisitos legislativos, de reglamentación, contractuales y de negocio.</t>
  </si>
  <si>
    <t>A18.1.4</t>
  </si>
  <si>
    <t>Privacidad y protección de información de datos personales</t>
  </si>
  <si>
    <t>Control: Se deben asegurar la privacidad y la protección de la información de datos personales, como se exige e la legislación y la reglamentación pertinentes, cuando sea aplicable.</t>
  </si>
  <si>
    <t>A18.1.5</t>
  </si>
  <si>
    <t>Reglamentación de controles criptográficos.</t>
  </si>
  <si>
    <t>Control: Se deben usar controles criptográficos, en cumplimiento de todos los acuerdos, legislación y reglamentación pertinentes.</t>
  </si>
  <si>
    <t>A18.2.1</t>
  </si>
  <si>
    <t xml:space="preserve">Revisión independiente de la seguridad de la información </t>
  </si>
  <si>
    <t>Control: El enfoque de la organización para la gestión de la seguridad de la información y su implementación (es decir los objetivos de control, los controles, las políticas, los procesos y los procedimientos para seguridad de la información), se deben revisar independientemente a intervalos planificados o cuando ocurran cambios significativos.</t>
  </si>
  <si>
    <t>A18.2.2</t>
  </si>
  <si>
    <t>Cumplimiento con las políticas y normas de seguridad</t>
  </si>
  <si>
    <t>Control: Los directores deben revisar con regularidad el cumplimiento del procesamiento y procedimientos de información dentro de su área de responsabilidad, con las políticas y normas de seguridad apropiadas, y cualquier otro requisito de seguridad.</t>
  </si>
  <si>
    <t>A18.2.3</t>
  </si>
  <si>
    <t>Revisión del cumplimiento técnico</t>
  </si>
  <si>
    <t>Control: Los sistemas de información se deben revisar periódicamente para determinar el cumplimiento con las políticas y normas de seguridad de la información.</t>
  </si>
  <si>
    <t>I</t>
  </si>
  <si>
    <t>D</t>
  </si>
  <si>
    <t>c</t>
  </si>
  <si>
    <t>i</t>
  </si>
  <si>
    <t>a</t>
  </si>
  <si>
    <t>b</t>
  </si>
  <si>
    <t>d</t>
  </si>
  <si>
    <t>Valor que nutre la matriz</t>
  </si>
  <si>
    <t>TIPO AMENAZA</t>
  </si>
  <si>
    <t>AMENAZA</t>
  </si>
  <si>
    <t>T1</t>
  </si>
  <si>
    <t>T2</t>
  </si>
  <si>
    <t>T3</t>
  </si>
  <si>
    <t>T4</t>
  </si>
  <si>
    <t>T5</t>
  </si>
  <si>
    <t>T6</t>
  </si>
  <si>
    <t>T7</t>
  </si>
  <si>
    <t>T8</t>
  </si>
  <si>
    <t>T9</t>
  </si>
  <si>
    <t>T10</t>
  </si>
  <si>
    <t>D1</t>
  </si>
  <si>
    <t>D2</t>
  </si>
  <si>
    <t>D3</t>
  </si>
  <si>
    <t>D4</t>
  </si>
  <si>
    <t>D5</t>
  </si>
  <si>
    <t xml:space="preserve"> [N] Desastres naturales </t>
  </si>
  <si>
    <t xml:space="preserve"> [N1] Fuego </t>
  </si>
  <si>
    <t>HW</t>
  </si>
  <si>
    <t>AUX</t>
  </si>
  <si>
    <t>L</t>
  </si>
  <si>
    <t xml:space="preserve"> [N2] Daños por agua    </t>
  </si>
  <si>
    <t xml:space="preserve"> [N*] Desastres naturales </t>
  </si>
  <si>
    <t xml:space="preserve"> [I] De origen industrial </t>
  </si>
  <si>
    <t xml:space="preserve"> [I1] Fuego </t>
  </si>
  <si>
    <t xml:space="preserve"> [I2] Daños por agua </t>
  </si>
  <si>
    <t xml:space="preserve"> [I*] Desastres industriales</t>
  </si>
  <si>
    <t xml:space="preserve"> [I3] Contaminación mecánica </t>
  </si>
  <si>
    <t xml:space="preserve"> [I4] Contaminación electromagnética</t>
  </si>
  <si>
    <t xml:space="preserve"> [I5] Avería de origen físico o lógico</t>
  </si>
  <si>
    <t>SW</t>
  </si>
  <si>
    <t xml:space="preserve"> [I6] Corte del suministro eléctrico</t>
  </si>
  <si>
    <t xml:space="preserve"> [I7] Condiciones inadecuadas de temperatura o humedad </t>
  </si>
  <si>
    <t xml:space="preserve"> [I8] Fallo de servicios de comunicaciones</t>
  </si>
  <si>
    <t>COM</t>
  </si>
  <si>
    <t xml:space="preserve"> [I9] Interrupción de otros servicios y suministros esenciales</t>
  </si>
  <si>
    <t xml:space="preserve"> [I10] Degradación de los soportes de almacenamiento de la información </t>
  </si>
  <si>
    <t xml:space="preserve"> [I11] Emanaciones electromagnéticas</t>
  </si>
  <si>
    <t xml:space="preserve"> [E] Errores y fallos no intencionados</t>
  </si>
  <si>
    <t xml:space="preserve"> [E1] Errores de los usuarios </t>
  </si>
  <si>
    <t>KEY</t>
  </si>
  <si>
    <t>S</t>
  </si>
  <si>
    <t xml:space="preserve"> [E2] Errores del administrador </t>
  </si>
  <si>
    <t xml:space="preserve"> [E3] Errores de monitorización (log) </t>
  </si>
  <si>
    <t xml:space="preserve"> [E4] Errores de configuración</t>
  </si>
  <si>
    <t xml:space="preserve"> [E7] Deficiencias en la organización</t>
  </si>
  <si>
    <t>P</t>
  </si>
  <si>
    <t xml:space="preserve"> [E8] Difusión de software dañino   </t>
  </si>
  <si>
    <t xml:space="preserve"> [E9] Errores de [re-]encaminamiento</t>
  </si>
  <si>
    <t xml:space="preserve"> [E10] Errores de secuencia </t>
  </si>
  <si>
    <t xml:space="preserve"> [E14] Escapes de información</t>
  </si>
  <si>
    <t xml:space="preserve"> [E15] Alteración accidental de la información</t>
  </si>
  <si>
    <t xml:space="preserve"> [E18] Destrucción de información </t>
  </si>
  <si>
    <t xml:space="preserve"> [E19] Fugas de información</t>
  </si>
  <si>
    <t xml:space="preserve"> [E20] Vulnerabilidades de los programas (software)</t>
  </si>
  <si>
    <t xml:space="preserve"> [E21] Errores de mantenimiento / actualización de programas (software)</t>
  </si>
  <si>
    <t xml:space="preserve"> [E23] Errores de mantenimiento / actualización de equipos (hardware) </t>
  </si>
  <si>
    <t xml:space="preserve"> [E24] Caída del sistema por agotamiento de recursos</t>
  </si>
  <si>
    <t xml:space="preserve"> [E25] Pérdida de equipos</t>
  </si>
  <si>
    <t xml:space="preserve"> [E28] Indisponibilidad del personal</t>
  </si>
  <si>
    <t xml:space="preserve"> [A] Ataques intencionados</t>
  </si>
  <si>
    <t xml:space="preserve"> [A3] Manipulación de los registros de actividad (log)</t>
  </si>
  <si>
    <t xml:space="preserve"> [A4] Manipulación de la configuración </t>
  </si>
  <si>
    <t xml:space="preserve"> [A5] Suplantación de la identidad del usuario</t>
  </si>
  <si>
    <t xml:space="preserve"> [A6] Abuso de privilegios de acceso</t>
  </si>
  <si>
    <t xml:space="preserve"> [A7] Uso no previsto</t>
  </si>
  <si>
    <t xml:space="preserve"> [A8] Difusión de software dañino </t>
  </si>
  <si>
    <t xml:space="preserve"> [A9] [Re-]encaminamiento de mensajes</t>
  </si>
  <si>
    <t xml:space="preserve"> [A10] Alteración de secuencia</t>
  </si>
  <si>
    <t xml:space="preserve"> [A11] Acceso no autorizado</t>
  </si>
  <si>
    <t xml:space="preserve"> [A12] Análisis de tráfico</t>
  </si>
  <si>
    <t xml:space="preserve"> [A13] Repudio</t>
  </si>
  <si>
    <t xml:space="preserve"> [A14] Interceptación de información (escucha)</t>
  </si>
  <si>
    <t xml:space="preserve"> [A15] Modificación deliberada de la información </t>
  </si>
  <si>
    <t xml:space="preserve"> [A18] Destrucción de información </t>
  </si>
  <si>
    <t xml:space="preserve"> [A19] Divulgación de información </t>
  </si>
  <si>
    <t xml:space="preserve"> [A22] Manipulación de programas</t>
  </si>
  <si>
    <t xml:space="preserve"> [A23] Manipulación de los equipos</t>
  </si>
  <si>
    <t xml:space="preserve"> [A24] Denegación de servicio</t>
  </si>
  <si>
    <t xml:space="preserve"> [A25] Robo</t>
  </si>
  <si>
    <t xml:space="preserve"> [A26] Ataque destructivo </t>
  </si>
  <si>
    <t xml:space="preserve"> [A27] Ocupación enemiga   </t>
  </si>
  <si>
    <t xml:space="preserve"> [A28] Indisponibilidad del personal   </t>
  </si>
  <si>
    <t xml:space="preserve"> [A29] Extorsión    </t>
  </si>
  <si>
    <t xml:space="preserve"> [A30] Ingeniería social (picaresca)    </t>
  </si>
  <si>
    <t>Probabilidad de vulneración</t>
  </si>
  <si>
    <t>Calificación de Gestión</t>
  </si>
  <si>
    <t>Activo</t>
  </si>
  <si>
    <t>1 a 5 ACEPTABLE</t>
  </si>
  <si>
    <t>SI</t>
  </si>
  <si>
    <t>Muy raro</t>
  </si>
  <si>
    <t>Control no Existente</t>
  </si>
  <si>
    <t>6 a 15 MODERADO (M)</t>
  </si>
  <si>
    <t>NO</t>
  </si>
  <si>
    <t>Existe pero no efectivo</t>
  </si>
  <si>
    <t>Efectivo pero no documentado</t>
  </si>
  <si>
    <t>Efectivo y documentado</t>
  </si>
  <si>
    <t>Practicamente serguro</t>
  </si>
  <si>
    <t>Bibliografía consultada</t>
  </si>
  <si>
    <t>A5</t>
  </si>
  <si>
    <t>POLÍTICAS DE LA SEGURIDAD DE LA INFORMACION</t>
  </si>
  <si>
    <t>O</t>
  </si>
  <si>
    <t>A5.1</t>
  </si>
  <si>
    <t>Orientación de la dirección para la gestión de la seguridad de la información</t>
  </si>
  <si>
    <t>ORGANIZACIÓN DE LA SEGURIDAD DE LA INFORMACION</t>
  </si>
  <si>
    <t>Organización interna</t>
  </si>
  <si>
    <t>A6.2</t>
  </si>
  <si>
    <t>Dispositivos móviles y teletrabajo</t>
  </si>
  <si>
    <t>A7</t>
  </si>
  <si>
    <t>SEGURIDAD DE LOS RECURSOS HUMANOS</t>
  </si>
  <si>
    <t>A7.1</t>
  </si>
  <si>
    <t>Antes de asumir el empleo</t>
  </si>
  <si>
    <t>A7.2</t>
  </si>
  <si>
    <t>Durante la ejecución del empleo</t>
  </si>
  <si>
    <t>A7.3</t>
  </si>
  <si>
    <t>Terminación y cambio de empleo</t>
  </si>
  <si>
    <t>A8</t>
  </si>
  <si>
    <t>GESTION DE ACTIVOS</t>
  </si>
  <si>
    <t>A8.1</t>
  </si>
  <si>
    <t>Responsabilidad por los activos</t>
  </si>
  <si>
    <t>A8.2</t>
  </si>
  <si>
    <t>A8.3</t>
  </si>
  <si>
    <t>Manejo de medios</t>
  </si>
  <si>
    <t>A9</t>
  </si>
  <si>
    <t>CONTROL DE ACCESO</t>
  </si>
  <si>
    <t>A9.1</t>
  </si>
  <si>
    <t>Requisitos del negocio para el control de acceso</t>
  </si>
  <si>
    <t>A9.2</t>
  </si>
  <si>
    <t>Gestión de acceso de usuarios</t>
  </si>
  <si>
    <t>A9.3</t>
  </si>
  <si>
    <t>Responsabilidades de los usuarios</t>
  </si>
  <si>
    <t>A9.4</t>
  </si>
  <si>
    <t>Control de acceso a sistemas y aplicaciones</t>
  </si>
  <si>
    <t>A10</t>
  </si>
  <si>
    <t>CRIPTOGRAFIA</t>
  </si>
  <si>
    <t>A10.1</t>
  </si>
  <si>
    <t>Controles criptográficos</t>
  </si>
  <si>
    <t>A11</t>
  </si>
  <si>
    <t>SEGURIDAD FISICA Y DEL ENTORNO</t>
  </si>
  <si>
    <t>A11.1</t>
  </si>
  <si>
    <t>Áreas seguras</t>
  </si>
  <si>
    <t>A11.2</t>
  </si>
  <si>
    <t>Equipos</t>
  </si>
  <si>
    <t>A12</t>
  </si>
  <si>
    <t>SEGURIDAD DE LAS OPERACIONES</t>
  </si>
  <si>
    <t>A12.1</t>
  </si>
  <si>
    <t>Procedimientos operacionales y responsabilidades</t>
  </si>
  <si>
    <t>A12.2</t>
  </si>
  <si>
    <t>Protección contra códigos maliciosos</t>
  </si>
  <si>
    <t>A12.3</t>
  </si>
  <si>
    <t>Copias de respaldo</t>
  </si>
  <si>
    <t>A12.4</t>
  </si>
  <si>
    <t>Registro y seguimiento</t>
  </si>
  <si>
    <t>A12.5</t>
  </si>
  <si>
    <t>Control de software operacional</t>
  </si>
  <si>
    <t>A12.6</t>
  </si>
  <si>
    <t>Gestión de la vulnerabilidad técnica</t>
  </si>
  <si>
    <t>A12.7</t>
  </si>
  <si>
    <t>Consideraciones sobre auditorias de sistemas de información</t>
  </si>
  <si>
    <t>A13</t>
  </si>
  <si>
    <t>SEGURIDAD DE LAS COMUNICACIONES</t>
  </si>
  <si>
    <t>A13.1</t>
  </si>
  <si>
    <t>Gestión de la seguridad de las redes</t>
  </si>
  <si>
    <t>A13.2</t>
  </si>
  <si>
    <t>Transferencia de información</t>
  </si>
  <si>
    <t>A14</t>
  </si>
  <si>
    <t>A14.1</t>
  </si>
  <si>
    <t>Requisitos   de seguridad  de los sistemas  de información</t>
  </si>
  <si>
    <t>A14.2</t>
  </si>
  <si>
    <t>Seguridad en los procesos de Desarrollo y de Soporte</t>
  </si>
  <si>
    <t>A14.3</t>
  </si>
  <si>
    <t>Datos de prueba</t>
  </si>
  <si>
    <t>A15</t>
  </si>
  <si>
    <t>RELACIONES CON LOS PROVEEDORES</t>
  </si>
  <si>
    <t>A15.1</t>
  </si>
  <si>
    <t>Seguridad de la información en las relaciones con los proveedores.</t>
  </si>
  <si>
    <t>A15.2</t>
  </si>
  <si>
    <t>Gestión de la prestación de servicios de proveedores</t>
  </si>
  <si>
    <t>A16</t>
  </si>
  <si>
    <t>GESTION DE INCIDENTES DE SEGURIDAD DE LA INFORMACION</t>
  </si>
  <si>
    <t>A16.1</t>
  </si>
  <si>
    <t>Gestión de incidentes y mejoras en la seguridad de la información</t>
  </si>
  <si>
    <t>A17</t>
  </si>
  <si>
    <t>ASPECTOS DE SEGURIDAD DE LA INFORMACIÓN DE LA GESTION DE CONTINUIDAD DE NEGOCIO</t>
  </si>
  <si>
    <t>A17.1</t>
  </si>
  <si>
    <t>Continuidad de Seguridad de la información</t>
  </si>
  <si>
    <t>A17.2</t>
  </si>
  <si>
    <t>Redundancias</t>
  </si>
  <si>
    <t>A18</t>
  </si>
  <si>
    <t>CUMPLIMIENTO</t>
  </si>
  <si>
    <t>A18.1</t>
  </si>
  <si>
    <t>Cumplimiento de requisitos legales y contractuales</t>
  </si>
  <si>
    <t>A18.2</t>
  </si>
  <si>
    <t>Revisiones de seguridad de la información</t>
  </si>
  <si>
    <t xml:space="preserve">Probabilidad de vulneración </t>
  </si>
  <si>
    <t xml:space="preserve">Calculo del riesgo neto </t>
  </si>
  <si>
    <r>
      <t>Criticidad neta</t>
    </r>
    <r>
      <rPr>
        <sz val="10"/>
        <color theme="1"/>
        <rFont val="Calibri"/>
        <family val="2"/>
      </rPr>
      <t xml:space="preserve"> </t>
    </r>
  </si>
  <si>
    <t xml:space="preserve">Calificación de Gestión </t>
  </si>
  <si>
    <r>
      <t>Riesgo residual</t>
    </r>
    <r>
      <rPr>
        <sz val="10"/>
        <color theme="1"/>
        <rFont val="Calibri"/>
        <family val="2"/>
      </rPr>
      <t xml:space="preserve"> </t>
    </r>
  </si>
  <si>
    <t xml:space="preserve">Criticidad residual </t>
  </si>
  <si>
    <t xml:space="preserve">Niveles de aceptación del riesgo </t>
  </si>
  <si>
    <t>A5.1 - Objetivo: Brindar orientación y soporte, por parte de la dirección, para la seguridad de la información de acuerdo con los requisitos del negocio y con las leyes y reglamentos pertinentes</t>
  </si>
  <si>
    <t>A6.1 - Objetivo: Establecer un marco de referencia de gestión para iniciar y controlar la implementación y operación de la seguridad de la información dentro de la organización.</t>
  </si>
  <si>
    <t>A6.2 - Objetivo: Garantizar la seguridad del teletrabajo y el uso de dispositivos móviles</t>
  </si>
  <si>
    <t>A7.1 - Objetivo: Asegurar que los empleados y contratistas comprenden sus responsabilidades y son idóneos en los roles para los que se consideran.</t>
  </si>
  <si>
    <t>A7.2 - Objetivo: Asegurarse de que los empleados y contratistas tomen conciencia de sus responsabilidades de seguridad de la información y las cumplan.</t>
  </si>
  <si>
    <t>A7.3 - Objetivo: Proteger los intereses de la organización como parte del proceso de cambio o terminación de empleo</t>
  </si>
  <si>
    <t>A8.1 - Objetivo: Identificar los activos organizacionales y definir las responsabilidades de protección adecuadas.</t>
  </si>
  <si>
    <t>A8.2 - Objetivo: Asegurar que la información recibe un nivel apropiado de protección, de acuerdo con su importancia para la organización.</t>
  </si>
  <si>
    <t>A8.3 - Objetivo: Evitar la divulgación, la modificación, el retiro o la destrucción no autorizados de información almacenada en los medios</t>
  </si>
  <si>
    <t>A9.1 - Objetivo: Limitar el acceso a información y a instalaciones de procesamiento de información.</t>
  </si>
  <si>
    <t>A9.2 - Objetivo: Asegurar el acceso de los usuarios autorizados y evitar el acceso no autorizado a sistemas y servicios.</t>
  </si>
  <si>
    <t>A9.3 - Objetivo: Hacer que los usuarios rindan cuentas por la salvaguarda de su información de autenticación.</t>
  </si>
  <si>
    <t>A9.4 - Objetivo: Evitar el acceso no autorizado a sistemas y aplicaciones.</t>
  </si>
  <si>
    <t>A10.1 - Objetivo: Asegurar el uso apropiado y eficaz de la criptografía para proteger la confidencialidad, autenticidad y/o la integridad de la información</t>
  </si>
  <si>
    <t>A11.1 - Objetivo: Prevenir el acceso físico no autorizado, el daño e la interferencia a la información y a las instalaciones de procesamiento de información de la organización.</t>
  </si>
  <si>
    <t>A11.2 - Objetivo: Prevenir la perdida, daño, robo o compromiso de activos, y la interrupción de las operaciones de la organización.</t>
  </si>
  <si>
    <t>A12.1 - Objetivo: Asegurar las operaciones correctas y seguras de las instalaciones de procesamiento de información.</t>
  </si>
  <si>
    <t>A12.2 - Objetivo: Asegurarse de que la información y las instalaciones de procesamiento de información estén protegidas contra códigos maliciosos.</t>
  </si>
  <si>
    <t>A12.3 - Objetivo: Proteger contra la perdida de datos</t>
  </si>
  <si>
    <t>A12.4 - Objetivo: Registrar eventos y generar evidencia</t>
  </si>
  <si>
    <t>A12.5 - Objetivo: Asegurarse de la integridad de los sistemas operacionales</t>
  </si>
  <si>
    <t>A12.6 - Objetivo: Prevenir el aprovechamiento de las vulnerabilidades técnicas</t>
  </si>
  <si>
    <t>A12.7 - Objetivo: Minimizar el impacto de las actividades de auditoria sobre los sistemas operativos</t>
  </si>
  <si>
    <t>A18.2 - Objetivo: Asegurar que la seguridad de la información se implemente y opere de acuerdo con las políticas y procedimientos organizacionales.</t>
  </si>
  <si>
    <t>A18.1 - Objetivo: Evitar el incumplimiento de las obligaciones legales, estatutarias, de reglamentación o contractuales relacionadas con seguridad de la información y de cualquier requisito de seguridad.</t>
  </si>
  <si>
    <t>A17.2 - Objetivo: Asegurar la disponibilidad de instalaciones de procesamiento de información.</t>
  </si>
  <si>
    <t>A17.1 - Objetivo: La continuidad de seguridad de la información se debe incluir en los sistemas de gestión de la continuidad de negocio de la organización.</t>
  </si>
  <si>
    <t>A16.1 - Objetivo: Asegurar un enfoque coherente y eficaz para la gestión de incidentes de seguridad de la información, incluida la comunicación sobre eventos de seguridad y debilidades.</t>
  </si>
  <si>
    <t>A15.2 - Objetivo: Mantener el nivel acordado de seguridad de la información y de prestación del servicio en línea con los acuerdos con los proveedores</t>
  </si>
  <si>
    <t>A15.1 - Objetivo: Asegurar la protección de los activos de la organización que sean accesibles a los proveedores.</t>
  </si>
  <si>
    <t xml:space="preserve">A14.3 - Objetivo: Asegurar   la  protección  de los datos usados   para  pruebas. </t>
  </si>
  <si>
    <t>A13.1 - Objetivo: Asegurar la protección de la información en las redes, y sus instalaciones de procesamiento de información de soporte.</t>
  </si>
  <si>
    <t>A13.2 - Objetivo: Mantener la seguridad de la información transferida dentro de una organización y con cualquier entidad externa.</t>
  </si>
  <si>
    <t>A14.1 - Objetivo:   Asegurar que   la  seguridad    de la  información   sea una parte integral   de  los sistemas   de  información  durante todo el  ciclo  de vida.   Esto   incluye  también los  requisitos    para sistemas   de información  que prestan servicios   sobre redes .</t>
  </si>
  <si>
    <t>A14.2 - Objetivo: Asegurar que la seguridad de la información este diseñada e implementada dentro del ciclo de vida de desarrollo de los sistemas de información.</t>
  </si>
  <si>
    <t>Objetivos</t>
  </si>
  <si>
    <t>A5.1.1 Políticas para la seguridad de la información --Control: Se debe definir un conjunto de políticas para la seguridad de la información, aprobada por la dirección, publicada y comunicada a los empleados y a las partes externas pertinentes.</t>
  </si>
  <si>
    <t>A5.1.2 Revisión de las políticas para la seguridad de la información. --Control: Las políticas para la seguridad de la información se deben revisar a intervalos planificados o si ocurren cambios  significativos, para para asegurar su conveniencia, adecuación y eficacia continuas.</t>
  </si>
  <si>
    <t>A6.1.1 Roles y responsabilidades para la seguridad de la información --Control: Se deben definir y asignar todas las responsabilidades de la seguridad de la información.</t>
  </si>
  <si>
    <t>A6.1.2 Separación de deberes --Control: Los deberes y áreas de responsabilidad en conflicto se deben separar para reducir las posibilidades de modificación no autorizada o no intencional, o el uso indebido de los activos de la organización</t>
  </si>
  <si>
    <t>A6.1.3 Contacto con las autoridades --Control: Se deben mantener contactos apropiados con las autoridades pertinentes.</t>
  </si>
  <si>
    <t>A6.1.4 Contacto con grupos de interés especial --Control: Se deben mantener contactos apropiados con grupos de interés especial u otros foros y asociaciones profesionales especializadas en seguridad</t>
  </si>
  <si>
    <t>A6.1.5 Seguridad de la información en la gestión de proyectos. --Control: La seguridad de la información se debe tratar en la gestión de proyectos, independientemente del tipo de proyecto.</t>
  </si>
  <si>
    <t>A.6.1</t>
  </si>
  <si>
    <t>A6.2.1 Política para dispositivos móviles --Control: Se deben adoptar una política y unas medidas de seguridad de soporte, para gestionar los riesgos introducidos por el uso de dispositivos móviles.</t>
  </si>
  <si>
    <t>A6.2.2 Teletrabajo --Control: Se deben implementar una política y unas medidas de seguridad de soporte,  para proteger la información a la que se tiene acceso, que es procesada o almacenada en los lugares en los que se realiza teletrabajo.</t>
  </si>
  <si>
    <t>A7.1.1 Selección --Control: Las verificaciones de los antecedentes de todos los candidatos a un empleo se deben llevar a cabo de acuerdo con las leyes, reglamentaciones y ética pertinentes y deben ser proporcionales a los requisitos de negocio, a la clasificación de la información a que se va a tener acceso y a los riesgos percibidos.</t>
  </si>
  <si>
    <t>A7.1.2 Términos y condiciones del empleo --Control: Los acuerdos contractuales con empleados y contratistas deben establecer sus responsabilidades y las de la organización en cuanto a la seguridad de la información.</t>
  </si>
  <si>
    <t>A7.2.1 Responsabilidades de la dirección --Control: La dirección debe exigir a todos los empleados y contratista la aplicación de la seguridad de la información de acuerdo con las políticas y procedimientos establecidos por la organización.</t>
  </si>
  <si>
    <t>A7.2.2 Toma de conciencia, educación y formación en la seguridad de la información. --Control: Todos los empleados de la organización, y en donde sea pertinente, los contratistas, deben recibir la educación y la formación en toma de conciencia apropiada, y actualizaciones regulares sobre las políticas y procedimientos de la organización pertinentes para su cargo.</t>
  </si>
  <si>
    <t xml:space="preserve">A7.2.3 Proceso disciplinario --Control: Se debe contar con un proceso formal, el cual debe ser comunicado, para emprender acciones contra empleados que hayan cometido una violación a la seguridad de la información. </t>
  </si>
  <si>
    <t>A7.3.1 Terminación o cambio de responsabilidades de empleo --Control: Las responsabilidades y los deberes de seguridad de la información que permanecen validos después de la terminación o cambio de empleo de deben definir, comunicar al empleado o contratista y se deben hacer cumplir.</t>
  </si>
  <si>
    <t>A8.1.1 Inventario de activos --Control: Se deben identificar los activos asociados con información e instalaciones de procesamiento de información, y se debe elaborar y mantener un inventario de estos activos.</t>
  </si>
  <si>
    <t>A8.1.2 Propiedad de los activos --Control: Los activos mantenidos en el inventario deben tener un propietario.</t>
  </si>
  <si>
    <t>A8.1.3 Uso aceptable de los activos --Control: Se deben identificar, documentar e implementar reglas para el uso aceptable de información y de activos asociados con información e instalaciones de procesamiento de información.</t>
  </si>
  <si>
    <t>A8.1.4 Devolución de activos --Control: Todos los empleados y usuarios de partes externas deben devolver todos los activos de la organización que se encuentren a su cargo, al terminar su empleo, contrato o acuerdo.</t>
  </si>
  <si>
    <t>A8.2.1 Clasificación de la información --Control: La información se debe clasificar en función de los requisitos legales, valor, criticidad y susceptibilidad a divulgación o a modificación no autorizada.</t>
  </si>
  <si>
    <t>A8.2.2 Etiquetado de la información --Control: Se debe desarrollar e implementar un conjunto adecuado de procedimientos para el etiquetado de la información, de acuerdo con el esquema de clasificación de información adoptado por la organización.</t>
  </si>
  <si>
    <t>A8.2.3 Manejo de activos --Control: Se deben desarrollar e implementar procedimientos para el manejo de activos, de acuerdo con el esquema de clasificación de información adoptado por la organización.</t>
  </si>
  <si>
    <t>A8.3.1 Gestión de medio removibles --Control: Se deben implementar procedimientos para la gestión de medio removibles, de acuerdo con el esquema de clasificación adoptado por la organización.</t>
  </si>
  <si>
    <t>A8.3.2 Disposición de los medios --Control: Se debe disponer en forma segura de los medios cuando ya no se requieran, utilizando procedimientos formales.</t>
  </si>
  <si>
    <t>A8.3.3 Transferencia de medios físicos --Control: Los medios que contienen información se deben proteger contra acceso no autorizado, uso indebido o corrupción durante el transporte.</t>
  </si>
  <si>
    <t>A9.1.1 Política de control de acceso --Control: Se debe establecer, documentar y revisar una política de control de acceso con base en los requisitos del negocio y de la seguridad de la información.</t>
  </si>
  <si>
    <t>A9.1.2 Acceso a redes y a servicios en red --Control: Solo se debe permitir acceso de los usuarios a la red y a los servicios de red para los que hayan sido autorizados específicamente.</t>
  </si>
  <si>
    <t>A9.2.1 Registro y cancelación del registro de usuarios --Control: Se debe implementar un proceso formal de registro y de cancelación de registro de usuarios, para posibilitar la asignación de los derechos de acceso.</t>
  </si>
  <si>
    <t>A9.2.2 Suministro de acceso de usuarios --Control: Se debe implementar un proceso de suministro de acceso formal de usuarios para asignar o revocar los derechos de acceso para todo tipo de usuarios para todos los sistemas y servicios.</t>
  </si>
  <si>
    <t>A9.2.3 Gestión de derechos de acceso privilegiado --Control: Se debe restringir y controlar la asignación y uso de derechos de acceso privilegiado</t>
  </si>
  <si>
    <t>A9.2.4 Gestión de información de autenticación secreta de usuarios --Control: La asignación de información de autenticación secreta se debe controlar por medio de un proceso de gestión formal.</t>
  </si>
  <si>
    <t>A9.2.5 Revisión de los derechos de acceso de usuarios --Control: Los propietarios de los activos deben revisar los derechos  de acceso de los usuarios, a intervalos regulares.</t>
  </si>
  <si>
    <t>A9.2.6 Retiro o ajuste de los derechos de acceso --Control: Los derechos de acceso de todos los empleados y de usuarios externos a la información y a las instalaciones de procesamiento de información se deben retirar al terminar su empleo, contrato o acuerdo, o se deben ajustar cuando se hagan cambios.</t>
  </si>
  <si>
    <t>A9.3.1 Uso de información de autenticación secreta --Control: Se debe exigir a los usuarios que cumplan las prácticas de la organización para el uso de información de autenticación secreta.</t>
  </si>
  <si>
    <t>A9.4.1 Restricción de acceso a la información --Control: El acceso a la información y a las funciones de los sistemas de las aplicaciones se debe restringir  de acuerdo con la política de control de acceso.</t>
  </si>
  <si>
    <t>A9.4.2 Procedimiento de ingreso seguro --Control: Cuando lo requiere la política de control de acceso, el acceso a sistemas y aplicaciones se debe controlar mediante un proceso de ingreso seguro.</t>
  </si>
  <si>
    <t>A9.4.3 Sistema de gestión de contraseñas --Control: Los sistemas de gestión de contraseñas deben ser interactivos y deben asegurar la calidad de las contraseñas.</t>
  </si>
  <si>
    <t>A9.4.4 Uso de programas utilitarios privilegiados --Control: Se debe restringir y controlar estrictamente el usos de programas utilitarios que podrían tener capacidad de anular el sistema y los controles de las aplicaciones.</t>
  </si>
  <si>
    <t>A9.4.5 Control de acceso a códigos fuente de programas --Control: Se debe restringir el acceso a los códigos fuente de los programas.</t>
  </si>
  <si>
    <t>A10.1.1 Política sobre el uso de controles criptográficos --Control: Se debe desarrollar e implementar una política sobre el uso de controles criptográficos para la protección de la información.</t>
  </si>
  <si>
    <t>A10.1.2 Gestión de llaves --Control: Se debe desarrollar e implementar una política sobre el uso, protección y tiempo de vida de las llaves criptográficas, durante todo su ciclo de vida.</t>
  </si>
  <si>
    <t>A11.1.1 Perímetro de seguridad física --Control: Se deben definir y usar perímetros de seguridad, y usarlos para proteger áreas que contengan información confidencial o critica, e instalaciones de manejo de información.</t>
  </si>
  <si>
    <t>A11.1.2 Controles de acceso físicos --Control: Las áreas seguras deben estar protegidas con controles de acceso apropiados para asegurar que sólo se permite el acceso a personal autorizado.</t>
  </si>
  <si>
    <t>A11.1.3 Seguridad de oficinas, recintos e instalaciones. --Control: Se debe diseñar y aplicar la seguridad física para oficinas, recintos e instalaciones..</t>
  </si>
  <si>
    <t>A11.1.4 Protección contra amenazas externas y ambientales. --Control: Se deben diseñar y aplicar protección física contra desastres naturales, ataques maliciosos o accidentes.</t>
  </si>
  <si>
    <t>A11.1.5 Trabajo en áreas seguras. --Control: Se deben diseñar y aplicar procedimientos para trabajo en áreas seguras.</t>
  </si>
  <si>
    <t>A11.1.6 Áreas de carga, despacho y acceso público --Control: Se deben controlar los puntos de acceso tales como las áreas de despacho y carga y otros puntos por donde pueden entrar personas no autorizadas y, si es posible, aislarlos de las instalaciones de procesamiento de información para evitar el acceso no autorizado.</t>
  </si>
  <si>
    <t>A11.2.1 Ubicación y protección de los equipos --Control: Los equipos deben de estar ubicados y protegidos para reducir los riesgos de amenazas y peligros del entorno, y las posibilidades de acceso no autorizado.</t>
  </si>
  <si>
    <t>A11.2.2 Servicios de suministro --Control: Los equipos se deben proteger contra fallas de energía y otras interrupciones causadas por fallas en los servicios de suministro.</t>
  </si>
  <si>
    <t>A11.2.3 Seguridad en el cableado. --Control: El cableado de energía eléctrica y de telecomunicaciones que porta datos o brinda soporte a los servicios de información se debe proteger contra interceptación, interferencia o daño.</t>
  </si>
  <si>
    <t>A11.2.4 Mantenimiento de los equipos. --Control: Los equipos se deben mantener correctamente para asegurar su disponibilidad e integridad continuas.</t>
  </si>
  <si>
    <t>A11.2.5 Retiro de activos --Control: Los equipos, información o software no se deben retirar de su sitio sin autorización previa</t>
  </si>
  <si>
    <t>A11.2.6 Seguridad de equipos y activos fuera de las instalaciones --Control: Se deben aplicar medidas de seguridad a los activos que se encuentran fuera de las instalaciones de la organización, teniendo en cuenta los diferentes riesgos de trabajar fuera de dichas instalaciones.</t>
  </si>
  <si>
    <t>A11.2.7 Disposición segura o reutilización de equipos --Control: Se deben verificar todos los elementos de equipos que contengan medios de almacenamiento para asegurar que cualquier dato confidencial o software licenciado haya sido retirado o sobreescrito en forma segura antes de su disposición o reúso.</t>
  </si>
  <si>
    <t>A11.2.8 Equipos de usuario desatendido --Control: Los usuarios deben asegurarse de que a los equipos desatendidos se les da protección apropiada.</t>
  </si>
  <si>
    <t>A11.2.9 Política de escritorio limpio y pantalla limpia --Control: Se debe adoptar una política de escritorio limpio para los papeles y medios de almacenamiento removibles, y una política de pantalla limpia en las instalaciones de procesamiento de información.</t>
  </si>
  <si>
    <t>A12.1.1 Procedimientos de operación documentados --Control: Los procedimientos de operación se deben documentar y poner a disposición de todos los usuarios que los necesitan.</t>
  </si>
  <si>
    <t>A12.1.2 Gestión de cambios --Control: Se deben controlar los cambios en la organización, en los procesos de negocio, en las instalaciones y en los sistemas de procesamiento de información que afectan la seguridad de la información.</t>
  </si>
  <si>
    <t>A12.1.3 Gestión de capacidad --Control: Se debe hacer seguimiento al uso de recursos, hacer los ajustes, y hacer proyecciones de los requisitos de capacidad futura, para asegurar el desempeño requerido del sistema.</t>
  </si>
  <si>
    <t>A12.1.4 Separación de los ambientes de desarrollo, pruebas y operación --Control: Se deben separar los ambientes de desarrollo, pruebas y operación, para reducir los riesgos de acceso o cambios no autorizados al ambiente de operación.</t>
  </si>
  <si>
    <t>A12.2.1 Controles contra códigos maliciosos --Control: Se deben implementar controles de detección, de prevención y de recuperación, combinados con la toma de conciencia apropiada de los usuarios, para proteger contra códigos maliciosos.</t>
  </si>
  <si>
    <t>A12.3.1 Respaldo de la información --Control: Se deben hacer copias de respaldo de la información, software e imágenes de los sistemas, y ponerlas a prueba regularmente de acuerdo con una política de copias de respaldo acordadas.</t>
  </si>
  <si>
    <t>A12.4.1 Registro de eventos --Control: Se deben elaborar, conservar y revisar regularmente los registros acerca de actividades del usuario, excepciones, fallas y eventos de seguridad de la información.</t>
  </si>
  <si>
    <t>A12.4.2 Protección de la información de registro --Control: Las instalaciones y la información de registro se deben proteger contra alteración y acceso no autorizado.</t>
  </si>
  <si>
    <t>A12.4.3 Registros del administrador y del operador --Control: Las actividades del administrador y del operador del sistema se deben registrar, y los registros se deben proteger y revisar con regularidad.</t>
  </si>
  <si>
    <t>A12.4.4 Sincronización de relojes --Control: Los relojes de todos los sistemas de procesamiento de información pertinentes dentro de una organización o ámbito de seguridad se deben sincronizar con una única fuente de referencia de tiempo.</t>
  </si>
  <si>
    <t>A12.5.1 Instalación de software en sistemas operativos --Control: Se deben implementar procedimientos para controlar la instalación de software en sistemas operativos.</t>
  </si>
  <si>
    <t>A12.6.1 Gestión de las vulnerabilidades técnicas  --Control: Se debe obtener oportunamente información acerca de las vulnerabilidades técnicas de los sistemas de información que se usen; evaluar la exposición de la organización a estas vulnerabilidades, y tomar las medidas apropiadas para tratar el riesgo asociado.</t>
  </si>
  <si>
    <t>A12.6.2 Restricciones sobre la instalación de software --Control: Se deben establecer e implementar las reglas para la instalación de software por parte de los usuarios.</t>
  </si>
  <si>
    <t>A12.7.1 Controles de auditorías de sistemas de información --Control: Los requisitos y actividades de auditoria que involucran la verificación de los sistemas operativos se deben planificar y acordar cuidadosamente para minimizar las interrupciones en los procesos del negocio.</t>
  </si>
  <si>
    <t>A13.1.1 Controles de redes --Control: Las  redes  se deben   gestionar   y controlar para  proteger la  información   en sistemas y aplicaciones.</t>
  </si>
  <si>
    <t>A13.1.2 Seguridad  de los servicios
de red --Control: Se deben identificar  los mecanismos  de seguridad,    los niveles  de servicio y los  requisitos   de  gestión de todos los servicios de red,  e incluirlos  en los acuerdos  de   servicio   de   red,   ya  sea   que   los   servicios  se   presten internamente   o se contraten externamente.</t>
  </si>
  <si>
    <t>A13.1.3 Separación en las redes --Control: Los grupos de servicios   de información,   usuarios y sistemas   de información se deben separar en las  redes.</t>
  </si>
  <si>
    <t>A13.2.1 Políticas  y procedimientos      de         transferencia         de     información --Control: Se debe  contar con   políticas,    procedimientos      y controles de transferencia información formales para  proteger la  transferencia   de información  mediante   el  uso de
todo tipo  de instalaciones    de comunicaciones.</t>
  </si>
  <si>
    <t xml:space="preserve">A13.2.2 Acuerdos                   sobre    
transferencia                    de     información --Control: Los   acuerdos  deben   tratar  la   transferencia   segura  de  información    del negocio entre la  organización y las partes externas. </t>
  </si>
  <si>
    <t>A13.2.3 Mensajería   Electronica --Control: Se debe  proteger adecuadamente la información incluida en la  mensajería electrónica.</t>
  </si>
  <si>
    <t>A13.2.4 Acuerdos                        de    
confidencialidad    o  de  no      divulgación                                --Control: Se  deben identificar,   revisar regularmente   y documentar los  requisitos  para  los  acuerdos   de   confidencialidad     o   no  divulgación    que   reflejen   las necesidades  de la  organización  para la  protección  de la  información.</t>
  </si>
  <si>
    <t>A.14.1.1      Análisis   y especificación  de requisitos   de seguridad   de la información --Control: Los  requisitos relacionados con  seguridad   de la  información  se  deben incluir  en  los requisitos    para  nuevos   sistemas   de   información  o para mejoras   a los  sistemas  de información   existentes.</t>
  </si>
  <si>
    <t>A.14.1.2      Seguridad   de servicios   de las aplicaciones      en    redes públicas --Control: La informacion involucrada    en   los  servicios    de  las aplicaciones  que pasan sobre redes   públicas     se   debe   proteger      de   actividades fraudulentas, disputas  contractuales    y  divulgación     y  modificación      no  autorizadas.</t>
  </si>
  <si>
    <t>A.14.1.3    Protección    de    transaccciones de los     servicios       de las aplicaciones. --Control: La información involucrada en las transacciones  de los servicios de las aplicaciones se deben proteger para evitar la transmisión incompleta, el enrutamiento errado, la alteración no autorizada de mensajes, la divulgación no autorizada, y la duplicación o reproducción de mensajes no autorizada.</t>
  </si>
  <si>
    <t>A.14.2.1      Política de desarrollo seguro --Control: Se debe establecer y aplicar reglas para el desarrollo de software y de sistemas, a los desarrollos dentro de la organización.</t>
  </si>
  <si>
    <t>A.14.2.2    Procedimientos  de control de cambios en sistemas --Control: Los cambios a los sistemas dentro del ciclo de vida de desarrollo se deben controlar mediante el uso de procedimientos formales de control de cambios.</t>
  </si>
  <si>
    <t>A.14.2.3      Revisión técnica de las aplicaciones después de cambios en la plataforma de operación --Control: Cuando se cambian las plataformas de operación, se deben revisar las aplicaciones críticas del negocio,  y someter a prueba para asegurar que no haya impacto adverso en las operaciones o seguridad de la organización.</t>
  </si>
  <si>
    <t>A.14.2.4      Restricciones en los cambios a los paquetes de software --Control: Se deben desalentar las modificaciones a los paquetes de software, los cuales se deben limitar a los cambios necesarios, y todos los cambios se deben controlar estrictamente.</t>
  </si>
  <si>
    <t>A.14.2.5     Principio de Construcción de los Sistemas Seguros. --Control: Se    deben   establecer,      documentar   y   mantener   principios    para   la construcción   de  sistemas seguros,   y aplicarlos   a cualquier  actividad  de implementación    de sistemas de información.</t>
  </si>
  <si>
    <t>A.14.2.6      Ambiente de desarrollo seguro --Control: Las organizaciones    deben establecer  y proteger adecuadamente los ambientes   de desarrollo    seguros para las actividades    de desarrollo e integración    de  sistemas  que  comprendan  todo  el   ciclo   de  vida   de desarrollo  de sistemas.</t>
  </si>
  <si>
    <t>A.14.2.7      Desarrollo contratado externamente --Control: La organización   debe supervisar  y hacer seguimiento de la  actividad de desarrollo  de sistemas   contratados     externamente.</t>
  </si>
  <si>
    <t>A.14.2.8     Pruebas     de   seguridad    de sistemas --Control: Durante el desarrollo se deben  llevar  a cabo pruebas de funcionalidad    de la  seguridad.</t>
  </si>
  <si>
    <t>A.14.2.9      Prueba    de   aceptación   de sistemas --Control: Para  los  sistemas    de  información   nuevos,    actualizaciones   y  nuevas versiones,   se deben establecer programas de prueba   para aceptación    y criterios   de  aceptación   relacionados.</t>
  </si>
  <si>
    <t>A.14.3.1      Protección     de    datos    de   prueba                                               --Control:Los   datos   de   prueba   se   deben    seleccionar,    proteger    y   controlar cuidadosamente.</t>
  </si>
  <si>
    <t>A15.1.1 Política de seguridad de la información para las relaciones con proveedores --Control: Los requisitos de seguridad de la información para mitigar los riesgos asociados con el acceso de proveedores a los activos de la organización se deben acordar con estos y se deben documentar.</t>
  </si>
  <si>
    <t>A15.1.2 Tratamiento de la seguridad dentro de los acuerdos con proveedores --Control: Se deben establecer y acordar todos los requisitos de seguridad de la información pertinentes con cada proveedor que pueda tener acceso, procesar, almacenar, comunicar o suministrar componentes de infraestructura de TI para la información de la organización.</t>
  </si>
  <si>
    <t>A15.1.3 Cadena de suministro de tecnología de información y comunicación --Control: Los acuerdos con proveedores deben incluir requisitos para tratar los riesgos de seguridad de la información asociados con la cadena de suministro de productos y servicios de tecnología de información y comunicación.</t>
  </si>
  <si>
    <t>A16.1.1 Responsabilidades y procedimientos --Control: Se deben establecer las responsabilidades y procedimientos de gestión para asegurar una respuesta rápida, eficaz y ordenada a los incidentes de seguridad de la información.</t>
  </si>
  <si>
    <t>A16.1.2 Reporte de eventos de seguridad de la información --Control: Los eventos de seguridad de la información se deben informar a través de los canales de gestión apropiados, tan pronto como sea posible.</t>
  </si>
  <si>
    <t>A16.1.3 Reporte de debilidades de seguridad de la información --Control: Se debe exigir a todos los empleados y contratistas que usan los servicios y sistemas de información de la organización, que observen y reporten cualquier debilidad de seguridad de la información observada o sospechada en los sistemas o servicios.</t>
  </si>
  <si>
    <t>A16.1.4 Evaluación de eventos de seguridad de la información y decisiones sobre ellos --Control: Los eventos de seguridad de la información se deben evaluar y se debe decidir si se van a clasificar como incidentes de seguridad de la información.</t>
  </si>
  <si>
    <t>A16.1.5 Respuesta a incidentes de seguridad de la información --Control: Se debe dar respuesta a los incidentes  de seguridad de la información de acuerdo con procedimientos documentados.</t>
  </si>
  <si>
    <t>A16.1.6 Aprendizaje obtenido de los incidentes de seguridad de la información --Control: El conocimiento adquirido al analizar y resolver incidentes de seguridad de la información se debe usar para reducir la posibilidad o impacto de incidentes futuros.</t>
  </si>
  <si>
    <t>A16.1.7 Recolección de evidencia --Control: La organización debe definir y aplicar procedimientos para la identificación, recolección, adquisición y preservación de información que pueda servir como evidencia.</t>
  </si>
  <si>
    <t>A15.2.1 Seguimiento y revisión de los servicios de los proveedores --Control: Las organizaciones deben hacer seguimiento, revisar y auditar con regularidad la prestación de servicios de los proveedores.</t>
  </si>
  <si>
    <t>A15.2.2 Gestión del cambio en los servicios de los proveedores --Control: Se deben gestionar los cambios en el suministro de servicios por parte de los proveedores, incluido el mantenimiento y las mejoras de las políticas, procedimientos y controles de seguridad de la información existentes, teniendo en cuenta la criticidad de la información, sistemas y procesos de negocio involucrados, y la rrevaluación de los riesgos.</t>
  </si>
  <si>
    <t>A17.1.1 Planificación de la continuidad de la seguridad de la información  --Control: La organización debe determinar sus requisitos para la seguridad de la información y la continuidad de la gestión de la seguridad de la información en situaciones adversas, por ejemplo, durante una crisis o desastre.</t>
  </si>
  <si>
    <t>A17.1.2 Implementación de la continuidad de la seguridad de la información  --Control: La organización debe establecer, documentar, implementar y mantener procesos, procedimientos y controles para asegurar el nivel de continuidad requerido para la seguridad de la información durante una situación adversa.</t>
  </si>
  <si>
    <t>A17.1.3 Verificación, revisión y evaluación de la continuidad de la seguridad de la información  --Control: La organización debe verificar a intervalos regulares los controles de continuidad de la seguridad de la información establecidos e implementados, con el fin de asegurar que son válidos y eficaces durante situaciones adversas.</t>
  </si>
  <si>
    <t>A17.2.1 Disponibilidad de instalaciones de procesamiento de información  --Control: Las instalaciones de procesamientos de información se deben implementar con redundancia suficiente para cumplir los requisitos de disponibilidad.</t>
  </si>
  <si>
    <t>A18.1.1 Identificación de la legislación aplicable. --Control: Todos los requisitos estatutarios, reglamentarios y contractuales pertinentes y el enfoque de la organización para cumplirlos, se deben identificar y documentar explícitamente y mantenerlos actualizados para cada sistema de información y para la organización.</t>
  </si>
  <si>
    <t>A18.1.2 Derechos propiedad intelectual (DPI) --Control: Se deben implementar procedimientos apropiados para asegurar el cumplimiento de los requisitos legislativos, de reglamentación y contractuales relacionados con los derechos de propiedad intelectual y el uso de productos de software patentados.</t>
  </si>
  <si>
    <t>A18.1.3 Protección de registros --Control: Los registros se deben proteger contra perdida, destrucción, falsificación, acceso no autorizado y liberación no autorizada, de acuerdo con los requisitos legislativos, de reglamentación, contractuales y de negocio.</t>
  </si>
  <si>
    <t>A18.1.4 Privacidad y protección de información de datos personales --Control: Se deben asegurar la privacidad y la protección de la información de datos personales, como se exige e la legislación y la reglamentación pertinentes, cuando sea aplicable.</t>
  </si>
  <si>
    <t>A18.1.5 Reglamentación de controles criptográficos. --Control: Se deben usar controles criptográficos, en cumplimiento de todos los acuerdos, legislación y reglamentación pertinentes.</t>
  </si>
  <si>
    <t>A18.2.1 Revisión independiente de la seguridad de la información  --Control: El enfoque de la organización para la gestión de la seguridad de la información y su implementación (es decir los objetivos de control, los controles, las políticas, los procesos y los procedimientos para seguridad de la información), se deben revisar independientemente a intervalos planificados o cuando ocurran cambios significativos.</t>
  </si>
  <si>
    <t>A18.2.2 Cumplimiento con las políticas y normas de seguridad --Control: Los directores deben revisar con regularidad el cumplimiento del procesamiento y procedimientos de información dentro de su área de responsabilidad, con las políticas y normas de seguridad apropiadas, y cualquier otro requisito de seguridad.</t>
  </si>
  <si>
    <t>A18.2.3 Revisión del cumplimiento técnico --Control: Los sistemas de información se deben revisar periódicamente para determinar el cumplimiento con las políticas y normas de seguridad de la información.</t>
  </si>
  <si>
    <t>Dominios</t>
  </si>
  <si>
    <t>DATOS</t>
  </si>
  <si>
    <t>SERVICIOS</t>
  </si>
  <si>
    <t>SOFTWARE</t>
  </si>
  <si>
    <t>INSTALACIONES</t>
  </si>
  <si>
    <t>PERSONAL</t>
  </si>
  <si>
    <t>CRIPTOGRAFICAS</t>
  </si>
  <si>
    <t>COMUNICACIONES</t>
  </si>
  <si>
    <t>SOPORTE</t>
  </si>
  <si>
    <t>AUXILIAR</t>
  </si>
  <si>
    <t>HARDWARE</t>
  </si>
  <si>
    <t>A6</t>
  </si>
  <si>
    <t>ADQUISICIÓN, DESARROLLO Y MANTENIMIENTO DE SISTEMAS</t>
  </si>
  <si>
    <t>DOMINIO_A5</t>
  </si>
  <si>
    <t>DOMINIO_A6</t>
  </si>
  <si>
    <t>DOMINIO_A7</t>
  </si>
  <si>
    <t>DOMINIO_A8</t>
  </si>
  <si>
    <t>DOMINIO_A9</t>
  </si>
  <si>
    <t>DOMINIO_A10</t>
  </si>
  <si>
    <t>DOMINIO_A11</t>
  </si>
  <si>
    <t>DOMINIO_A12</t>
  </si>
  <si>
    <t>DOMINIO_A13</t>
  </si>
  <si>
    <t>DOMINIO_A14</t>
  </si>
  <si>
    <t>DOMINIO_A15</t>
  </si>
  <si>
    <t>DOMINIO_A16</t>
  </si>
  <si>
    <t>DOMINIO_A17</t>
  </si>
  <si>
    <t>DOMINIO_A18</t>
  </si>
  <si>
    <t>Indique el control a aplicar a partir de la norma ISO 27001:2013</t>
  </si>
  <si>
    <t>DOMINIO</t>
  </si>
  <si>
    <t>OBJETIVO</t>
  </si>
  <si>
    <t>CONTROL</t>
  </si>
  <si>
    <t>A6.1</t>
  </si>
  <si>
    <t>OBJETIVO_A5_1</t>
  </si>
  <si>
    <t>OBJETIVO_A6_1</t>
  </si>
  <si>
    <t>OBJETIVO_A7_1</t>
  </si>
  <si>
    <t>OBJETIVO_A8_1</t>
  </si>
  <si>
    <t>OBJETIVO_A9_1</t>
  </si>
  <si>
    <t>OBJETIVO_A10_1</t>
  </si>
  <si>
    <t>OBJETIVO_A11_1</t>
  </si>
  <si>
    <t>OBJETIVO_A12_1</t>
  </si>
  <si>
    <t>OBJETIVO_A13_1</t>
  </si>
  <si>
    <t>OBJETIVO_A14_1</t>
  </si>
  <si>
    <t>OBJETIVO_A15_1</t>
  </si>
  <si>
    <t>OBJETIVO_A16_1</t>
  </si>
  <si>
    <t>OBJETIVO_A17_1</t>
  </si>
  <si>
    <t>OBJETIVO_A18_1</t>
  </si>
  <si>
    <t>OBJETIVO_A6_2</t>
  </si>
  <si>
    <t>OBJETIVO_A7_2</t>
  </si>
  <si>
    <t>OBJETIVO_A8_2</t>
  </si>
  <si>
    <t>OBJETIVO_A9_2</t>
  </si>
  <si>
    <t>OBJETIVO_A11_2</t>
  </si>
  <si>
    <t>OBJETIVO_A12_2</t>
  </si>
  <si>
    <t>OBJETIVO_A13_2</t>
  </si>
  <si>
    <t>OBJETIVO_A14_2</t>
  </si>
  <si>
    <t>OBJETIVO_A15_2</t>
  </si>
  <si>
    <t>OBJETIVO_A17_2</t>
  </si>
  <si>
    <t>OBJETIVO_A18_2</t>
  </si>
  <si>
    <t>OBJETIVO_A7_3</t>
  </si>
  <si>
    <t>OBJETIVO_A8_3</t>
  </si>
  <si>
    <t>OBJETIVO_A9_3</t>
  </si>
  <si>
    <t>OBJETIVO_A12_3</t>
  </si>
  <si>
    <t>OBJETIVO_A14_3</t>
  </si>
  <si>
    <t>OBJETIVO_A9_4</t>
  </si>
  <si>
    <t>OBJETIVO_A12_4</t>
  </si>
  <si>
    <t>OBJETIVO_A12_5</t>
  </si>
  <si>
    <t>OBJETIVO_A12_6</t>
  </si>
  <si>
    <t>OBJETIVO_A12_7</t>
  </si>
  <si>
    <t>La información se genera de forma Automatica</t>
  </si>
  <si>
    <t>Aporte de este resumen. Credito a:</t>
  </si>
  <si>
    <t>Hoja Informativa</t>
  </si>
  <si>
    <t>La Información se genera de forma automatica</t>
  </si>
  <si>
    <t>Se implentara un procedimiento que estableza un cronograma relacionad conn la actualización del software</t>
  </si>
  <si>
    <t>JESUS EDUARDO ROSERO</t>
  </si>
  <si>
    <t>Aplica para los activos de informacion MISIONALES que interactuan en el HOSDENAR E.S.E.</t>
  </si>
  <si>
    <t>HOSPITAL UNIVERSITARIO DEPARTAMENTAL DE NARIÑO E.S.E.</t>
  </si>
  <si>
    <t>SALUD</t>
  </si>
  <si>
    <t>Roberto Eduardo Freyre</t>
  </si>
  <si>
    <t xml:space="preserve">Jesus Eduardo Rosero </t>
  </si>
  <si>
    <t>Activo de información 1</t>
  </si>
  <si>
    <t>Activo de información 2</t>
  </si>
  <si>
    <t>Activo de información 3</t>
  </si>
  <si>
    <t>Activo de información 4</t>
  </si>
  <si>
    <t>Activo de información 5</t>
  </si>
  <si>
    <t>Área responsable Activo 1</t>
  </si>
  <si>
    <t>Área responsable Activo 2</t>
  </si>
  <si>
    <t>Área responsable Activo 3</t>
  </si>
  <si>
    <t>Área responsable Activo 4</t>
  </si>
  <si>
    <t>Área responsable Activo 5</t>
  </si>
  <si>
    <t>Área responsable Activo 6</t>
  </si>
  <si>
    <t>Área responsable Activo 7</t>
  </si>
  <si>
    <t>ITEM</t>
  </si>
  <si>
    <t>DETALLE</t>
  </si>
  <si>
    <t>Identificar y valorar los activos de informacion misionales del HOSDENAR E.S.E., que son necesarios para que la institución funcione correctamente y alcance los objetivos planteados.</t>
  </si>
  <si>
    <t>Grupo de Trabajo que desarrolla la matriz.</t>
  </si>
  <si>
    <t>El enfoque de gestión de riesgos a aplicar está  basado en la metodología MAGERIT</t>
  </si>
  <si>
    <t>Una vez aplicados los controles se acepta un riesgo de residual en niveles  APRECIABLE o IMPORTANTE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</si>
</sst>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51" x14ac:knownFonts="1">
    <font>
      <sz val="12"/>
      <color rgb="FF000000"/>
      <name val="Calibri"/>
    </font>
    <font>
      <sz val="11"/>
      <color theme="1"/>
      <name val="Calibri"/>
      <family val="2"/>
      <scheme val="minor"/>
    </font>
    <font>
      <sz val="12"/>
      <name val="Calibri"/>
      <family val="2"/>
    </font>
    <font>
      <b/>
      <sz val="12"/>
      <color rgb="FF000000"/>
      <name val="Calibri"/>
      <family val="2"/>
    </font>
    <font>
      <b/>
      <sz val="16"/>
      <color theme="1"/>
      <name val="Calibri"/>
      <family val="2"/>
    </font>
    <font>
      <sz val="10"/>
      <color rgb="FF000000"/>
      <name val="Calibri"/>
      <family val="2"/>
    </font>
    <font>
      <b/>
      <sz val="10"/>
      <color rgb="FF000000"/>
      <name val="Calibri"/>
      <family val="2"/>
    </font>
    <font>
      <b/>
      <sz val="12"/>
      <color theme="1"/>
      <name val="Calibri"/>
      <family val="2"/>
    </font>
    <font>
      <sz val="8"/>
      <color theme="1"/>
      <name val="Calibri"/>
      <family val="2"/>
    </font>
    <font>
      <sz val="12"/>
      <color rgb="FFFFFFFF"/>
      <name val="Calibri"/>
      <family val="2"/>
    </font>
    <font>
      <sz val="10"/>
      <color theme="1"/>
      <name val="Calibri"/>
      <family val="2"/>
    </font>
    <font>
      <b/>
      <sz val="10"/>
      <color theme="1"/>
      <name val="Calibri"/>
      <family val="2"/>
    </font>
    <font>
      <sz val="12"/>
      <color theme="1"/>
      <name val="Calibri"/>
      <family val="2"/>
    </font>
    <font>
      <b/>
      <sz val="8"/>
      <color theme="1"/>
      <name val="Calibri"/>
      <family val="2"/>
    </font>
    <font>
      <sz val="12"/>
      <color rgb="FFD8D8D8"/>
      <name val="Calibri"/>
      <family val="2"/>
    </font>
    <font>
      <b/>
      <i/>
      <sz val="10"/>
      <color theme="1"/>
      <name val="Calibri"/>
      <family val="2"/>
    </font>
    <font>
      <sz val="11"/>
      <color rgb="FF000000"/>
      <name val="Arial"/>
      <family val="2"/>
    </font>
    <font>
      <sz val="12"/>
      <color rgb="FF000000"/>
      <name val="Calibri"/>
      <family val="2"/>
    </font>
    <font>
      <sz val="8"/>
      <name val="Calibri"/>
      <family val="2"/>
    </font>
    <font>
      <b/>
      <sz val="12"/>
      <color theme="1"/>
      <name val="Calibri"/>
      <family val="2"/>
      <scheme val="minor"/>
    </font>
    <font>
      <sz val="8"/>
      <color rgb="FF000000"/>
      <name val="Segoe UI"/>
      <family val="2"/>
    </font>
    <font>
      <sz val="8"/>
      <color theme="1"/>
      <name val="Calibri"/>
      <family val="2"/>
      <scheme val="minor"/>
    </font>
    <font>
      <sz val="8"/>
      <color theme="0"/>
      <name val="Calibri"/>
      <family val="2"/>
      <scheme val="minor"/>
    </font>
    <font>
      <b/>
      <sz val="8"/>
      <name val="Calibri"/>
      <family val="2"/>
      <scheme val="minor"/>
    </font>
    <font>
      <b/>
      <sz val="12"/>
      <name val="Calibri"/>
      <family val="2"/>
      <scheme val="minor"/>
    </font>
    <font>
      <b/>
      <sz val="8"/>
      <color theme="1"/>
      <name val="Calibri"/>
      <family val="2"/>
      <scheme val="minor"/>
    </font>
    <font>
      <b/>
      <i/>
      <sz val="12"/>
      <color theme="1"/>
      <name val="Calibri"/>
      <family val="2"/>
      <scheme val="minor"/>
    </font>
    <font>
      <sz val="10"/>
      <name val="Arial"/>
      <family val="2"/>
    </font>
    <font>
      <b/>
      <i/>
      <sz val="11"/>
      <color indexed="8"/>
      <name val="Calibri"/>
      <family val="2"/>
    </font>
    <font>
      <b/>
      <sz val="11"/>
      <color indexed="8"/>
      <name val="Calibri"/>
      <family val="2"/>
    </font>
    <font>
      <sz val="11"/>
      <color indexed="8"/>
      <name val="Calibri"/>
      <family val="2"/>
    </font>
    <font>
      <sz val="11"/>
      <name val="Calibri"/>
      <family val="2"/>
    </font>
    <font>
      <sz val="12"/>
      <color theme="0" tint="-4.9989318521683403E-2"/>
      <name val="Calibri"/>
      <family val="2"/>
    </font>
    <font>
      <b/>
      <sz val="14"/>
      <color rgb="FF000000"/>
      <name val="Calibri"/>
      <family val="2"/>
    </font>
    <font>
      <sz val="9"/>
      <color indexed="81"/>
      <name val="Tahoma"/>
      <family val="2"/>
    </font>
    <font>
      <b/>
      <sz val="9"/>
      <color indexed="81"/>
      <name val="Tahoma"/>
      <family val="2"/>
    </font>
    <font>
      <sz val="8"/>
      <color rgb="FF000000"/>
      <name val="Calibri"/>
      <family val="2"/>
    </font>
    <font>
      <b/>
      <sz val="8"/>
      <color rgb="FF000000"/>
      <name val="Calibri"/>
      <family val="2"/>
    </font>
    <font>
      <sz val="8"/>
      <color indexed="8"/>
      <name val="Calibri"/>
      <family val="2"/>
    </font>
    <font>
      <b/>
      <sz val="7"/>
      <color rgb="FF000000"/>
      <name val="Calibri"/>
      <family val="2"/>
    </font>
    <font>
      <sz val="7"/>
      <color theme="1"/>
      <name val="Calibri"/>
      <family val="2"/>
    </font>
    <font>
      <sz val="7"/>
      <color rgb="FF000000"/>
      <name val="Calibri"/>
      <family val="2"/>
    </font>
    <font>
      <b/>
      <sz val="12"/>
      <name val="Calibri"/>
      <family val="2"/>
    </font>
    <font>
      <sz val="11"/>
      <color theme="1"/>
      <name val="Times New Roman"/>
      <family val="1"/>
    </font>
    <font>
      <sz val="10"/>
      <color rgb="FFFF0000"/>
      <name val="Calibri"/>
      <family val="2"/>
    </font>
    <font>
      <b/>
      <sz val="12"/>
      <color rgb="FF000000"/>
      <name val="Arial"/>
      <family val="2"/>
    </font>
    <font>
      <b/>
      <sz val="12"/>
      <name val="Arial"/>
      <family val="2"/>
    </font>
    <font>
      <b/>
      <sz val="12"/>
      <color theme="1"/>
      <name val="Arial"/>
      <family val="2"/>
    </font>
    <font>
      <sz val="12"/>
      <color rgb="FF000000"/>
      <name val="Arial"/>
      <family val="2"/>
    </font>
    <font>
      <sz val="20"/>
      <color rgb="FFFF0000"/>
      <name val="Arial"/>
      <family val="2"/>
    </font>
    <font>
      <sz val="12"/>
      <name val="Arial"/>
      <family val="2"/>
    </font>
  </fonts>
  <fills count="4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2F2F2"/>
        <bgColor rgb="FFF2F2F2"/>
      </patternFill>
    </fill>
    <fill>
      <patternFill patternType="solid">
        <fgColor rgb="FFE5B8B7"/>
        <bgColor rgb="FFE5B8B7"/>
      </patternFill>
    </fill>
    <fill>
      <patternFill patternType="solid">
        <fgColor rgb="FFFBD4B4"/>
        <bgColor rgb="FFFBD4B4"/>
      </patternFill>
    </fill>
    <fill>
      <patternFill patternType="solid">
        <fgColor rgb="FFF7D52A"/>
        <bgColor rgb="FFF7D52A"/>
      </patternFill>
    </fill>
    <fill>
      <patternFill patternType="solid">
        <fgColor rgb="FFCCFFCC"/>
        <bgColor rgb="FFCCFFCC"/>
      </patternFill>
    </fill>
    <fill>
      <patternFill patternType="solid">
        <fgColor rgb="FF92D050"/>
        <bgColor rgb="FF92D050"/>
      </patternFill>
    </fill>
    <fill>
      <patternFill patternType="solid">
        <fgColor rgb="FFFFC000"/>
        <bgColor rgb="FFFFC000"/>
      </patternFill>
    </fill>
    <fill>
      <patternFill patternType="solid">
        <fgColor rgb="FFFF0000"/>
        <bgColor rgb="FFFF0000"/>
      </patternFill>
    </fill>
    <fill>
      <patternFill patternType="solid">
        <fgColor rgb="FFDAEEF3"/>
        <bgColor rgb="FFDAEEF3"/>
      </patternFill>
    </fill>
    <fill>
      <patternFill patternType="solid">
        <fgColor theme="0"/>
        <bgColor theme="0"/>
      </patternFill>
    </fill>
    <fill>
      <patternFill patternType="solid">
        <fgColor rgb="FFD8D8D8"/>
        <bgColor rgb="FFD8D8D8"/>
      </patternFill>
    </fill>
    <fill>
      <patternFill patternType="solid">
        <fgColor rgb="FFC0504D"/>
        <bgColor rgb="FFC0504D"/>
      </patternFill>
    </fill>
    <fill>
      <patternFill patternType="solid">
        <fgColor rgb="FF8064A2"/>
        <bgColor rgb="FF8064A2"/>
      </patternFill>
    </fill>
    <fill>
      <patternFill patternType="solid">
        <fgColor theme="9"/>
        <bgColor theme="9"/>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bgColor indexed="64"/>
      </patternFill>
    </fill>
    <fill>
      <patternFill patternType="solid">
        <fgColor theme="5"/>
        <bgColor indexed="64"/>
      </patternFill>
    </fill>
    <fill>
      <patternFill patternType="solid">
        <fgColor rgb="FFFFFF00"/>
        <bgColor indexed="31"/>
      </patternFill>
    </fill>
    <fill>
      <patternFill patternType="solid">
        <fgColor rgb="FFFFC000"/>
        <bgColor indexed="31"/>
      </patternFill>
    </fill>
    <fill>
      <patternFill patternType="solid">
        <fgColor theme="5" tint="0.79998168889431442"/>
        <bgColor indexed="31"/>
      </patternFill>
    </fill>
    <fill>
      <patternFill patternType="solid">
        <fgColor theme="5" tint="0.59999389629810485"/>
        <bgColor indexed="31"/>
      </patternFill>
    </fill>
    <fill>
      <patternFill patternType="solid">
        <fgColor theme="0"/>
        <bgColor indexed="31"/>
      </patternFill>
    </fill>
    <fill>
      <patternFill patternType="solid">
        <fgColor rgb="FFFFFF00"/>
        <bgColor rgb="FFDAEEF3"/>
      </patternFill>
    </fill>
    <fill>
      <patternFill patternType="solid">
        <fgColor rgb="FFFFFF00"/>
        <bgColor rgb="FF92D050"/>
      </patternFill>
    </fill>
    <fill>
      <patternFill patternType="solid">
        <fgColor rgb="FFFDFDFD"/>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249977111117893"/>
        <bgColor rgb="FFF2F2F2"/>
      </patternFill>
    </fill>
    <fill>
      <patternFill patternType="solid">
        <fgColor theme="8" tint="-0.249977111117893"/>
        <bgColor rgb="FFD8D8D8"/>
      </patternFill>
    </fill>
    <fill>
      <patternFill patternType="solid">
        <fgColor theme="8" tint="-0.249977111117893"/>
        <bgColor theme="0"/>
      </patternFill>
    </fill>
    <fill>
      <patternFill patternType="solid">
        <fgColor theme="8" tint="-0.249977111117893"/>
        <bgColor rgb="FFFFFF00"/>
      </patternFill>
    </fill>
    <fill>
      <patternFill patternType="solid">
        <fgColor theme="8" tint="-0.249977111117893"/>
        <bgColor rgb="FFFFC000"/>
      </patternFill>
    </fill>
    <fill>
      <patternFill patternType="solid">
        <fgColor theme="8" tint="0.79998168889431442"/>
        <bgColor rgb="FFFFC000"/>
      </patternFill>
    </fill>
    <fill>
      <patternFill patternType="solid">
        <fgColor theme="8" tint="0.79998168889431442"/>
        <bgColor rgb="FF00FFFF"/>
      </patternFill>
    </fill>
    <fill>
      <patternFill patternType="solid">
        <fgColor theme="8" tint="0.79998168889431442"/>
        <bgColor rgb="FFDAEEF3"/>
      </patternFill>
    </fill>
    <fill>
      <patternFill patternType="solid">
        <fgColor theme="8" tint="0.79998168889431442"/>
        <bgColor rgb="FFFFFF00"/>
      </patternFill>
    </fill>
  </fills>
  <borders count="1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style="thin">
        <color rgb="FF000000"/>
      </left>
      <right style="thin">
        <color rgb="FF000000"/>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indexed="64"/>
      </left>
      <right style="medium">
        <color indexed="64"/>
      </right>
      <top style="thin">
        <color indexed="64"/>
      </top>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medium">
        <color indexed="64"/>
      </left>
      <right style="thin">
        <color rgb="FF000000"/>
      </right>
      <top/>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auto="1"/>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auto="1"/>
      </left>
      <right style="thin">
        <color auto="1"/>
      </right>
      <top/>
      <bottom style="thin">
        <color auto="1"/>
      </bottom>
      <diagonal/>
    </border>
    <border>
      <left style="thin">
        <color auto="1"/>
      </left>
      <right style="medium">
        <color indexed="64"/>
      </right>
      <top/>
      <bottom style="thin">
        <color auto="1"/>
      </bottom>
      <diagonal/>
    </border>
  </borders>
  <cellStyleXfs count="3">
    <xf numFmtId="0" fontId="0" fillId="0" borderId="0"/>
    <xf numFmtId="0" fontId="1" fillId="0" borderId="46"/>
    <xf numFmtId="0" fontId="27" fillId="0" borderId="46"/>
  </cellStyleXfs>
  <cellXfs count="512">
    <xf numFmtId="0" fontId="0" fillId="0" borderId="0" xfId="0"/>
    <xf numFmtId="0" fontId="3" fillId="0" borderId="0" xfId="0" applyFont="1"/>
    <xf numFmtId="0" fontId="0" fillId="0" borderId="1" xfId="0" applyBorder="1"/>
    <xf numFmtId="0" fontId="5" fillId="0" borderId="0" xfId="0" applyFont="1"/>
    <xf numFmtId="49" fontId="5" fillId="0" borderId="1" xfId="0" applyNumberFormat="1" applyFont="1" applyBorder="1" applyAlignment="1">
      <alignment vertical="center" wrapText="1"/>
    </xf>
    <xf numFmtId="0" fontId="5" fillId="0" borderId="11" xfId="0" applyFont="1" applyBorder="1" applyAlignment="1">
      <alignment horizontal="center"/>
    </xf>
    <xf numFmtId="0" fontId="8" fillId="0" borderId="0" xfId="0" applyFont="1" applyAlignment="1">
      <alignment horizontal="left" wrapText="1"/>
    </xf>
    <xf numFmtId="0" fontId="9" fillId="0" borderId="0" xfId="0" applyFont="1"/>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xf numFmtId="0" fontId="11" fillId="3" borderId="40" xfId="0" applyFont="1" applyFill="1" applyBorder="1" applyAlignment="1">
      <alignment vertical="center" wrapText="1"/>
    </xf>
    <xf numFmtId="0" fontId="10" fillId="4" borderId="40" xfId="0" applyFont="1" applyFill="1" applyBorder="1" applyAlignment="1">
      <alignment vertical="center" wrapText="1"/>
    </xf>
    <xf numFmtId="0" fontId="12" fillId="0" borderId="0" xfId="0" applyFont="1"/>
    <xf numFmtId="0" fontId="3" fillId="3" borderId="39" xfId="0" applyFont="1" applyFill="1" applyBorder="1" applyAlignment="1">
      <alignment vertical="center"/>
    </xf>
    <xf numFmtId="0" fontId="7" fillId="0" borderId="11" xfId="0" applyFont="1" applyBorder="1"/>
    <xf numFmtId="0" fontId="7" fillId="0" borderId="0" xfId="0" applyFont="1"/>
    <xf numFmtId="0" fontId="3" fillId="0" borderId="11" xfId="0" applyFont="1" applyBorder="1" applyAlignment="1">
      <alignment vertical="center"/>
    </xf>
    <xf numFmtId="0" fontId="12" fillId="0" borderId="11" xfId="0" applyFont="1" applyBorder="1"/>
    <xf numFmtId="0" fontId="3" fillId="4" borderId="30" xfId="0" applyFont="1" applyFill="1" applyBorder="1"/>
    <xf numFmtId="0" fontId="3" fillId="4" borderId="1" xfId="0" applyFont="1" applyFill="1" applyBorder="1"/>
    <xf numFmtId="0" fontId="3" fillId="4" borderId="31" xfId="0" applyFont="1" applyFill="1" applyBorder="1"/>
    <xf numFmtId="0" fontId="12" fillId="0" borderId="18" xfId="0" applyFont="1" applyBorder="1"/>
    <xf numFmtId="0" fontId="5" fillId="0" borderId="16" xfId="0" applyFont="1" applyBorder="1"/>
    <xf numFmtId="0" fontId="5" fillId="2" borderId="1" xfId="0" applyFont="1" applyFill="1" applyBorder="1"/>
    <xf numFmtId="1" fontId="5" fillId="0" borderId="16" xfId="0" applyNumberFormat="1" applyFont="1" applyBorder="1"/>
    <xf numFmtId="0" fontId="14" fillId="0" borderId="0" xfId="0" applyFont="1"/>
    <xf numFmtId="1" fontId="14" fillId="0" borderId="0" xfId="0" applyNumberFormat="1" applyFont="1"/>
    <xf numFmtId="0" fontId="5" fillId="0" borderId="16" xfId="0" applyFont="1" applyBorder="1" applyAlignment="1">
      <alignment vertical="center"/>
    </xf>
    <xf numFmtId="0" fontId="10" fillId="13" borderId="1" xfId="0" applyFont="1" applyFill="1" applyBorder="1" applyAlignment="1">
      <alignment vertical="center" wrapText="1"/>
    </xf>
    <xf numFmtId="0" fontId="0" fillId="0" borderId="0" xfId="0" applyAlignment="1">
      <alignment wrapText="1"/>
    </xf>
    <xf numFmtId="0" fontId="3" fillId="10" borderId="1" xfId="0" applyFont="1" applyFill="1" applyBorder="1" applyAlignment="1">
      <alignment horizontal="center"/>
    </xf>
    <xf numFmtId="0" fontId="3" fillId="17" borderId="1" xfId="0" applyFont="1" applyFill="1" applyBorder="1" applyAlignment="1">
      <alignment horizontal="center"/>
    </xf>
    <xf numFmtId="0" fontId="16" fillId="0" borderId="1" xfId="0" applyFont="1" applyBorder="1" applyAlignment="1">
      <alignment horizontal="left" vertical="center"/>
    </xf>
    <xf numFmtId="0" fontId="0" fillId="0" borderId="22" xfId="0" applyBorder="1" applyAlignment="1">
      <alignment wrapText="1"/>
    </xf>
    <xf numFmtId="0" fontId="0" fillId="0" borderId="24" xfId="0" applyBorder="1" applyAlignment="1">
      <alignment wrapText="1"/>
    </xf>
    <xf numFmtId="0" fontId="0" fillId="0" borderId="23" xfId="0" applyBorder="1" applyAlignment="1">
      <alignment wrapText="1"/>
    </xf>
    <xf numFmtId="0" fontId="8" fillId="4" borderId="46" xfId="0" applyFont="1" applyFill="1" applyBorder="1" applyAlignment="1">
      <alignment horizontal="left" wrapText="1"/>
    </xf>
    <xf numFmtId="0" fontId="12" fillId="0" borderId="0" xfId="0" applyFont="1" applyAlignment="1">
      <alignment wrapText="1"/>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12" fillId="0" borderId="50" xfId="0" applyFont="1" applyBorder="1"/>
    <xf numFmtId="0" fontId="19" fillId="0" borderId="0" xfId="0" applyFont="1"/>
    <xf numFmtId="0" fontId="19" fillId="0" borderId="0" xfId="0" applyFont="1" applyAlignment="1">
      <alignment horizontal="center" vertical="center"/>
    </xf>
    <xf numFmtId="0" fontId="21" fillId="0" borderId="0" xfId="0" applyFont="1"/>
    <xf numFmtId="0" fontId="22" fillId="0" borderId="0" xfId="0" applyFont="1"/>
    <xf numFmtId="0" fontId="23" fillId="0" borderId="46" xfId="1" applyFont="1" applyAlignment="1">
      <alignment vertical="center" wrapText="1"/>
    </xf>
    <xf numFmtId="0" fontId="0" fillId="0" borderId="46" xfId="1" applyFont="1"/>
    <xf numFmtId="0" fontId="21" fillId="0" borderId="50" xfId="0" applyFont="1" applyBorder="1"/>
    <xf numFmtId="0" fontId="24" fillId="0" borderId="60" xfId="1" applyFont="1" applyBorder="1" applyAlignment="1">
      <alignment horizontal="center" vertical="center" wrapText="1"/>
    </xf>
    <xf numFmtId="0" fontId="19" fillId="24" borderId="61" xfId="1" applyFont="1" applyFill="1" applyBorder="1" applyAlignment="1">
      <alignment horizontal="center" vertical="center" wrapText="1"/>
    </xf>
    <xf numFmtId="0" fontId="19" fillId="24" borderId="62" xfId="1" applyFont="1" applyFill="1" applyBorder="1" applyAlignment="1">
      <alignment horizontal="center" vertical="center" wrapText="1"/>
    </xf>
    <xf numFmtId="0" fontId="23" fillId="0" borderId="50" xfId="1" applyFont="1" applyBorder="1" applyAlignment="1">
      <alignment horizontal="center" vertical="center" wrapText="1"/>
    </xf>
    <xf numFmtId="0" fontId="25" fillId="24" borderId="50" xfId="1" applyFont="1" applyFill="1" applyBorder="1" applyAlignment="1">
      <alignment horizontal="center" vertical="center" wrapText="1"/>
    </xf>
    <xf numFmtId="0" fontId="25" fillId="24" borderId="46" xfId="1" applyFont="1" applyFill="1" applyAlignment="1">
      <alignment horizontal="center" vertical="center" wrapText="1"/>
    </xf>
    <xf numFmtId="0" fontId="21" fillId="22" borderId="0" xfId="0" applyFont="1" applyFill="1"/>
    <xf numFmtId="0" fontId="0" fillId="22" borderId="0" xfId="0" applyFill="1"/>
    <xf numFmtId="0" fontId="0" fillId="0" borderId="0" xfId="0" applyProtection="1">
      <protection locked="0"/>
    </xf>
    <xf numFmtId="0" fontId="21" fillId="22" borderId="50" xfId="0" applyFont="1" applyFill="1" applyBorder="1"/>
    <xf numFmtId="0" fontId="26" fillId="21" borderId="50" xfId="0" applyFont="1" applyFill="1" applyBorder="1" applyAlignment="1">
      <alignment horizontal="center"/>
    </xf>
    <xf numFmtId="0" fontId="28" fillId="21" borderId="50" xfId="2" applyFont="1" applyFill="1" applyBorder="1" applyAlignment="1">
      <alignment horizontal="center"/>
    </xf>
    <xf numFmtId="0" fontId="0" fillId="20" borderId="50" xfId="0" applyFill="1" applyBorder="1"/>
    <xf numFmtId="0" fontId="29" fillId="27" borderId="50" xfId="2" applyFont="1" applyFill="1" applyBorder="1" applyAlignment="1">
      <alignment horizontal="left" vertical="top" wrapText="1"/>
    </xf>
    <xf numFmtId="0" fontId="29" fillId="27" borderId="50" xfId="2" applyFont="1" applyFill="1" applyBorder="1" applyAlignment="1">
      <alignment vertical="top" wrapText="1"/>
    </xf>
    <xf numFmtId="0" fontId="0" fillId="0" borderId="50" xfId="0" applyBorder="1"/>
    <xf numFmtId="0" fontId="0" fillId="21" borderId="50" xfId="0" applyFill="1" applyBorder="1"/>
    <xf numFmtId="0" fontId="29" fillId="28" borderId="50" xfId="2" applyFont="1" applyFill="1" applyBorder="1" applyAlignment="1">
      <alignment horizontal="left" vertical="top" wrapText="1"/>
    </xf>
    <xf numFmtId="0" fontId="30" fillId="28" borderId="50" xfId="2" applyFont="1" applyFill="1" applyBorder="1" applyAlignment="1">
      <alignment vertical="top" wrapText="1"/>
    </xf>
    <xf numFmtId="0" fontId="29" fillId="28" borderId="50" xfId="2" applyFont="1" applyFill="1" applyBorder="1" applyAlignment="1">
      <alignment vertical="top" wrapText="1"/>
    </xf>
    <xf numFmtId="0" fontId="30" fillId="0" borderId="50" xfId="2" applyFont="1" applyBorder="1" applyAlignment="1">
      <alignment horizontal="left" vertical="top" wrapText="1"/>
    </xf>
    <xf numFmtId="0" fontId="30" fillId="28" borderId="59" xfId="2" applyFont="1" applyFill="1" applyBorder="1" applyAlignment="1">
      <alignment vertical="top" wrapText="1"/>
    </xf>
    <xf numFmtId="0" fontId="31" fillId="0" borderId="50" xfId="2" applyFont="1" applyBorder="1" applyAlignment="1">
      <alignment horizontal="left" vertical="top" wrapText="1"/>
    </xf>
    <xf numFmtId="0" fontId="32" fillId="0" borderId="0" xfId="0" applyFont="1"/>
    <xf numFmtId="0" fontId="36" fillId="0" borderId="46" xfId="0" applyFont="1" applyBorder="1" applyAlignment="1">
      <alignment horizontal="left" vertical="top" wrapText="1"/>
    </xf>
    <xf numFmtId="0" fontId="36" fillId="0" borderId="65" xfId="0" applyFont="1" applyBorder="1" applyAlignment="1">
      <alignment horizontal="left" vertical="top" wrapText="1"/>
    </xf>
    <xf numFmtId="0" fontId="36" fillId="0" borderId="0" xfId="0" applyFont="1" applyAlignment="1">
      <alignment horizontal="left" vertical="top" wrapText="1"/>
    </xf>
    <xf numFmtId="0" fontId="36" fillId="23" borderId="46" xfId="0" applyFont="1" applyFill="1" applyBorder="1" applyAlignment="1">
      <alignment horizontal="left" vertical="top" wrapText="1"/>
    </xf>
    <xf numFmtId="0" fontId="36" fillId="0" borderId="66" xfId="0" applyFont="1" applyBorder="1" applyAlignment="1">
      <alignment horizontal="left" vertical="top" wrapText="1"/>
    </xf>
    <xf numFmtId="0" fontId="36" fillId="0" borderId="67" xfId="0" applyFont="1" applyBorder="1" applyAlignment="1">
      <alignment horizontal="left" vertical="top" wrapText="1"/>
    </xf>
    <xf numFmtId="0" fontId="36" fillId="0" borderId="63" xfId="0" applyFont="1" applyBorder="1" applyAlignment="1">
      <alignment horizontal="left" vertical="top" wrapText="1"/>
    </xf>
    <xf numFmtId="0" fontId="36" fillId="0" borderId="64" xfId="0" applyFont="1" applyBorder="1" applyAlignment="1">
      <alignment horizontal="left" vertical="top" wrapText="1"/>
    </xf>
    <xf numFmtId="0" fontId="17" fillId="0" borderId="46" xfId="0" applyFont="1" applyBorder="1" applyAlignment="1">
      <alignment wrapText="1"/>
    </xf>
    <xf numFmtId="0" fontId="17" fillId="0" borderId="0" xfId="0" applyFont="1"/>
    <xf numFmtId="0" fontId="17" fillId="0" borderId="46" xfId="0" applyFont="1" applyBorder="1"/>
    <xf numFmtId="0" fontId="37" fillId="0" borderId="50" xfId="0" applyFont="1" applyBorder="1" applyAlignment="1">
      <alignment horizontal="left" vertical="top" wrapText="1"/>
    </xf>
    <xf numFmtId="0" fontId="38" fillId="30" borderId="50" xfId="2" applyFont="1" applyFill="1" applyBorder="1" applyAlignment="1">
      <alignment horizontal="left" vertical="top" wrapText="1"/>
    </xf>
    <xf numFmtId="0" fontId="38" fillId="29" borderId="50" xfId="2" applyFont="1" applyFill="1" applyBorder="1" applyAlignment="1">
      <alignment horizontal="left" vertical="top" wrapText="1"/>
    </xf>
    <xf numFmtId="0" fontId="36" fillId="0" borderId="50" xfId="0" applyFont="1" applyBorder="1" applyAlignment="1">
      <alignment horizontal="left" vertical="top" wrapText="1"/>
    </xf>
    <xf numFmtId="0" fontId="38" fillId="31" borderId="50" xfId="2" applyFont="1" applyFill="1" applyBorder="1" applyAlignment="1">
      <alignment horizontal="left" vertical="top" wrapText="1"/>
    </xf>
    <xf numFmtId="0" fontId="37" fillId="0" borderId="69" xfId="0" applyFont="1" applyBorder="1" applyAlignment="1">
      <alignment horizontal="left" vertical="top" wrapText="1"/>
    </xf>
    <xf numFmtId="0" fontId="10" fillId="13" borderId="1" xfId="0" applyFont="1" applyFill="1" applyBorder="1" applyAlignment="1">
      <alignment wrapText="1"/>
    </xf>
    <xf numFmtId="0" fontId="5" fillId="0" borderId="1"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7" fillId="0" borderId="0" xfId="0" applyFont="1" applyAlignment="1">
      <alignment wrapText="1"/>
    </xf>
    <xf numFmtId="0" fontId="38" fillId="29" borderId="52" xfId="2" applyFont="1" applyFill="1" applyBorder="1" applyAlignment="1">
      <alignment horizontal="left" vertical="top" wrapText="1"/>
    </xf>
    <xf numFmtId="0" fontId="38" fillId="29" borderId="68" xfId="2" applyFont="1" applyFill="1" applyBorder="1" applyAlignment="1">
      <alignment horizontal="left" vertical="top" wrapText="1"/>
    </xf>
    <xf numFmtId="0" fontId="40" fillId="13" borderId="1" xfId="0" applyFont="1" applyFill="1" applyBorder="1" applyAlignment="1">
      <alignment vertical="center" wrapText="1"/>
    </xf>
    <xf numFmtId="0" fontId="41" fillId="13" borderId="1" xfId="0" applyFont="1" applyFill="1" applyBorder="1" applyAlignment="1">
      <alignment vertical="center" wrapText="1"/>
    </xf>
    <xf numFmtId="0" fontId="40" fillId="13" borderId="1" xfId="0" applyFont="1" applyFill="1" applyBorder="1" applyAlignment="1">
      <alignment wrapText="1"/>
    </xf>
    <xf numFmtId="0" fontId="40" fillId="0" borderId="1" xfId="0" applyFont="1" applyBorder="1" applyAlignment="1">
      <alignment vertical="center" wrapText="1"/>
    </xf>
    <xf numFmtId="0" fontId="41" fillId="0" borderId="1" xfId="0" applyFont="1" applyBorder="1" applyAlignment="1">
      <alignment wrapText="1"/>
    </xf>
    <xf numFmtId="0" fontId="41" fillId="0" borderId="1" xfId="0" applyFont="1" applyBorder="1" applyAlignment="1">
      <alignment vertical="center" wrapText="1"/>
    </xf>
    <xf numFmtId="0" fontId="40" fillId="0" borderId="1" xfId="0" applyFont="1" applyBorder="1" applyAlignment="1">
      <alignment wrapText="1"/>
    </xf>
    <xf numFmtId="0" fontId="41" fillId="0" borderId="0" xfId="0" applyFont="1" applyAlignment="1">
      <alignment wrapText="1"/>
    </xf>
    <xf numFmtId="0" fontId="17" fillId="0" borderId="69" xfId="0" applyFont="1" applyBorder="1" applyAlignment="1">
      <alignment wrapText="1"/>
    </xf>
    <xf numFmtId="0" fontId="36" fillId="0" borderId="52" xfId="0" applyFont="1" applyBorder="1" applyAlignment="1">
      <alignment horizontal="left" vertical="top" wrapText="1"/>
    </xf>
    <xf numFmtId="0" fontId="38" fillId="30" borderId="69" xfId="2" applyFont="1" applyFill="1" applyBorder="1" applyAlignment="1">
      <alignment horizontal="left" vertical="top" wrapText="1"/>
    </xf>
    <xf numFmtId="0" fontId="36" fillId="0" borderId="68" xfId="0" applyFont="1" applyBorder="1" applyAlignment="1">
      <alignment horizontal="left" vertical="top" wrapText="1"/>
    </xf>
    <xf numFmtId="0" fontId="38" fillId="31" borderId="52" xfId="2" applyFont="1" applyFill="1" applyBorder="1" applyAlignment="1">
      <alignment horizontal="left" vertical="top" wrapText="1"/>
    </xf>
    <xf numFmtId="0" fontId="40" fillId="0" borderId="2" xfId="0" applyFont="1" applyBorder="1" applyAlignment="1">
      <alignment vertical="center" wrapText="1"/>
    </xf>
    <xf numFmtId="0" fontId="41" fillId="0" borderId="0" xfId="0" applyFont="1" applyAlignment="1">
      <alignment vertical="center" wrapText="1"/>
    </xf>
    <xf numFmtId="0" fontId="10" fillId="12" borderId="1" xfId="0" applyFont="1" applyFill="1" applyBorder="1" applyAlignment="1">
      <alignment wrapText="1"/>
    </xf>
    <xf numFmtId="1" fontId="5" fillId="0" borderId="16" xfId="0" applyNumberFormat="1" applyFont="1" applyBorder="1" applyAlignment="1">
      <alignment wrapText="1"/>
    </xf>
    <xf numFmtId="0" fontId="5" fillId="2" borderId="1" xfId="0" applyFont="1" applyFill="1" applyBorder="1" applyAlignment="1">
      <alignment wrapText="1"/>
    </xf>
    <xf numFmtId="0" fontId="40" fillId="13" borderId="44" xfId="0" applyFont="1" applyFill="1" applyBorder="1" applyAlignment="1">
      <alignment wrapText="1"/>
    </xf>
    <xf numFmtId="0" fontId="5" fillId="3" borderId="1" xfId="0" applyFont="1" applyFill="1" applyBorder="1" applyAlignment="1">
      <alignment wrapText="1"/>
    </xf>
    <xf numFmtId="0" fontId="5" fillId="12" borderId="1" xfId="0" applyFont="1" applyFill="1" applyBorder="1" applyAlignment="1">
      <alignment wrapText="1"/>
    </xf>
    <xf numFmtId="0" fontId="5" fillId="13" borderId="1" xfId="0" applyFont="1" applyFill="1" applyBorder="1" applyAlignment="1">
      <alignment wrapText="1"/>
    </xf>
    <xf numFmtId="0" fontId="41" fillId="13" borderId="1" xfId="0" applyFont="1" applyFill="1" applyBorder="1" applyAlignment="1">
      <alignment wrapText="1"/>
    </xf>
    <xf numFmtId="0" fontId="5" fillId="0" borderId="2" xfId="0" applyFont="1" applyBorder="1" applyAlignment="1">
      <alignment wrapText="1"/>
    </xf>
    <xf numFmtId="0" fontId="5" fillId="0" borderId="40" xfId="0" applyFont="1" applyBorder="1" applyAlignment="1">
      <alignment wrapText="1"/>
    </xf>
    <xf numFmtId="0" fontId="41" fillId="0" borderId="2" xfId="0" applyFont="1" applyBorder="1" applyAlignment="1">
      <alignment wrapText="1"/>
    </xf>
    <xf numFmtId="0" fontId="41" fillId="0" borderId="18" xfId="0" applyFont="1" applyBorder="1" applyAlignment="1">
      <alignment wrapText="1"/>
    </xf>
    <xf numFmtId="0" fontId="41" fillId="0" borderId="10" xfId="0" applyFont="1" applyBorder="1" applyAlignment="1">
      <alignment wrapText="1"/>
    </xf>
    <xf numFmtId="0" fontId="38" fillId="31" borderId="68" xfId="2" applyFont="1" applyFill="1" applyBorder="1" applyAlignment="1">
      <alignment horizontal="left" vertical="top" wrapText="1"/>
    </xf>
    <xf numFmtId="0" fontId="37" fillId="0" borderId="51" xfId="0" applyFont="1" applyBorder="1" applyAlignment="1">
      <alignment horizontal="left" vertical="top" wrapText="1"/>
    </xf>
    <xf numFmtId="0" fontId="38" fillId="29" borderId="51" xfId="2" applyFont="1" applyFill="1" applyBorder="1" applyAlignment="1">
      <alignment horizontal="left" vertical="top" wrapText="1"/>
    </xf>
    <xf numFmtId="0" fontId="38" fillId="29" borderId="59" xfId="2" applyFont="1" applyFill="1" applyBorder="1" applyAlignment="1">
      <alignment horizontal="left" vertical="top" wrapText="1"/>
    </xf>
    <xf numFmtId="0" fontId="0" fillId="0" borderId="46" xfId="0" applyBorder="1"/>
    <xf numFmtId="0" fontId="7" fillId="0" borderId="55" xfId="0" applyFont="1" applyBorder="1" applyAlignment="1">
      <alignment horizontal="center"/>
    </xf>
    <xf numFmtId="0" fontId="2" fillId="0" borderId="46" xfId="0" applyFont="1" applyBorder="1"/>
    <xf numFmtId="0" fontId="5" fillId="0" borderId="46" xfId="0" applyFont="1" applyBorder="1" applyAlignment="1">
      <alignment horizontal="center"/>
    </xf>
    <xf numFmtId="0" fontId="6" fillId="0" borderId="46" xfId="0" applyFont="1" applyBorder="1" applyAlignment="1">
      <alignment horizontal="left"/>
    </xf>
    <xf numFmtId="0" fontId="10" fillId="32" borderId="1" xfId="0" applyFont="1" applyFill="1" applyBorder="1" applyAlignment="1">
      <alignment wrapText="1"/>
    </xf>
    <xf numFmtId="0" fontId="10" fillId="32" borderId="40" xfId="0" applyFont="1" applyFill="1" applyBorder="1" applyAlignment="1">
      <alignment wrapText="1"/>
    </xf>
    <xf numFmtId="0" fontId="0" fillId="20" borderId="0" xfId="0" applyFill="1" applyAlignment="1">
      <alignment wrapText="1"/>
    </xf>
    <xf numFmtId="0" fontId="10" fillId="33" borderId="1" xfId="0" applyFont="1" applyFill="1" applyBorder="1" applyAlignment="1">
      <alignment wrapText="1"/>
    </xf>
    <xf numFmtId="0" fontId="0" fillId="32" borderId="1" xfId="0" applyFill="1" applyBorder="1" applyAlignment="1">
      <alignment wrapText="1"/>
    </xf>
    <xf numFmtId="0" fontId="10" fillId="32" borderId="48" xfId="0" applyFont="1" applyFill="1" applyBorder="1" applyAlignment="1">
      <alignment wrapText="1"/>
    </xf>
    <xf numFmtId="0" fontId="5" fillId="32" borderId="48" xfId="0" applyFont="1" applyFill="1" applyBorder="1" applyAlignment="1">
      <alignment wrapText="1"/>
    </xf>
    <xf numFmtId="0" fontId="10" fillId="20" borderId="18" xfId="0" applyFont="1" applyFill="1" applyBorder="1" applyAlignment="1">
      <alignment wrapText="1"/>
    </xf>
    <xf numFmtId="0" fontId="10" fillId="20" borderId="0" xfId="0" applyFont="1" applyFill="1" applyAlignment="1">
      <alignment wrapText="1"/>
    </xf>
    <xf numFmtId="0" fontId="5" fillId="20" borderId="18" xfId="0" applyFont="1" applyFill="1" applyBorder="1" applyAlignment="1">
      <alignment wrapText="1"/>
    </xf>
    <xf numFmtId="0" fontId="10" fillId="20" borderId="10" xfId="0" applyFont="1" applyFill="1" applyBorder="1" applyAlignment="1">
      <alignment wrapText="1"/>
    </xf>
    <xf numFmtId="0" fontId="10" fillId="20" borderId="1" xfId="0" applyFont="1" applyFill="1" applyBorder="1" applyAlignment="1">
      <alignment wrapText="1"/>
    </xf>
    <xf numFmtId="0" fontId="43" fillId="34" borderId="1" xfId="0" applyFont="1" applyFill="1" applyBorder="1" applyAlignment="1">
      <alignment vertical="center"/>
    </xf>
    <xf numFmtId="0" fontId="43" fillId="34" borderId="40" xfId="0" applyFont="1" applyFill="1" applyBorder="1" applyAlignment="1">
      <alignment vertical="center"/>
    </xf>
    <xf numFmtId="0" fontId="43" fillId="34" borderId="52" xfId="0" applyFont="1" applyFill="1" applyBorder="1" applyAlignment="1">
      <alignment vertical="center"/>
    </xf>
    <xf numFmtId="0" fontId="43" fillId="34" borderId="68" xfId="0" applyFont="1" applyFill="1" applyBorder="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3" fillId="0" borderId="46" xfId="0" applyFont="1" applyBorder="1"/>
    <xf numFmtId="0" fontId="10" fillId="0" borderId="1" xfId="0" applyFont="1" applyBorder="1"/>
    <xf numFmtId="0" fontId="10" fillId="0" borderId="40" xfId="0" applyFont="1" applyBorder="1" applyAlignment="1">
      <alignment horizontal="center" vertical="center" wrapText="1"/>
    </xf>
    <xf numFmtId="0" fontId="10" fillId="0" borderId="50" xfId="0" applyFont="1" applyBorder="1" applyAlignment="1">
      <alignment horizontal="center" vertical="center" wrapText="1"/>
    </xf>
    <xf numFmtId="0" fontId="12" fillId="0" borderId="55" xfId="0" applyFont="1" applyBorder="1"/>
    <xf numFmtId="0" fontId="12" fillId="0" borderId="70" xfId="0" applyFont="1" applyBorder="1"/>
    <xf numFmtId="0" fontId="12" fillId="0" borderId="53" xfId="0" applyFont="1" applyBorder="1"/>
    <xf numFmtId="0" fontId="10" fillId="0" borderId="4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7" xfId="0" applyFont="1" applyBorder="1" applyAlignment="1">
      <alignment horizontal="left" vertical="center" wrapText="1"/>
    </xf>
    <xf numFmtId="0" fontId="10" fillId="0" borderId="46" xfId="0" applyFont="1" applyBorder="1" applyAlignment="1">
      <alignment horizontal="left" vertical="center" wrapText="1"/>
    </xf>
    <xf numFmtId="0" fontId="10" fillId="0" borderId="80" xfId="0" applyFont="1" applyBorder="1" applyAlignment="1">
      <alignment horizontal="left" vertical="center" wrapText="1"/>
    </xf>
    <xf numFmtId="0" fontId="10" fillId="0" borderId="81" xfId="0" applyFont="1" applyBorder="1" applyAlignment="1">
      <alignment horizontal="left" vertical="center" wrapText="1"/>
    </xf>
    <xf numFmtId="0" fontId="10" fillId="0" borderId="83" xfId="0" applyFont="1" applyBorder="1" applyAlignment="1">
      <alignment horizontal="left" vertical="center" wrapText="1"/>
    </xf>
    <xf numFmtId="0" fontId="10" fillId="0" borderId="85" xfId="0" applyFont="1" applyBorder="1" applyAlignment="1">
      <alignment horizontal="left" vertical="center" wrapText="1"/>
    </xf>
    <xf numFmtId="0" fontId="10" fillId="0" borderId="86" xfId="0" applyFont="1" applyBorder="1" applyAlignment="1">
      <alignment horizontal="left" vertical="center" wrapText="1"/>
    </xf>
    <xf numFmtId="0" fontId="10" fillId="0" borderId="48" xfId="0" applyFont="1" applyBorder="1" applyAlignment="1">
      <alignment horizontal="center" vertical="center" wrapText="1"/>
    </xf>
    <xf numFmtId="0" fontId="10" fillId="0" borderId="30" xfId="0" applyFont="1" applyBorder="1" applyAlignment="1">
      <alignment vertical="center"/>
    </xf>
    <xf numFmtId="0" fontId="10" fillId="0" borderId="44" xfId="0" applyFont="1" applyBorder="1"/>
    <xf numFmtId="0" fontId="10" fillId="0" borderId="46" xfId="0" applyFont="1" applyBorder="1"/>
    <xf numFmtId="0" fontId="10" fillId="0" borderId="79" xfId="0" applyFont="1" applyBorder="1" applyAlignment="1">
      <alignment horizontal="left" vertical="center" wrapText="1"/>
    </xf>
    <xf numFmtId="0" fontId="10" fillId="0" borderId="80" xfId="0" applyFont="1" applyBorder="1"/>
    <xf numFmtId="0" fontId="10" fillId="0" borderId="82" xfId="0" applyFont="1" applyBorder="1" applyAlignment="1">
      <alignment horizontal="left" vertical="center" wrapText="1"/>
    </xf>
    <xf numFmtId="0" fontId="10" fillId="0" borderId="84" xfId="0" applyFont="1" applyBorder="1" applyAlignment="1">
      <alignment horizontal="left" vertical="center" wrapText="1"/>
    </xf>
    <xf numFmtId="0" fontId="10" fillId="0" borderId="85" xfId="0" applyFont="1" applyBorder="1"/>
    <xf numFmtId="0" fontId="10" fillId="0" borderId="44"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7" xfId="0" applyFont="1" applyBorder="1" applyAlignment="1">
      <alignment horizontal="center" vertical="center" wrapText="1"/>
    </xf>
    <xf numFmtId="0" fontId="12" fillId="0" borderId="89" xfId="0" applyFont="1" applyBorder="1"/>
    <xf numFmtId="0" fontId="12" fillId="0" borderId="90" xfId="0" applyFont="1" applyBorder="1"/>
    <xf numFmtId="0" fontId="10" fillId="0" borderId="40" xfId="0" applyFont="1" applyBorder="1"/>
    <xf numFmtId="0" fontId="12" fillId="0" borderId="91" xfId="0" applyFont="1" applyBorder="1"/>
    <xf numFmtId="0" fontId="12" fillId="0" borderId="59" xfId="0" applyFont="1" applyBorder="1"/>
    <xf numFmtId="0" fontId="12" fillId="0" borderId="92" xfId="0" applyFont="1" applyBorder="1"/>
    <xf numFmtId="0" fontId="12" fillId="0" borderId="61" xfId="0" applyFont="1" applyBorder="1"/>
    <xf numFmtId="0" fontId="12" fillId="0" borderId="62" xfId="0" applyFont="1" applyBorder="1"/>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93" xfId="0" applyFont="1" applyBorder="1" applyAlignment="1">
      <alignment horizontal="center" vertical="center" wrapText="1"/>
    </xf>
    <xf numFmtId="0" fontId="5" fillId="0" borderId="61" xfId="0" applyFont="1" applyBorder="1"/>
    <xf numFmtId="0" fontId="12" fillId="0" borderId="100" xfId="0" applyFont="1" applyBorder="1"/>
    <xf numFmtId="0" fontId="10" fillId="0" borderId="71"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50" xfId="0" applyFont="1" applyBorder="1" applyAlignment="1">
      <alignment horizontal="left" vertical="center" wrapText="1"/>
    </xf>
    <xf numFmtId="0" fontId="12" fillId="0" borderId="94" xfId="0" applyFont="1" applyBorder="1"/>
    <xf numFmtId="0" fontId="12" fillId="0" borderId="95" xfId="0" applyFont="1" applyBorder="1"/>
    <xf numFmtId="0" fontId="10" fillId="0" borderId="10" xfId="0" applyFont="1" applyBorder="1" applyAlignment="1">
      <alignment horizontal="center" vertical="center" wrapText="1"/>
    </xf>
    <xf numFmtId="0" fontId="10" fillId="0" borderId="101" xfId="0" applyFont="1" applyBorder="1" applyAlignment="1">
      <alignment horizontal="center" vertical="center" wrapText="1"/>
    </xf>
    <xf numFmtId="0" fontId="12" fillId="0" borderId="60" xfId="0" applyFont="1" applyBorder="1"/>
    <xf numFmtId="0" fontId="10" fillId="0" borderId="102" xfId="0" applyFont="1" applyBorder="1" applyAlignment="1">
      <alignment horizontal="center" vertical="center" wrapText="1"/>
    </xf>
    <xf numFmtId="0" fontId="10" fillId="0" borderId="103" xfId="0" applyFont="1" applyBorder="1" applyAlignment="1">
      <alignment horizontal="center" vertical="center" wrapText="1"/>
    </xf>
    <xf numFmtId="0" fontId="5" fillId="0" borderId="79" xfId="0" applyFont="1" applyBorder="1" applyAlignment="1">
      <alignment horizontal="left" vertical="center" wrapText="1"/>
    </xf>
    <xf numFmtId="0" fontId="5" fillId="0" borderId="82" xfId="0" applyFont="1" applyBorder="1" applyAlignment="1">
      <alignment horizontal="left" vertical="center" wrapText="1"/>
    </xf>
    <xf numFmtId="0" fontId="10" fillId="0" borderId="105"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0" xfId="0" applyFont="1" applyBorder="1"/>
    <xf numFmtId="0" fontId="10" fillId="0" borderId="46" xfId="0" applyFont="1" applyBorder="1" applyAlignment="1">
      <alignment horizontal="center" vertical="center" wrapText="1"/>
    </xf>
    <xf numFmtId="0" fontId="44" fillId="0" borderId="84" xfId="0" applyFont="1" applyBorder="1" applyAlignment="1">
      <alignment horizontal="left" vertical="center" wrapText="1"/>
    </xf>
    <xf numFmtId="0" fontId="44" fillId="0" borderId="82" xfId="0" applyFont="1" applyBorder="1" applyAlignment="1">
      <alignment horizontal="left" vertical="center" wrapText="1"/>
    </xf>
    <xf numFmtId="0" fontId="10" fillId="0" borderId="106" xfId="0" applyFont="1" applyBorder="1" applyAlignment="1">
      <alignment horizontal="center" vertical="center" wrapText="1"/>
    </xf>
    <xf numFmtId="0" fontId="10" fillId="0" borderId="53" xfId="0" applyFont="1" applyBorder="1" applyAlignment="1">
      <alignment horizontal="center" vertical="center" wrapText="1"/>
    </xf>
    <xf numFmtId="0" fontId="12" fillId="0" borderId="107" xfId="0" applyFont="1" applyBorder="1"/>
    <xf numFmtId="0" fontId="10" fillId="0" borderId="108" xfId="0" applyFont="1" applyBorder="1" applyAlignment="1">
      <alignment horizontal="left" vertical="center" wrapText="1"/>
    </xf>
    <xf numFmtId="0" fontId="10" fillId="0" borderId="109" xfId="0" applyFont="1" applyBorder="1" applyAlignment="1">
      <alignment horizontal="left" vertical="center" wrapText="1"/>
    </xf>
    <xf numFmtId="0" fontId="10" fillId="0" borderId="110" xfId="0" applyFont="1" applyBorder="1" applyAlignment="1">
      <alignment horizontal="left" vertical="center" wrapText="1"/>
    </xf>
    <xf numFmtId="0" fontId="10" fillId="0" borderId="103"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11"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12" xfId="0" applyFont="1" applyBorder="1" applyAlignment="1">
      <alignment horizontal="center" vertical="center" wrapText="1"/>
    </xf>
    <xf numFmtId="0" fontId="2" fillId="0" borderId="3" xfId="0" applyFont="1" applyBorder="1"/>
    <xf numFmtId="0" fontId="2" fillId="0" borderId="4" xfId="0" applyFont="1" applyBorder="1"/>
    <xf numFmtId="0" fontId="19" fillId="0" borderId="50" xfId="0" applyFont="1" applyBorder="1" applyAlignment="1">
      <alignment horizontal="center" vertical="center" wrapText="1"/>
    </xf>
    <xf numFmtId="0" fontId="0" fillId="23" borderId="55" xfId="0" applyFill="1" applyBorder="1" applyAlignment="1">
      <alignment horizontal="center" vertical="center"/>
    </xf>
    <xf numFmtId="0" fontId="0" fillId="23" borderId="57" xfId="0" applyFill="1" applyBorder="1" applyAlignment="1">
      <alignment horizontal="center" vertical="center"/>
    </xf>
    <xf numFmtId="0" fontId="0" fillId="23" borderId="59" xfId="0" applyFill="1" applyBorder="1" applyAlignment="1">
      <alignment horizontal="center" vertical="center"/>
    </xf>
    <xf numFmtId="0" fontId="19" fillId="18" borderId="50" xfId="0" applyFont="1" applyFill="1" applyBorder="1" applyAlignment="1">
      <alignment horizontal="center"/>
    </xf>
    <xf numFmtId="0" fontId="19" fillId="0" borderId="55"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0" fillId="0" borderId="50" xfId="0" applyBorder="1" applyAlignment="1">
      <alignment horizontal="center" vertical="center"/>
    </xf>
    <xf numFmtId="0" fontId="19" fillId="18" borderId="50" xfId="0" applyFont="1" applyFill="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22" borderId="55" xfId="0" applyFill="1" applyBorder="1" applyAlignment="1">
      <alignment horizontal="center" vertical="center"/>
    </xf>
    <xf numFmtId="0" fontId="0" fillId="22" borderId="57" xfId="0" applyFill="1" applyBorder="1" applyAlignment="1">
      <alignment horizontal="center" vertical="center"/>
    </xf>
    <xf numFmtId="0" fontId="0" fillId="22" borderId="59" xfId="0" applyFill="1" applyBorder="1" applyAlignment="1">
      <alignment horizontal="center" vertical="center"/>
    </xf>
    <xf numFmtId="0" fontId="0" fillId="19" borderId="55" xfId="0" applyFill="1" applyBorder="1" applyAlignment="1">
      <alignment horizontal="center" vertical="center"/>
    </xf>
    <xf numFmtId="0" fontId="0" fillId="19" borderId="57" xfId="0" applyFill="1" applyBorder="1" applyAlignment="1">
      <alignment horizontal="center" vertical="center"/>
    </xf>
    <xf numFmtId="0" fontId="0" fillId="19" borderId="59" xfId="0" applyFill="1" applyBorder="1" applyAlignment="1">
      <alignment horizontal="center" vertical="center"/>
    </xf>
    <xf numFmtId="0" fontId="19" fillId="0" borderId="50" xfId="0" applyFont="1" applyBorder="1" applyAlignment="1">
      <alignment horizontal="left" vertical="center" wrapText="1"/>
    </xf>
    <xf numFmtId="0" fontId="19" fillId="0" borderId="54" xfId="0" applyFont="1" applyBorder="1" applyAlignment="1">
      <alignment horizontal="left" vertical="center"/>
    </xf>
    <xf numFmtId="0" fontId="19" fillId="0" borderId="56" xfId="0" applyFont="1" applyBorder="1" applyAlignment="1">
      <alignment horizontal="left" vertical="center"/>
    </xf>
    <xf numFmtId="0" fontId="19" fillId="0" borderId="58" xfId="0" applyFont="1" applyBorder="1" applyAlignment="1">
      <alignment horizontal="left" vertical="center"/>
    </xf>
    <xf numFmtId="0" fontId="0" fillId="21" borderId="55" xfId="0" applyFill="1" applyBorder="1" applyAlignment="1">
      <alignment horizontal="center" vertical="center"/>
    </xf>
    <xf numFmtId="0" fontId="0" fillId="21" borderId="57" xfId="0" applyFill="1" applyBorder="1" applyAlignment="1">
      <alignment horizontal="center" vertical="center"/>
    </xf>
    <xf numFmtId="0" fontId="0" fillId="21" borderId="59" xfId="0" applyFill="1" applyBorder="1" applyAlignment="1">
      <alignment horizontal="center" vertical="center"/>
    </xf>
    <xf numFmtId="0" fontId="0" fillId="20" borderId="55" xfId="0" applyFill="1" applyBorder="1" applyAlignment="1">
      <alignment horizontal="center" vertical="center"/>
    </xf>
    <xf numFmtId="0" fontId="0" fillId="20" borderId="57" xfId="0" applyFill="1" applyBorder="1" applyAlignment="1">
      <alignment horizontal="center" vertical="center"/>
    </xf>
    <xf numFmtId="0" fontId="0" fillId="20" borderId="59" xfId="0" applyFill="1" applyBorder="1" applyAlignment="1">
      <alignment horizontal="center" vertical="center"/>
    </xf>
    <xf numFmtId="0" fontId="19" fillId="18" borderId="50" xfId="0" applyFont="1" applyFill="1" applyBorder="1" applyAlignment="1">
      <alignment horizontal="center" vertical="center" textRotation="90" wrapText="1"/>
    </xf>
    <xf numFmtId="0" fontId="2" fillId="0" borderId="9" xfId="0" applyFont="1" applyBorder="1"/>
    <xf numFmtId="0" fontId="2" fillId="0" borderId="10" xfId="0" applyFont="1" applyBorder="1"/>
    <xf numFmtId="0" fontId="2" fillId="0" borderId="13" xfId="0" applyFont="1" applyBorder="1"/>
    <xf numFmtId="0" fontId="2" fillId="0" borderId="14" xfId="0" applyFont="1" applyBorder="1"/>
    <xf numFmtId="0" fontId="2" fillId="0" borderId="15" xfId="0" applyFont="1" applyBorder="1"/>
    <xf numFmtId="0" fontId="5" fillId="0" borderId="16" xfId="0" applyFont="1" applyBorder="1" applyAlignment="1">
      <alignment horizontal="left"/>
    </xf>
    <xf numFmtId="0" fontId="2" fillId="0" borderId="17" xfId="0" applyFont="1" applyBorder="1"/>
    <xf numFmtId="0" fontId="2" fillId="0" borderId="18" xfId="0" applyFont="1" applyBorder="1"/>
    <xf numFmtId="0" fontId="5" fillId="0" borderId="16" xfId="0" applyFont="1" applyBorder="1" applyAlignment="1">
      <alignment horizontal="center"/>
    </xf>
    <xf numFmtId="1" fontId="5" fillId="0" borderId="16" xfId="0" applyNumberFormat="1" applyFont="1" applyBorder="1" applyAlignment="1">
      <alignment horizontal="center"/>
    </xf>
    <xf numFmtId="0" fontId="5" fillId="0" borderId="11" xfId="0" applyFont="1" applyBorder="1" applyAlignment="1">
      <alignment horizontal="center"/>
    </xf>
    <xf numFmtId="0" fontId="0" fillId="0" borderId="0" xfId="0"/>
    <xf numFmtId="0" fontId="5" fillId="0" borderId="8" xfId="0" applyFont="1" applyBorder="1" applyAlignment="1">
      <alignment horizontal="left" vertical="center" wrapText="1"/>
    </xf>
    <xf numFmtId="0" fontId="2" fillId="0" borderId="11" xfId="0" applyFont="1" applyBorder="1"/>
    <xf numFmtId="0" fontId="2" fillId="0" borderId="12" xfId="0" applyFont="1" applyBorder="1"/>
    <xf numFmtId="0" fontId="5" fillId="0" borderId="2" xfId="0" applyFont="1" applyBorder="1" applyAlignment="1">
      <alignment horizontal="center" vertical="center"/>
    </xf>
    <xf numFmtId="0" fontId="6" fillId="0" borderId="13" xfId="0" applyFont="1" applyBorder="1" applyAlignment="1">
      <alignment horizontal="center"/>
    </xf>
    <xf numFmtId="0" fontId="5" fillId="0" borderId="30" xfId="0" applyFont="1" applyBorder="1" applyAlignment="1">
      <alignment horizontal="center"/>
    </xf>
    <xf numFmtId="0" fontId="5" fillId="0" borderId="48" xfId="0" applyFont="1" applyBorder="1" applyAlignment="1">
      <alignment horizontal="center"/>
    </xf>
    <xf numFmtId="0" fontId="5" fillId="0" borderId="8" xfId="0" applyFont="1" applyBorder="1" applyAlignment="1">
      <alignment horizontal="left"/>
    </xf>
    <xf numFmtId="0" fontId="5" fillId="0" borderId="17" xfId="0" applyFont="1" applyBorder="1" applyAlignment="1">
      <alignment horizontal="center"/>
    </xf>
    <xf numFmtId="0" fontId="6" fillId="0" borderId="16" xfId="0" applyFont="1" applyBorder="1" applyAlignment="1">
      <alignment horizontal="left"/>
    </xf>
    <xf numFmtId="0" fontId="6" fillId="0" borderId="16" xfId="0" applyFont="1" applyBorder="1" applyAlignment="1">
      <alignment horizontal="center"/>
    </xf>
    <xf numFmtId="0" fontId="3" fillId="0" borderId="14" xfId="0" applyFont="1" applyBorder="1" applyAlignment="1">
      <alignment horizontal="center" vertical="center"/>
    </xf>
    <xf numFmtId="0" fontId="6" fillId="7" borderId="16" xfId="0" applyFont="1" applyFill="1" applyBorder="1" applyAlignment="1">
      <alignment horizontal="left"/>
    </xf>
    <xf numFmtId="0" fontId="6" fillId="5" borderId="16" xfId="0" applyFont="1" applyFill="1" applyBorder="1" applyAlignment="1">
      <alignment horizontal="left"/>
    </xf>
    <xf numFmtId="0" fontId="6" fillId="6" borderId="16" xfId="0" applyFont="1" applyFill="1" applyBorder="1" applyAlignment="1">
      <alignment horizontal="left"/>
    </xf>
    <xf numFmtId="0" fontId="6" fillId="8" borderId="16" xfId="0" applyFont="1" applyFill="1" applyBorder="1" applyAlignment="1">
      <alignment horizontal="left"/>
    </xf>
    <xf numFmtId="0" fontId="0" fillId="0" borderId="16" xfId="0" applyBorder="1" applyAlignment="1">
      <alignment horizontal="left"/>
    </xf>
    <xf numFmtId="0" fontId="0" fillId="0" borderId="16" xfId="0" applyBorder="1" applyAlignment="1">
      <alignment horizontal="left" vertical="center" wrapText="1"/>
    </xf>
    <xf numFmtId="0" fontId="3" fillId="0" borderId="9" xfId="0" applyFont="1" applyBorder="1" applyAlignment="1">
      <alignment horizontal="right"/>
    </xf>
    <xf numFmtId="0" fontId="0" fillId="0" borderId="2" xfId="0" applyBorder="1" applyAlignment="1">
      <alignment horizontal="center" vertical="center"/>
    </xf>
    <xf numFmtId="0" fontId="0" fillId="9" borderId="2" xfId="0" applyFill="1" applyBorder="1" applyAlignment="1">
      <alignment horizontal="center" vertical="center"/>
    </xf>
    <xf numFmtId="0" fontId="0" fillId="3" borderId="2" xfId="0" applyFill="1" applyBorder="1" applyAlignment="1">
      <alignment horizontal="center" vertical="center"/>
    </xf>
    <xf numFmtId="0" fontId="3" fillId="0" borderId="2" xfId="0" applyFont="1" applyBorder="1" applyAlignment="1">
      <alignment horizontal="center" vertical="center"/>
    </xf>
    <xf numFmtId="0" fontId="0" fillId="10" borderId="2" xfId="0" applyFill="1" applyBorder="1" applyAlignment="1">
      <alignment horizontal="center" vertical="center"/>
    </xf>
    <xf numFmtId="0" fontId="0" fillId="2" borderId="2" xfId="0" applyFill="1" applyBorder="1" applyAlignment="1">
      <alignment horizontal="center" vertical="center"/>
    </xf>
    <xf numFmtId="0" fontId="3" fillId="0" borderId="8"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center"/>
    </xf>
    <xf numFmtId="0" fontId="3" fillId="0" borderId="45" xfId="0" applyFont="1" applyBorder="1" applyAlignment="1">
      <alignment horizontal="center" vertical="center"/>
    </xf>
    <xf numFmtId="0" fontId="19" fillId="24" borderId="51" xfId="1" applyFont="1" applyFill="1" applyBorder="1" applyAlignment="1">
      <alignment horizontal="center"/>
    </xf>
    <xf numFmtId="0" fontId="19" fillId="24" borderId="52" xfId="1" applyFont="1" applyFill="1" applyBorder="1" applyAlignment="1">
      <alignment horizontal="center"/>
    </xf>
    <xf numFmtId="0" fontId="19" fillId="24" borderId="55" xfId="1" applyFont="1" applyFill="1" applyBorder="1" applyAlignment="1">
      <alignment horizontal="center"/>
    </xf>
    <xf numFmtId="0" fontId="19" fillId="26" borderId="50" xfId="0" applyFont="1" applyFill="1" applyBorder="1" applyAlignment="1">
      <alignment horizontal="center" vertical="center" wrapText="1"/>
    </xf>
    <xf numFmtId="0" fontId="23" fillId="0" borderId="50" xfId="1" applyFont="1" applyBorder="1" applyAlignment="1">
      <alignment horizontal="center" vertical="center" wrapText="1"/>
    </xf>
    <xf numFmtId="0" fontId="19" fillId="25" borderId="50" xfId="0" applyFont="1" applyFill="1" applyBorder="1" applyAlignment="1">
      <alignment horizontal="center" vertical="center" wrapText="1"/>
    </xf>
    <xf numFmtId="0" fontId="19" fillId="18" borderId="53" xfId="0" applyFont="1" applyFill="1" applyBorder="1" applyAlignment="1">
      <alignment horizontal="center" vertical="center" textRotation="90" wrapText="1"/>
    </xf>
    <xf numFmtId="0" fontId="47" fillId="35" borderId="50" xfId="0" applyFont="1" applyFill="1" applyBorder="1" applyAlignment="1">
      <alignment horizontal="left" vertical="center"/>
    </xf>
    <xf numFmtId="0" fontId="45" fillId="35" borderId="50" xfId="0" applyFont="1" applyFill="1" applyBorder="1" applyAlignment="1">
      <alignment horizontal="left"/>
    </xf>
    <xf numFmtId="0" fontId="47" fillId="35" borderId="50" xfId="0" applyFont="1" applyFill="1" applyBorder="1" applyAlignment="1">
      <alignment horizontal="left" vertical="center" wrapText="1"/>
    </xf>
    <xf numFmtId="0" fontId="47" fillId="35" borderId="50" xfId="0" applyFont="1" applyFill="1" applyBorder="1" applyAlignment="1">
      <alignment horizontal="left" vertical="center" wrapText="1"/>
    </xf>
    <xf numFmtId="0" fontId="46" fillId="35" borderId="50" xfId="0" applyFont="1" applyFill="1" applyBorder="1" applyAlignment="1">
      <alignment horizontal="left"/>
    </xf>
    <xf numFmtId="0" fontId="45" fillId="35" borderId="50" xfId="0" applyFont="1" applyFill="1" applyBorder="1" applyAlignment="1">
      <alignment horizontal="left" vertical="center" wrapText="1"/>
    </xf>
    <xf numFmtId="0" fontId="45" fillId="35" borderId="50" xfId="0" applyFont="1" applyFill="1" applyBorder="1" applyAlignment="1">
      <alignment horizontal="center"/>
    </xf>
    <xf numFmtId="0" fontId="45" fillId="35" borderId="51" xfId="0" applyFont="1" applyFill="1" applyBorder="1" applyAlignment="1">
      <alignment horizontal="center"/>
    </xf>
    <xf numFmtId="0" fontId="45" fillId="35" borderId="53" xfId="0" applyFont="1" applyFill="1" applyBorder="1" applyAlignment="1">
      <alignment horizontal="center"/>
    </xf>
    <xf numFmtId="0" fontId="48" fillId="36" borderId="50" xfId="0" applyFont="1" applyFill="1" applyBorder="1" applyAlignment="1">
      <alignment horizontal="left" vertical="center" wrapText="1"/>
    </xf>
    <xf numFmtId="0" fontId="48" fillId="36" borderId="50" xfId="0" applyFont="1" applyFill="1" applyBorder="1" applyAlignment="1">
      <alignment horizontal="left" vertical="top" wrapText="1"/>
    </xf>
    <xf numFmtId="0" fontId="16" fillId="36" borderId="50" xfId="0" applyFont="1" applyFill="1" applyBorder="1" applyAlignment="1">
      <alignment horizontal="left"/>
    </xf>
    <xf numFmtId="0" fontId="50" fillId="36" borderId="50" xfId="0" applyFont="1" applyFill="1" applyBorder="1" applyAlignment="1">
      <alignment horizontal="left"/>
    </xf>
    <xf numFmtId="0" fontId="49" fillId="36" borderId="50" xfId="0" applyFont="1" applyFill="1" applyBorder="1" applyAlignment="1">
      <alignment horizontal="left" wrapText="1"/>
    </xf>
    <xf numFmtId="0" fontId="48" fillId="36" borderId="50" xfId="0" applyFont="1" applyFill="1" applyBorder="1" applyAlignment="1">
      <alignment horizontal="left" wrapText="1"/>
    </xf>
    <xf numFmtId="0" fontId="4" fillId="37" borderId="8" xfId="0" applyFont="1" applyFill="1" applyBorder="1" applyAlignment="1">
      <alignment horizontal="center" vertical="center" wrapText="1"/>
    </xf>
    <xf numFmtId="0" fontId="42" fillId="35" borderId="9" xfId="0" applyFont="1" applyFill="1" applyBorder="1"/>
    <xf numFmtId="0" fontId="42" fillId="35" borderId="10" xfId="0" applyFont="1" applyFill="1" applyBorder="1"/>
    <xf numFmtId="0" fontId="42" fillId="35" borderId="11" xfId="0" applyFont="1" applyFill="1" applyBorder="1"/>
    <xf numFmtId="0" fontId="3" fillId="35" borderId="0" xfId="0" applyFont="1" applyFill="1"/>
    <xf numFmtId="0" fontId="42" fillId="35" borderId="12" xfId="0" applyFont="1" applyFill="1" applyBorder="1"/>
    <xf numFmtId="0" fontId="42" fillId="35" borderId="13" xfId="0" applyFont="1" applyFill="1" applyBorder="1"/>
    <xf numFmtId="0" fontId="42" fillId="35" borderId="14" xfId="0" applyFont="1" applyFill="1" applyBorder="1"/>
    <xf numFmtId="0" fontId="42" fillId="35" borderId="15" xfId="0" applyFont="1" applyFill="1" applyBorder="1"/>
    <xf numFmtId="0" fontId="3" fillId="36" borderId="5" xfId="0" applyFont="1" applyFill="1" applyBorder="1" applyAlignment="1">
      <alignment horizontal="center"/>
    </xf>
    <xf numFmtId="0" fontId="2" fillId="36" borderId="6" xfId="0" applyFont="1" applyFill="1" applyBorder="1"/>
    <xf numFmtId="0" fontId="2" fillId="36" borderId="7" xfId="0" applyFont="1" applyFill="1" applyBorder="1"/>
    <xf numFmtId="0" fontId="3" fillId="36" borderId="14" xfId="0" applyFont="1" applyFill="1" applyBorder="1" applyAlignment="1">
      <alignment horizontal="center"/>
    </xf>
    <xf numFmtId="0" fontId="3" fillId="37" borderId="8" xfId="0" applyFont="1" applyFill="1" applyBorder="1" applyAlignment="1">
      <alignment horizontal="center" vertical="center"/>
    </xf>
    <xf numFmtId="0" fontId="2" fillId="35" borderId="9" xfId="0" applyFont="1" applyFill="1" applyBorder="1"/>
    <xf numFmtId="0" fontId="2" fillId="35" borderId="10" xfId="0" applyFont="1" applyFill="1" applyBorder="1"/>
    <xf numFmtId="0" fontId="2" fillId="35" borderId="13" xfId="0" applyFont="1" applyFill="1" applyBorder="1"/>
    <xf numFmtId="0" fontId="2" fillId="35" borderId="14" xfId="0" applyFont="1" applyFill="1" applyBorder="1"/>
    <xf numFmtId="0" fontId="2" fillId="35" borderId="15" xfId="0" applyFont="1" applyFill="1" applyBorder="1"/>
    <xf numFmtId="0" fontId="19" fillId="35" borderId="50" xfId="0" applyFont="1" applyFill="1" applyBorder="1" applyAlignment="1">
      <alignment horizontal="center"/>
    </xf>
    <xf numFmtId="0" fontId="19" fillId="35" borderId="51" xfId="0" applyFont="1" applyFill="1" applyBorder="1" applyAlignment="1">
      <alignment horizontal="center"/>
    </xf>
    <xf numFmtId="0" fontId="19" fillId="35" borderId="52" xfId="0" applyFont="1" applyFill="1" applyBorder="1" applyAlignment="1">
      <alignment horizontal="center"/>
    </xf>
    <xf numFmtId="0" fontId="19" fillId="35" borderId="53" xfId="0" applyFont="1" applyFill="1" applyBorder="1" applyAlignment="1">
      <alignment horizontal="center"/>
    </xf>
    <xf numFmtId="0" fontId="19" fillId="35" borderId="50" xfId="0" applyFont="1" applyFill="1" applyBorder="1" applyAlignment="1">
      <alignment horizontal="center" vertical="center"/>
    </xf>
    <xf numFmtId="0" fontId="19" fillId="35" borderId="54" xfId="0" applyFont="1" applyFill="1" applyBorder="1" applyAlignment="1">
      <alignment horizontal="center" vertical="center"/>
    </xf>
    <xf numFmtId="0" fontId="19" fillId="35" borderId="56" xfId="0" applyFont="1" applyFill="1" applyBorder="1" applyAlignment="1">
      <alignment horizontal="center" vertical="center"/>
    </xf>
    <xf numFmtId="0" fontId="19" fillId="35" borderId="58" xfId="0" applyFont="1" applyFill="1" applyBorder="1" applyAlignment="1">
      <alignment horizontal="center" vertical="center"/>
    </xf>
    <xf numFmtId="0" fontId="19" fillId="35" borderId="55" xfId="0" applyFont="1" applyFill="1" applyBorder="1" applyAlignment="1">
      <alignment horizontal="center" vertical="center" textRotation="90"/>
    </xf>
    <xf numFmtId="0" fontId="19" fillId="35" borderId="57" xfId="0" applyFont="1" applyFill="1" applyBorder="1" applyAlignment="1">
      <alignment horizontal="center" vertical="center" textRotation="90"/>
    </xf>
    <xf numFmtId="0" fontId="19" fillId="35" borderId="59" xfId="0" applyFont="1" applyFill="1" applyBorder="1" applyAlignment="1">
      <alignment horizontal="center" vertical="center" textRotation="90"/>
    </xf>
    <xf numFmtId="0" fontId="19" fillId="35" borderId="55" xfId="0" applyFont="1" applyFill="1" applyBorder="1" applyAlignment="1">
      <alignment horizontal="center" vertical="center"/>
    </xf>
    <xf numFmtId="0" fontId="19" fillId="35" borderId="57" xfId="0" applyFont="1" applyFill="1" applyBorder="1" applyAlignment="1">
      <alignment horizontal="center" vertical="center"/>
    </xf>
    <xf numFmtId="0" fontId="19" fillId="35" borderId="59" xfId="0" applyFont="1" applyFill="1" applyBorder="1" applyAlignment="1">
      <alignment horizontal="center" vertical="center"/>
    </xf>
    <xf numFmtId="0" fontId="19" fillId="35" borderId="50" xfId="0" applyFont="1" applyFill="1" applyBorder="1" applyAlignment="1">
      <alignment horizontal="center" vertical="center" textRotation="90" wrapText="1"/>
    </xf>
    <xf numFmtId="0" fontId="19" fillId="35" borderId="56" xfId="0" applyFont="1" applyFill="1" applyBorder="1" applyAlignment="1">
      <alignment horizontal="center" vertical="center"/>
    </xf>
    <xf numFmtId="0" fontId="19" fillId="35" borderId="57" xfId="0" applyFont="1" applyFill="1" applyBorder="1" applyAlignment="1">
      <alignment horizontal="center" vertical="center"/>
    </xf>
    <xf numFmtId="0" fontId="19" fillId="35" borderId="54" xfId="0" applyFont="1" applyFill="1" applyBorder="1" applyAlignment="1">
      <alignment horizontal="center" vertical="center"/>
    </xf>
    <xf numFmtId="0" fontId="19" fillId="35" borderId="55" xfId="0" applyFont="1" applyFill="1" applyBorder="1" applyAlignment="1">
      <alignment horizontal="center" vertical="center"/>
    </xf>
    <xf numFmtId="0" fontId="19" fillId="35" borderId="59" xfId="0" applyFont="1" applyFill="1" applyBorder="1" applyAlignment="1">
      <alignment horizontal="center" vertical="center"/>
    </xf>
    <xf numFmtId="0" fontId="19" fillId="35" borderId="58" xfId="0" applyFont="1" applyFill="1" applyBorder="1" applyAlignment="1">
      <alignment horizontal="center" vertical="center"/>
    </xf>
    <xf numFmtId="0" fontId="2" fillId="35" borderId="11" xfId="0" applyFont="1" applyFill="1" applyBorder="1"/>
    <xf numFmtId="0" fontId="0" fillId="35" borderId="0" xfId="0" applyFill="1"/>
    <xf numFmtId="0" fontId="2" fillId="35" borderId="12" xfId="0" applyFont="1" applyFill="1" applyBorder="1"/>
    <xf numFmtId="0" fontId="2" fillId="37" borderId="9" xfId="0" applyFont="1" applyFill="1" applyBorder="1"/>
    <xf numFmtId="0" fontId="2" fillId="37" borderId="10" xfId="0" applyFont="1" applyFill="1" applyBorder="1"/>
    <xf numFmtId="0" fontId="2" fillId="37" borderId="13" xfId="0" applyFont="1" applyFill="1" applyBorder="1"/>
    <xf numFmtId="0" fontId="2" fillId="37" borderId="14" xfId="0" applyFont="1" applyFill="1" applyBorder="1"/>
    <xf numFmtId="0" fontId="2" fillId="37" borderId="15" xfId="0" applyFont="1" applyFill="1" applyBorder="1"/>
    <xf numFmtId="0" fontId="3" fillId="37" borderId="1" xfId="0" applyFont="1" applyFill="1" applyBorder="1" applyAlignment="1">
      <alignment horizontal="center"/>
    </xf>
    <xf numFmtId="0" fontId="6" fillId="37" borderId="16" xfId="0" applyFont="1" applyFill="1" applyBorder="1" applyAlignment="1">
      <alignment horizontal="left"/>
    </xf>
    <xf numFmtId="0" fontId="2" fillId="37" borderId="17" xfId="0" applyFont="1" applyFill="1" applyBorder="1"/>
    <xf numFmtId="0" fontId="2" fillId="37" borderId="18" xfId="0" applyFont="1" applyFill="1" applyBorder="1"/>
    <xf numFmtId="0" fontId="0" fillId="37" borderId="16" xfId="0" applyFill="1" applyBorder="1" applyAlignment="1">
      <alignment horizontal="center"/>
    </xf>
    <xf numFmtId="0" fontId="6" fillId="37" borderId="8" xfId="0" applyFont="1" applyFill="1" applyBorder="1" applyAlignment="1">
      <alignment horizontal="center" vertical="center"/>
    </xf>
    <xf numFmtId="0" fontId="3" fillId="37" borderId="16" xfId="0" applyFont="1" applyFill="1" applyBorder="1" applyAlignment="1">
      <alignment horizontal="center"/>
    </xf>
    <xf numFmtId="0" fontId="3" fillId="37" borderId="30" xfId="0" applyFont="1" applyFill="1" applyBorder="1" applyAlignment="1">
      <alignment horizontal="center"/>
    </xf>
    <xf numFmtId="0" fontId="3" fillId="37" borderId="49" xfId="0" applyFont="1" applyFill="1" applyBorder="1" applyAlignment="1">
      <alignment horizontal="center"/>
    </xf>
    <xf numFmtId="0" fontId="3" fillId="37" borderId="48" xfId="0" applyFont="1" applyFill="1" applyBorder="1" applyAlignment="1">
      <alignment horizontal="center"/>
    </xf>
    <xf numFmtId="0" fontId="3" fillId="0" borderId="5"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7" fillId="37" borderId="32" xfId="0" applyFont="1" applyFill="1" applyBorder="1" applyAlignment="1">
      <alignment horizontal="center" vertical="center" wrapText="1"/>
    </xf>
    <xf numFmtId="0" fontId="2" fillId="35" borderId="33" xfId="0" applyFont="1" applyFill="1" applyBorder="1"/>
    <xf numFmtId="0" fontId="2" fillId="35" borderId="34" xfId="0" applyFont="1" applyFill="1" applyBorder="1"/>
    <xf numFmtId="0" fontId="2" fillId="35" borderId="35" xfId="0" applyFont="1" applyFill="1" applyBorder="1"/>
    <xf numFmtId="0" fontId="2" fillId="35" borderId="36" xfId="0" applyFont="1" applyFill="1" applyBorder="1"/>
    <xf numFmtId="0" fontId="2" fillId="35" borderId="37" xfId="0" applyFont="1" applyFill="1" applyBorder="1"/>
    <xf numFmtId="0" fontId="2" fillId="35" borderId="38" xfId="0" applyFont="1" applyFill="1" applyBorder="1"/>
    <xf numFmtId="0" fontId="3" fillId="37" borderId="32" xfId="0" applyFont="1" applyFill="1" applyBorder="1" applyAlignment="1">
      <alignment horizontal="center" vertical="center"/>
    </xf>
    <xf numFmtId="0" fontId="2" fillId="37" borderId="33" xfId="0" applyFont="1" applyFill="1" applyBorder="1"/>
    <xf numFmtId="0" fontId="2" fillId="37" borderId="34" xfId="0" applyFont="1" applyFill="1" applyBorder="1"/>
    <xf numFmtId="0" fontId="2" fillId="37" borderId="36" xfId="0" applyFont="1" applyFill="1" applyBorder="1"/>
    <xf numFmtId="0" fontId="2" fillId="37" borderId="37" xfId="0" applyFont="1" applyFill="1" applyBorder="1"/>
    <xf numFmtId="0" fontId="2" fillId="37" borderId="38" xfId="0" applyFont="1" applyFill="1" applyBorder="1"/>
    <xf numFmtId="0" fontId="3" fillId="37" borderId="16" xfId="0" applyFont="1" applyFill="1" applyBorder="1" applyAlignment="1">
      <alignment horizontal="center" vertical="center"/>
    </xf>
    <xf numFmtId="0" fontId="3" fillId="37" borderId="2" xfId="0" applyFont="1" applyFill="1" applyBorder="1" applyAlignment="1">
      <alignment horizontal="center" vertical="center" textRotation="90" wrapText="1"/>
    </xf>
    <xf numFmtId="0" fontId="2" fillId="37" borderId="3" xfId="0" applyFont="1" applyFill="1" applyBorder="1"/>
    <xf numFmtId="0" fontId="2" fillId="37" borderId="4" xfId="0" applyFont="1" applyFill="1" applyBorder="1"/>
    <xf numFmtId="0" fontId="2" fillId="37" borderId="11" xfId="0" applyFont="1" applyFill="1" applyBorder="1"/>
    <xf numFmtId="0" fontId="2" fillId="37" borderId="12" xfId="0" applyFont="1" applyFill="1" applyBorder="1"/>
    <xf numFmtId="0" fontId="3" fillId="37" borderId="2" xfId="0" applyFont="1" applyFill="1" applyBorder="1" applyAlignment="1">
      <alignment horizontal="center" vertical="center"/>
    </xf>
    <xf numFmtId="0" fontId="3" fillId="37" borderId="19" xfId="0" applyFont="1" applyFill="1" applyBorder="1" applyAlignment="1">
      <alignment horizontal="center" vertical="center"/>
    </xf>
    <xf numFmtId="0" fontId="2" fillId="37" borderId="20" xfId="0" applyFont="1" applyFill="1" applyBorder="1"/>
    <xf numFmtId="0" fontId="2" fillId="37" borderId="21" xfId="0" applyFont="1" applyFill="1" applyBorder="1"/>
    <xf numFmtId="0" fontId="3" fillId="37" borderId="2" xfId="0" applyFont="1" applyFill="1" applyBorder="1" applyAlignment="1">
      <alignment horizontal="center" vertical="center" textRotation="90"/>
    </xf>
    <xf numFmtId="0" fontId="3" fillId="37" borderId="41" xfId="0" applyFont="1" applyFill="1" applyBorder="1" applyAlignment="1">
      <alignment horizontal="center" vertical="center"/>
    </xf>
    <xf numFmtId="0" fontId="3" fillId="37" borderId="44" xfId="0" applyFont="1" applyFill="1" applyBorder="1" applyAlignment="1">
      <alignment horizontal="center" vertical="center"/>
    </xf>
    <xf numFmtId="0" fontId="3" fillId="37" borderId="40" xfId="0" applyFont="1" applyFill="1" applyBorder="1" applyAlignment="1">
      <alignment horizontal="center" vertical="center"/>
    </xf>
    <xf numFmtId="0" fontId="3" fillId="37" borderId="42" xfId="0" applyFont="1" applyFill="1" applyBorder="1" applyAlignment="1">
      <alignment horizontal="center" vertical="center"/>
    </xf>
    <xf numFmtId="0" fontId="3" fillId="37" borderId="39" xfId="0" applyFont="1" applyFill="1" applyBorder="1" applyAlignment="1">
      <alignment horizontal="center" vertical="center"/>
    </xf>
    <xf numFmtId="0" fontId="3" fillId="37" borderId="43" xfId="0" applyFont="1" applyFill="1" applyBorder="1" applyAlignment="1">
      <alignment horizontal="center" vertical="center"/>
    </xf>
    <xf numFmtId="0" fontId="7" fillId="35" borderId="16" xfId="0" applyFont="1" applyFill="1" applyBorder="1" applyAlignment="1">
      <alignment horizontal="center" vertical="center"/>
    </xf>
    <xf numFmtId="0" fontId="2" fillId="35" borderId="17" xfId="0" applyFont="1" applyFill="1" applyBorder="1"/>
    <xf numFmtId="0" fontId="2" fillId="35" borderId="18" xfId="0" applyFont="1" applyFill="1" applyBorder="1"/>
    <xf numFmtId="0" fontId="11" fillId="35" borderId="16" xfId="0" applyFont="1" applyFill="1" applyBorder="1" applyAlignment="1">
      <alignment horizontal="right" vertical="center" wrapText="1"/>
    </xf>
    <xf numFmtId="0" fontId="10" fillId="35" borderId="1" xfId="0" applyFont="1" applyFill="1" applyBorder="1" applyAlignment="1">
      <alignment horizontal="left" vertical="center" wrapText="1"/>
    </xf>
    <xf numFmtId="0" fontId="11" fillId="35" borderId="16" xfId="0" applyFont="1" applyFill="1" applyBorder="1" applyAlignment="1">
      <alignment horizontal="center" vertical="center" wrapText="1"/>
    </xf>
    <xf numFmtId="0" fontId="13" fillId="35" borderId="16" xfId="0" applyFont="1" applyFill="1" applyBorder="1" applyAlignment="1">
      <alignment horizontal="center" vertical="center" wrapText="1"/>
    </xf>
    <xf numFmtId="0" fontId="8" fillId="35" borderId="2" xfId="0" applyFont="1" applyFill="1" applyBorder="1" applyAlignment="1">
      <alignment horizontal="center" vertical="center" wrapText="1"/>
    </xf>
    <xf numFmtId="0" fontId="2" fillId="35" borderId="3" xfId="0" applyFont="1" applyFill="1" applyBorder="1"/>
    <xf numFmtId="0" fontId="2" fillId="35" borderId="4" xfId="0" applyFont="1" applyFill="1" applyBorder="1"/>
    <xf numFmtId="0" fontId="8" fillId="35" borderId="1" xfId="0" applyFont="1" applyFill="1" applyBorder="1" applyAlignment="1">
      <alignment horizontal="left" vertical="center" wrapText="1"/>
    </xf>
    <xf numFmtId="0" fontId="8" fillId="35" borderId="1" xfId="0" applyFont="1" applyFill="1" applyBorder="1" applyAlignment="1">
      <alignment horizontal="center" vertical="center" wrapText="1"/>
    </xf>
    <xf numFmtId="0" fontId="8" fillId="35" borderId="1" xfId="0" applyFont="1" applyFill="1" applyBorder="1" applyAlignment="1">
      <alignment horizontal="center" vertical="center" textRotation="90" wrapText="1"/>
    </xf>
    <xf numFmtId="0" fontId="8" fillId="35" borderId="16" xfId="0" applyFont="1" applyFill="1" applyBorder="1" applyAlignment="1">
      <alignment horizontal="center" vertical="center" wrapText="1"/>
    </xf>
    <xf numFmtId="0" fontId="10" fillId="35" borderId="30" xfId="0" applyFont="1" applyFill="1" applyBorder="1" applyAlignment="1">
      <alignment vertical="center"/>
    </xf>
    <xf numFmtId="0" fontId="8" fillId="36" borderId="40" xfId="0" applyFont="1" applyFill="1" applyBorder="1" applyAlignment="1">
      <alignment horizontal="left" vertical="center" wrapText="1"/>
    </xf>
    <xf numFmtId="0" fontId="8" fillId="36" borderId="40" xfId="0" applyFont="1" applyFill="1" applyBorder="1" applyAlignment="1">
      <alignment horizontal="center" vertical="center" wrapText="1"/>
    </xf>
    <xf numFmtId="0" fontId="8" fillId="36" borderId="40" xfId="0" applyFont="1" applyFill="1" applyBorder="1" applyAlignment="1">
      <alignment horizontal="center" vertical="center" textRotation="90" wrapText="1"/>
    </xf>
    <xf numFmtId="0" fontId="10" fillId="36" borderId="50" xfId="0" applyFont="1" applyFill="1" applyBorder="1" applyAlignment="1">
      <alignment horizontal="left" vertical="center" wrapText="1"/>
    </xf>
    <xf numFmtId="0" fontId="10" fillId="36" borderId="50" xfId="0" applyFont="1" applyFill="1" applyBorder="1"/>
    <xf numFmtId="0" fontId="10" fillId="36" borderId="50" xfId="0" applyFont="1" applyFill="1" applyBorder="1" applyAlignment="1">
      <alignment horizontal="center" vertical="center" wrapText="1"/>
    </xf>
    <xf numFmtId="0" fontId="8" fillId="36" borderId="50" xfId="0" applyFont="1" applyFill="1" applyBorder="1" applyAlignment="1">
      <alignment horizontal="left" vertical="center" wrapText="1"/>
    </xf>
    <xf numFmtId="0" fontId="12" fillId="36" borderId="50" xfId="0" applyFont="1" applyFill="1" applyBorder="1"/>
    <xf numFmtId="0" fontId="12" fillId="0" borderId="112" xfId="0" applyFont="1" applyBorder="1"/>
    <xf numFmtId="0" fontId="8" fillId="35" borderId="1" xfId="0" applyFont="1" applyFill="1" applyBorder="1"/>
    <xf numFmtId="0" fontId="7" fillId="36" borderId="16" xfId="0" applyFont="1" applyFill="1" applyBorder="1" applyAlignment="1">
      <alignment horizontal="center" vertical="center" wrapText="1"/>
    </xf>
    <xf numFmtId="0" fontId="2" fillId="36" borderId="17" xfId="0" applyFont="1" applyFill="1" applyBorder="1" applyAlignment="1">
      <alignment horizontal="center"/>
    </xf>
    <xf numFmtId="0" fontId="2" fillId="36" borderId="18" xfId="0" applyFont="1" applyFill="1" applyBorder="1" applyAlignment="1">
      <alignment horizontal="center"/>
    </xf>
    <xf numFmtId="164" fontId="11" fillId="36" borderId="1" xfId="0" applyNumberFormat="1" applyFont="1" applyFill="1" applyBorder="1" applyAlignment="1">
      <alignment horizontal="center" vertical="center" wrapText="1"/>
    </xf>
    <xf numFmtId="0" fontId="11" fillId="36" borderId="16" xfId="0" applyFont="1" applyFill="1" applyBorder="1" applyAlignment="1">
      <alignment horizontal="center" vertical="center" wrapText="1"/>
    </xf>
    <xf numFmtId="0" fontId="0" fillId="0" borderId="0" xfId="0" applyFill="1" applyAlignment="1">
      <alignment wrapText="1"/>
    </xf>
    <xf numFmtId="0" fontId="3" fillId="0" borderId="46" xfId="0" applyFont="1" applyFill="1" applyBorder="1" applyAlignment="1">
      <alignment wrapText="1"/>
    </xf>
    <xf numFmtId="0" fontId="39" fillId="0" borderId="46" xfId="0" applyFont="1" applyFill="1" applyBorder="1" applyAlignment="1">
      <alignment wrapText="1"/>
    </xf>
    <xf numFmtId="0" fontId="39" fillId="0" borderId="46" xfId="0" applyFont="1" applyFill="1" applyBorder="1" applyAlignment="1">
      <alignment vertical="center" wrapText="1"/>
    </xf>
    <xf numFmtId="0" fontId="6" fillId="38" borderId="2" xfId="0" applyFont="1" applyFill="1" applyBorder="1" applyAlignment="1">
      <alignment horizontal="center" vertical="center" textRotation="90" wrapText="1"/>
    </xf>
    <xf numFmtId="0" fontId="6" fillId="38" borderId="47" xfId="0" applyFont="1" applyFill="1" applyBorder="1" applyAlignment="1">
      <alignment horizontal="center" vertical="center" textRotation="90" wrapText="1"/>
    </xf>
    <xf numFmtId="0" fontId="2" fillId="35" borderId="4" xfId="0" applyFont="1" applyFill="1" applyBorder="1" applyAlignment="1">
      <alignment horizontal="center" vertical="center" wrapText="1"/>
    </xf>
    <xf numFmtId="0" fontId="0" fillId="35" borderId="0" xfId="0" applyFill="1" applyAlignment="1">
      <alignment horizontal="center" vertical="center" wrapText="1"/>
    </xf>
    <xf numFmtId="0" fontId="5" fillId="35" borderId="1" xfId="0" applyFont="1" applyFill="1" applyBorder="1" applyAlignment="1">
      <alignment horizontal="center" vertical="center" wrapText="1"/>
    </xf>
    <xf numFmtId="0" fontId="42" fillId="35" borderId="50" xfId="0" applyFont="1" applyFill="1" applyBorder="1" applyAlignment="1">
      <alignment horizontal="center" vertical="center" wrapText="1"/>
    </xf>
    <xf numFmtId="0" fontId="33" fillId="40" borderId="1" xfId="0" applyFont="1" applyFill="1" applyBorder="1" applyAlignment="1">
      <alignment horizontal="center" vertical="center" textRotation="90" wrapText="1"/>
    </xf>
    <xf numFmtId="0" fontId="33" fillId="40" borderId="30" xfId="0" applyFont="1" applyFill="1" applyBorder="1" applyAlignment="1">
      <alignment horizontal="center" vertical="center" textRotation="90" wrapText="1"/>
    </xf>
    <xf numFmtId="0" fontId="3" fillId="40" borderId="50" xfId="0" applyFont="1" applyFill="1" applyBorder="1" applyAlignment="1">
      <alignment horizontal="center" vertical="center" wrapText="1"/>
    </xf>
    <xf numFmtId="0" fontId="6" fillId="40" borderId="48" xfId="0" applyFont="1" applyFill="1" applyBorder="1" applyAlignment="1">
      <alignment horizontal="center" vertical="center" wrapText="1"/>
    </xf>
    <xf numFmtId="0" fontId="6" fillId="41" borderId="16" xfId="0" applyFont="1" applyFill="1" applyBorder="1" applyAlignment="1">
      <alignment horizontal="center" wrapText="1"/>
    </xf>
    <xf numFmtId="0" fontId="2" fillId="35" borderId="17" xfId="0" applyFont="1" applyFill="1" applyBorder="1" applyAlignment="1">
      <alignment horizontal="center" wrapText="1"/>
    </xf>
    <xf numFmtId="0" fontId="2" fillId="35" borderId="49" xfId="0" applyFont="1" applyFill="1" applyBorder="1" applyAlignment="1">
      <alignment horizontal="center" wrapText="1"/>
    </xf>
    <xf numFmtId="0" fontId="6" fillId="42" borderId="30" xfId="0" applyFont="1" applyFill="1" applyBorder="1" applyAlignment="1">
      <alignment wrapText="1"/>
    </xf>
    <xf numFmtId="0" fontId="2" fillId="36" borderId="49" xfId="0" applyFont="1" applyFill="1" applyBorder="1" applyAlignment="1">
      <alignment wrapText="1"/>
    </xf>
    <xf numFmtId="0" fontId="2" fillId="36" borderId="45" xfId="0" applyFont="1" applyFill="1" applyBorder="1" applyAlignment="1">
      <alignment horizontal="center" vertical="center" wrapText="1"/>
    </xf>
    <xf numFmtId="0" fontId="2" fillId="36" borderId="10" xfId="0" applyFont="1" applyFill="1" applyBorder="1" applyAlignment="1">
      <alignment horizontal="center" vertical="center" wrapText="1"/>
    </xf>
    <xf numFmtId="0" fontId="6" fillId="39" borderId="2" xfId="0" applyFont="1" applyFill="1" applyBorder="1" applyAlignment="1">
      <alignment horizontal="center" vertical="center" textRotation="90" wrapText="1"/>
    </xf>
    <xf numFmtId="0" fontId="11" fillId="39" borderId="2" xfId="0" applyFont="1" applyFill="1" applyBorder="1" applyAlignment="1">
      <alignment horizontal="center" vertical="center" wrapText="1"/>
    </xf>
    <xf numFmtId="0" fontId="11" fillId="39" borderId="2" xfId="0" applyFont="1" applyFill="1" applyBorder="1" applyAlignment="1">
      <alignment horizontal="center" vertical="center" textRotation="90" wrapText="1"/>
    </xf>
    <xf numFmtId="0" fontId="5" fillId="39" borderId="2" xfId="0" applyFont="1" applyFill="1" applyBorder="1" applyAlignment="1">
      <alignment horizontal="center" vertical="center" wrapText="1"/>
    </xf>
    <xf numFmtId="0" fontId="11" fillId="14" borderId="2" xfId="0" applyFont="1" applyFill="1" applyBorder="1" applyAlignment="1">
      <alignment horizontal="center" vertical="center" textRotation="90" wrapText="1"/>
    </xf>
    <xf numFmtId="0" fontId="11" fillId="15" borderId="2" xfId="0" applyFont="1" applyFill="1" applyBorder="1" applyAlignment="1">
      <alignment horizontal="center" vertical="center" textRotation="90" wrapText="1"/>
    </xf>
    <xf numFmtId="0" fontId="11" fillId="16" borderId="2" xfId="0" applyFont="1" applyFill="1" applyBorder="1" applyAlignment="1">
      <alignment horizontal="center" vertical="center" textRotation="90" wrapText="1"/>
    </xf>
    <xf numFmtId="0" fontId="11" fillId="14" borderId="2" xfId="0" applyFont="1" applyFill="1" applyBorder="1" applyAlignment="1">
      <alignment horizontal="center" vertical="center" wrapText="1"/>
    </xf>
    <xf numFmtId="0" fontId="6" fillId="39" borderId="47" xfId="0" applyFont="1" applyFill="1" applyBorder="1" applyAlignment="1">
      <alignment horizontal="center" vertical="center" textRotation="90" wrapText="1"/>
    </xf>
    <xf numFmtId="0" fontId="11" fillId="39" borderId="47" xfId="0" applyFont="1" applyFill="1" applyBorder="1" applyAlignment="1">
      <alignment horizontal="center" vertical="center" wrapText="1"/>
    </xf>
    <xf numFmtId="0" fontId="11" fillId="39" borderId="47" xfId="0" applyFont="1" applyFill="1" applyBorder="1" applyAlignment="1">
      <alignment horizontal="center" vertical="center" textRotation="90" wrapText="1"/>
    </xf>
    <xf numFmtId="0" fontId="5" fillId="39" borderId="47" xfId="0" applyFont="1" applyFill="1" applyBorder="1" applyAlignment="1">
      <alignment horizontal="center" vertical="center" wrapText="1"/>
    </xf>
    <xf numFmtId="0" fontId="11" fillId="14" borderId="47" xfId="0" applyFont="1" applyFill="1" applyBorder="1" applyAlignment="1">
      <alignment horizontal="center" vertical="center" textRotation="90" wrapText="1"/>
    </xf>
    <xf numFmtId="0" fontId="11" fillId="15" borderId="47" xfId="0" applyFont="1" applyFill="1" applyBorder="1" applyAlignment="1">
      <alignment horizontal="center" vertical="center" textRotation="90" wrapText="1"/>
    </xf>
    <xf numFmtId="0" fontId="11" fillId="16" borderId="47" xfId="0" applyFont="1" applyFill="1" applyBorder="1" applyAlignment="1">
      <alignment horizontal="center" vertical="center" textRotation="90" wrapText="1"/>
    </xf>
    <xf numFmtId="0" fontId="11" fillId="14" borderId="47" xfId="0" applyFont="1" applyFill="1" applyBorder="1" applyAlignment="1">
      <alignment horizontal="center" vertical="center" wrapText="1"/>
    </xf>
    <xf numFmtId="0" fontId="2" fillId="35" borderId="47" xfId="0" applyFont="1" applyFill="1" applyBorder="1" applyAlignment="1">
      <alignment horizontal="center" vertical="center" wrapText="1"/>
    </xf>
    <xf numFmtId="0" fontId="2" fillId="0" borderId="4" xfId="0" applyFont="1" applyBorder="1" applyAlignment="1">
      <alignment horizontal="center" vertical="center" wrapText="1"/>
    </xf>
    <xf numFmtId="0" fontId="6" fillId="41" borderId="2" xfId="0" applyFont="1" applyFill="1" applyBorder="1" applyAlignment="1">
      <alignment horizontal="center" vertical="center" textRotation="90" wrapText="1"/>
    </xf>
    <xf numFmtId="0" fontId="11" fillId="41" borderId="2" xfId="0" applyFont="1" applyFill="1" applyBorder="1" applyAlignment="1">
      <alignment horizontal="center" vertical="center" textRotation="90" wrapText="1"/>
    </xf>
    <xf numFmtId="0" fontId="15" fillId="43" borderId="2" xfId="0" applyFont="1" applyFill="1" applyBorder="1" applyAlignment="1">
      <alignment horizontal="center" vertical="center" textRotation="90" wrapText="1"/>
    </xf>
    <xf numFmtId="0" fontId="6" fillId="41" borderId="47" xfId="0" applyFont="1" applyFill="1" applyBorder="1" applyAlignment="1">
      <alignment horizontal="center" vertical="center" textRotation="90" wrapText="1"/>
    </xf>
    <xf numFmtId="0" fontId="11" fillId="41" borderId="47" xfId="0" applyFont="1" applyFill="1" applyBorder="1" applyAlignment="1">
      <alignment horizontal="center" vertical="center" textRotation="90" wrapText="1"/>
    </xf>
    <xf numFmtId="0" fontId="15" fillId="43" borderId="47" xfId="0" applyFont="1" applyFill="1" applyBorder="1" applyAlignment="1">
      <alignment horizontal="center" vertical="center" textRotation="90" wrapText="1"/>
    </xf>
    <xf numFmtId="0" fontId="2" fillId="36" borderId="4" xfId="0" applyFont="1" applyFill="1" applyBorder="1" applyAlignment="1">
      <alignment horizontal="center" vertical="center" wrapText="1"/>
    </xf>
    <xf numFmtId="0" fontId="10" fillId="44" borderId="1" xfId="0" applyFont="1" applyFill="1" applyBorder="1" applyAlignment="1">
      <alignment wrapText="1"/>
    </xf>
    <xf numFmtId="0" fontId="10" fillId="44" borderId="48" xfId="0" applyFont="1" applyFill="1" applyBorder="1" applyAlignment="1">
      <alignment wrapText="1"/>
    </xf>
    <xf numFmtId="0" fontId="5" fillId="44" borderId="48" xfId="0" applyFont="1" applyFill="1" applyBorder="1" applyAlignment="1">
      <alignment wrapText="1"/>
    </xf>
    <xf numFmtId="0" fontId="5" fillId="45" borderId="1" xfId="0" applyFont="1" applyFill="1" applyBorder="1" applyAlignment="1">
      <alignment wrapText="1"/>
    </xf>
  </cellXfs>
  <cellStyles count="3">
    <cellStyle name="Normal" xfId="0" builtinId="0"/>
    <cellStyle name="Normal 3" xfId="1" xr:uid="{8406FC66-B7BD-4D75-8232-394467517E21}"/>
    <cellStyle name="Normal 4" xfId="2" xr:uid="{F7359428-D9E4-4D72-96C0-5950F1DF38FA}"/>
  </cellStyles>
  <dxfs count="416">
    <dxf>
      <font>
        <color rgb="FF9C0006"/>
      </font>
      <fill>
        <patternFill>
          <bgColor rgb="FFFFC7CE"/>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FFFF"/>
          <bgColor rgb="FFFFFFFF"/>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FFFF"/>
          <bgColor rgb="FFFFFFFF"/>
        </patternFill>
      </fill>
    </dxf>
    <dxf>
      <fill>
        <patternFill patternType="solid">
          <fgColor rgb="FFC6EFCE"/>
          <bgColor rgb="FFC6EFCE"/>
        </patternFill>
      </fill>
    </dxf>
    <dxf>
      <font>
        <color rgb="FF000000"/>
      </font>
      <fill>
        <patternFill patternType="solid">
          <fgColor rgb="FFC6EFCE"/>
          <bgColor rgb="FFC6EFCE"/>
        </patternFill>
      </fill>
    </dxf>
    <dxf>
      <fill>
        <patternFill patternType="solid">
          <fgColor rgb="FFFFEB9C"/>
          <bgColor rgb="FFFFEB9C"/>
        </patternFill>
      </fill>
    </dxf>
    <dxf>
      <font>
        <color rgb="FF000000"/>
      </font>
      <fill>
        <patternFill patternType="solid">
          <fgColor rgb="FFFFC7CE"/>
          <bgColor rgb="FFFFC7CE"/>
        </patternFill>
      </fill>
    </dxf>
    <dxf>
      <fill>
        <patternFill patternType="solid">
          <fgColor rgb="FFFFC7CE"/>
          <bgColor rgb="FFFFC7CE"/>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FFFF"/>
          <bgColor rgb="FFFFFFFF"/>
        </patternFill>
      </fill>
    </dxf>
    <dxf>
      <fill>
        <patternFill patternType="solid">
          <fgColor rgb="FFFF0000"/>
          <bgColor rgb="FFFF0000"/>
        </patternFill>
      </fill>
    </dxf>
    <dxf>
      <font>
        <color rgb="FF000000"/>
      </font>
      <fill>
        <patternFill patternType="solid">
          <fgColor rgb="FFC6EFCE"/>
          <bgColor rgb="FFC6EFCE"/>
        </patternFill>
      </fill>
    </dxf>
    <dxf>
      <font>
        <color rgb="FF000000"/>
      </font>
      <fill>
        <patternFill patternType="solid">
          <fgColor rgb="FFFFC7CE"/>
          <bgColor rgb="FFFFC7CE"/>
        </patternFill>
      </fill>
    </dxf>
    <dxf>
      <fill>
        <patternFill patternType="solid">
          <fgColor rgb="FFFFC7CE"/>
          <bgColor rgb="FFFFC7CE"/>
        </patternFill>
      </fill>
    </dxf>
    <dxf>
      <fill>
        <patternFill patternType="solid">
          <fgColor rgb="FFFFEB9C"/>
          <bgColor rgb="FFFFEB9C"/>
        </patternFill>
      </fill>
    </dxf>
    <dxf>
      <fill>
        <patternFill patternType="solid">
          <fgColor rgb="FFC6EFCE"/>
          <bgColor rgb="FFC6EFCE"/>
        </patternFill>
      </fill>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rgb="FF000000"/>
        </left>
        <right style="thin">
          <color auto="1"/>
        </right>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rgb="FF000000"/>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fill>
        <patternFill patternType="solid">
          <fgColor rgb="FFCCCCFF"/>
          <bgColor rgb="FFF2DCDB"/>
        </patternFill>
      </fill>
      <alignment horizontal="left" vertical="top" textRotation="0" wrapText="1" indent="0" justifyLastLine="0" shrinkToFit="0" readingOrder="0"/>
    </dxf>
    <dxf>
      <border outline="0">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rgb="FF000000"/>
        </left>
        <right style="thin">
          <color auto="1"/>
        </right>
        <top style="thin">
          <color auto="1"/>
        </top>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bottom style="thin">
          <color indexed="64"/>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border outline="0">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0"/>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border outline="0">
        <top style="thin">
          <color auto="1"/>
        </top>
      </border>
    </dxf>
    <dxf>
      <border outline="0">
        <left style="thin">
          <color indexed="64"/>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style="thin">
          <color auto="1"/>
        </bottom>
        <vertical/>
        <horizontal/>
      </border>
    </dxf>
    <dxf>
      <border outline="0">
        <left style="thin">
          <color indexed="64"/>
        </left>
        <right style="thin">
          <color auto="1"/>
        </right>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indexed="8"/>
        <name val="Calibri"/>
        <family val="2"/>
        <scheme val="none"/>
      </font>
      <fill>
        <patternFill patternType="solid">
          <fgColor indexed="31"/>
          <bgColor theme="5" tint="0.79998168889431442"/>
        </patternFill>
      </fill>
      <alignment horizontal="left" vertical="top" textRotation="0" wrapText="1" indent="0" justifyLastLine="0" shrinkToFit="0" readingOrder="0"/>
    </dxf>
    <dxf>
      <border outline="0">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border diagonalUp="0" diagonalDown="0">
        <left/>
        <right/>
        <top style="thin">
          <color auto="1"/>
        </top>
        <bottom style="thin">
          <color auto="1"/>
        </bottom>
        <vertical/>
        <horizontal/>
      </border>
    </dxf>
    <dxf>
      <border outline="0">
        <top style="thin">
          <color auto="1"/>
        </top>
      </border>
    </dxf>
    <dxf>
      <border outline="0">
        <left style="thin">
          <color indexed="64"/>
        </left>
        <right style="thin">
          <color auto="1"/>
        </right>
        <top style="thin">
          <color auto="1"/>
        </top>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outline="0">
        <bottom style="thin">
          <color auto="1"/>
        </bottom>
      </border>
    </dxf>
    <dxf>
      <font>
        <b/>
        <i val="0"/>
        <strike val="0"/>
        <condense val="0"/>
        <extend val="0"/>
        <outline val="0"/>
        <shadow val="0"/>
        <u val="none"/>
        <vertAlign val="baseline"/>
        <sz val="8"/>
        <color rgb="FF000000"/>
        <name val="Calibri"/>
        <family val="2"/>
        <scheme val="none"/>
      </font>
      <alignment horizontal="left" vertical="top" textRotation="0" wrapText="1" indent="0" justifyLastLine="0" shrinkToFit="0" readingOrder="0"/>
    </dxf>
    <dxf>
      <border diagonalUp="0" diagonalDown="0">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3">
    <tableStyle name="PYD-style" pivot="0" count="3" xr9:uid="{00000000-0011-0000-FFFF-FFFF00000000}">
      <tableStyleElement type="headerRow" dxfId="415"/>
      <tableStyleElement type="firstRowStripe" dxfId="414"/>
      <tableStyleElement type="secondRowStripe" dxfId="413"/>
    </tableStyle>
    <tableStyle name="PYD-style 2" pivot="0" count="3" xr9:uid="{00000000-0011-0000-FFFF-FFFF01000000}">
      <tableStyleElement type="headerRow" dxfId="412"/>
      <tableStyleElement type="firstRowStripe" dxfId="411"/>
      <tableStyleElement type="secondRowStripe" dxfId="410"/>
    </tableStyle>
    <tableStyle name="BD-style" pivot="0" count="3" xr9:uid="{00000000-0011-0000-FFFF-FFFF02000000}">
      <tableStyleElement type="headerRow" dxfId="409"/>
      <tableStyleElement type="firstRowStripe" dxfId="408"/>
      <tableStyleElement type="secondRowStripe" dxfId="407"/>
    </tableStyle>
    <tableStyle name="BD-style 2" pivot="0" count="3" xr9:uid="{00000000-0011-0000-FFFF-FFFF03000000}">
      <tableStyleElement type="headerRow" dxfId="406"/>
      <tableStyleElement type="firstRowStripe" dxfId="405"/>
      <tableStyleElement type="secondRowStripe" dxfId="404"/>
    </tableStyle>
    <tableStyle name="BD-style 3" pivot="0" count="3" xr9:uid="{00000000-0011-0000-FFFF-FFFF04000000}">
      <tableStyleElement type="headerRow" dxfId="403"/>
      <tableStyleElement type="firstRowStripe" dxfId="402"/>
      <tableStyleElement type="secondRowStripe" dxfId="401"/>
    </tableStyle>
    <tableStyle name="BD-style 4" pivot="0" count="3" xr9:uid="{00000000-0011-0000-FFFF-FFFF05000000}">
      <tableStyleElement type="headerRow" dxfId="400"/>
      <tableStyleElement type="firstRowStripe" dxfId="399"/>
      <tableStyleElement type="secondRowStripe" dxfId="398"/>
    </tableStyle>
    <tableStyle name="BD-style 5" pivot="0" count="3" xr9:uid="{00000000-0011-0000-FFFF-FFFF06000000}">
      <tableStyleElement type="headerRow" dxfId="397"/>
      <tableStyleElement type="firstRowStripe" dxfId="396"/>
      <tableStyleElement type="secondRowStripe" dxfId="395"/>
    </tableStyle>
    <tableStyle name="BD-style 6" pivot="0" count="3" xr9:uid="{00000000-0011-0000-FFFF-FFFF07000000}">
      <tableStyleElement type="headerRow" dxfId="394"/>
      <tableStyleElement type="firstRowStripe" dxfId="393"/>
      <tableStyleElement type="secondRowStripe" dxfId="392"/>
    </tableStyle>
    <tableStyle name="BD-style 7" pivot="0" count="3" xr9:uid="{00000000-0011-0000-FFFF-FFFF08000000}">
      <tableStyleElement type="headerRow" dxfId="391"/>
      <tableStyleElement type="firstRowStripe" dxfId="390"/>
      <tableStyleElement type="secondRowStripe" dxfId="389"/>
    </tableStyle>
    <tableStyle name="BD-style 8" pivot="0" count="3" xr9:uid="{00000000-0011-0000-FFFF-FFFF09000000}">
      <tableStyleElement type="headerRow" dxfId="388"/>
      <tableStyleElement type="firstRowStripe" dxfId="387"/>
      <tableStyleElement type="secondRowStripe" dxfId="386"/>
    </tableStyle>
    <tableStyle name="BD-style 9" pivot="0" count="3" xr9:uid="{00000000-0011-0000-FFFF-FFFF0A000000}">
      <tableStyleElement type="headerRow" dxfId="385"/>
      <tableStyleElement type="firstRowStripe" dxfId="384"/>
      <tableStyleElement type="secondRowStripe" dxfId="383"/>
    </tableStyle>
    <tableStyle name="BD-style 10" pivot="0" count="3" xr9:uid="{00000000-0011-0000-FFFF-FFFF0B000000}">
      <tableStyleElement type="headerRow" dxfId="382"/>
      <tableStyleElement type="firstRowStripe" dxfId="381"/>
      <tableStyleElement type="secondRowStripe" dxfId="380"/>
    </tableStyle>
    <tableStyle name="BD-style 11" pivot="0" count="3" xr9:uid="{00000000-0011-0000-FFFF-FFFF0C000000}">
      <tableStyleElement type="headerRow" dxfId="379"/>
      <tableStyleElement type="firstRowStripe" dxfId="378"/>
      <tableStyleElement type="secondRowStripe" dxfId="37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Riesgos Activos</a:t>
            </a:r>
          </a:p>
        </c:rich>
      </c:tx>
      <c:overlay val="0"/>
    </c:title>
    <c:autoTitleDeleted val="0"/>
    <c:plotArea>
      <c:layout/>
      <c:pieChart>
        <c:varyColors val="1"/>
        <c:ser>
          <c:idx val="0"/>
          <c:order val="0"/>
          <c:dPt>
            <c:idx val="0"/>
            <c:bubble3D val="0"/>
            <c:spPr>
              <a:solidFill>
                <a:srgbClr val="DD7E6B"/>
              </a:solidFill>
            </c:spPr>
            <c:extLst>
              <c:ext xmlns:c16="http://schemas.microsoft.com/office/drawing/2014/chart" uri="{C3380CC4-5D6E-409C-BE32-E72D297353CC}">
                <c16:uniqueId val="{00000001-C27C-4C10-B97B-8559A91DD82F}"/>
              </c:ext>
            </c:extLst>
          </c:dPt>
          <c:dPt>
            <c:idx val="1"/>
            <c:bubble3D val="0"/>
            <c:spPr>
              <a:solidFill>
                <a:srgbClr val="F4CCCC"/>
              </a:solidFill>
            </c:spPr>
            <c:extLst>
              <c:ext xmlns:c16="http://schemas.microsoft.com/office/drawing/2014/chart" uri="{C3380CC4-5D6E-409C-BE32-E72D297353CC}">
                <c16:uniqueId val="{00000003-C27C-4C10-B97B-8559A91DD82F}"/>
              </c:ext>
            </c:extLst>
          </c:dPt>
          <c:dPt>
            <c:idx val="2"/>
            <c:bubble3D val="0"/>
            <c:spPr>
              <a:solidFill>
                <a:schemeClr val="accent3"/>
              </a:solidFill>
            </c:spPr>
            <c:extLst>
              <c:ext xmlns:c16="http://schemas.microsoft.com/office/drawing/2014/chart" uri="{C3380CC4-5D6E-409C-BE32-E72D297353CC}">
                <c16:uniqueId val="{00000005-C27C-4C10-B97B-8559A91DD82F}"/>
              </c:ext>
            </c:extLst>
          </c:dPt>
          <c:dPt>
            <c:idx val="3"/>
            <c:bubble3D val="0"/>
            <c:spPr>
              <a:solidFill>
                <a:schemeClr val="accent4"/>
              </a:solidFill>
            </c:spPr>
            <c:extLst>
              <c:ext xmlns:c16="http://schemas.microsoft.com/office/drawing/2014/chart" uri="{C3380CC4-5D6E-409C-BE32-E72D297353CC}">
                <c16:uniqueId val="{00000007-C27C-4C10-B97B-8559A91DD82F}"/>
              </c:ext>
            </c:extLst>
          </c:dPt>
          <c:cat>
            <c:strRef>
              <c:f>RE!$B$33:$B$36</c:f>
              <c:strCache>
                <c:ptCount val="4"/>
                <c:pt idx="0">
                  <c:v>Extremo</c:v>
                </c:pt>
                <c:pt idx="1">
                  <c:v>Alto</c:v>
                </c:pt>
                <c:pt idx="2">
                  <c:v>Medio</c:v>
                </c:pt>
                <c:pt idx="3">
                  <c:v>Bajo</c:v>
                </c:pt>
              </c:strCache>
            </c:strRef>
          </c:cat>
          <c:val>
            <c:numRef>
              <c:f>RE!$I$33:$I$36</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8-C27C-4C10-B97B-8559A91DD82F}"/>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fmlaLink="$A$2" lockText="1"/>
</file>

<file path=xl/ctrlProps/ctrlProp3.xml><?xml version="1.0" encoding="utf-8"?>
<formControlPr xmlns="http://schemas.microsoft.com/office/spreadsheetml/2009/9/main" objectType="CheckBox" checked="Checked" fmlaLink="$A$2"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15</xdr:col>
      <xdr:colOff>142875</xdr:colOff>
      <xdr:row>7</xdr:row>
      <xdr:rowOff>123825</xdr:rowOff>
    </xdr:from>
    <xdr:ext cx="4057650" cy="4600575"/>
    <xdr:graphicFrame macro="">
      <xdr:nvGraphicFramePr>
        <xdr:cNvPr id="180295444" name="Chart 1" title="Gráfico">
          <a:extLst>
            <a:ext uri="{FF2B5EF4-FFF2-40B4-BE49-F238E27FC236}">
              <a16:creationId xmlns:a16="http://schemas.microsoft.com/office/drawing/2014/main" id="{00000000-0008-0000-0200-00001417BF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3</xdr:row>
      <xdr:rowOff>0</xdr:rowOff>
    </xdr:from>
    <xdr:ext cx="0" cy="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19</xdr:col>
      <xdr:colOff>466725</xdr:colOff>
      <xdr:row>3</xdr:row>
      <xdr:rowOff>0</xdr:rowOff>
    </xdr:from>
    <xdr:ext cx="0" cy="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247650</xdr:colOff>
      <xdr:row>4</xdr:row>
      <xdr:rowOff>47625</xdr:rowOff>
    </xdr:from>
    <xdr:ext cx="0" cy="0"/>
    <xdr:pic>
      <xdr:nvPicPr>
        <xdr:cNvPr id="3" name="image1.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10</xdr:col>
      <xdr:colOff>47625</xdr:colOff>
      <xdr:row>3</xdr:row>
      <xdr:rowOff>123825</xdr:rowOff>
    </xdr:from>
    <xdr:ext cx="2133600" cy="26860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3773150" y="723900"/>
          <a:ext cx="2133600" cy="26860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695325</xdr:colOff>
          <xdr:row>1</xdr:row>
          <xdr:rowOff>19050</xdr:rowOff>
        </xdr:from>
        <xdr:to>
          <xdr:col>9</xdr:col>
          <xdr:colOff>619125</xdr:colOff>
          <xdr:row>2</xdr:row>
          <xdr:rowOff>190500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Evaluar riesgo moderado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4</xdr:col>
          <xdr:colOff>57150</xdr:colOff>
          <xdr:row>2</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Evaluar riesgo moderado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4</xdr:col>
          <xdr:colOff>57150</xdr:colOff>
          <xdr:row>2</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9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Evaluar riesgo moderado</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JESUS EDUARDO ROSERO" id="{A1576DAC-F206-42E7-A971-3A451174C237}" userId="ee3ca9345afdfe46"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2:C54" headerRowDxfId="376" totalsRowDxfId="375">
  <tableColumns count="1">
    <tableColumn id="1" xr3:uid="{00000000-0010-0000-0000-000001000000}" name="Dependencia" dataDxfId="374"/>
  </tableColumns>
  <tableStyleInfo name="PYD-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A694B4A-C4A3-41B1-B8D4-C9CC439549B5}" name="Tabla37" displayName="Tabla37" ref="H1:H3" totalsRowShown="0" headerRowDxfId="341" dataDxfId="340" tableBorderDxfId="339" dataCellStyle="Normal 4">
  <autoFilter ref="H1:H3" xr:uid="{83046717-4E6D-4DE4-974C-83D3727A8E05}"/>
  <tableColumns count="1">
    <tableColumn id="1" xr3:uid="{077D6F97-1A64-4276-BE1D-1BA65369127A}" name="DOMINIO_A11" dataDxfId="338" dataCellStyle="Normal 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C245D37-F8D0-4C8D-BA20-A9131F0D6047}" name="DOMINIO_A12" displayName="DOMINIO_A12" ref="I1:I8" totalsRowShown="0" headerRowDxfId="337" dataDxfId="336" tableBorderDxfId="335" dataCellStyle="Normal 4">
  <autoFilter ref="I1:I8" xr:uid="{B5FC6306-BCD5-4993-8812-143C82926B59}"/>
  <tableColumns count="1">
    <tableColumn id="1" xr3:uid="{1CFC77AA-F134-488C-9E4D-B8EB7FFA8887}" name="DOMINIO_A12" dataDxfId="334" dataCellStyle="Normal 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CC5C9B5-9355-4E20-8D8D-D4296D68C000}" name="Tabla39" displayName="Tabla39" ref="J1:J3" totalsRowShown="0" headerRowDxfId="333" dataDxfId="332" tableBorderDxfId="331" dataCellStyle="Normal 4">
  <autoFilter ref="J1:J3" xr:uid="{A9977915-385F-4A1D-AA1A-54BBEC42B612}"/>
  <tableColumns count="1">
    <tableColumn id="1" xr3:uid="{ACBF750F-A0F2-4110-9B6C-ACB98DD27229}" name="DOMINIO_A13" dataDxfId="330"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F10BE8E-CC19-41EE-8C9E-1A95CF260C32}" name="Tabla40" displayName="Tabla40" ref="K1:K4" totalsRowShown="0" headerRowDxfId="329" dataDxfId="328" tableBorderDxfId="327" dataCellStyle="Normal 4">
  <autoFilter ref="K1:K4" xr:uid="{EA0590B7-D48F-4FC7-9B9E-4B791B336086}"/>
  <tableColumns count="1">
    <tableColumn id="1" xr3:uid="{AE4252DC-F643-4B87-B703-45CADC2EA997}" name="DOMINIO_A14" dataDxfId="326"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799769E-C1D5-49BE-9093-4E5D178C2380}" name="Tabla41" displayName="Tabla41" ref="L1:L3" totalsRowShown="0" headerRowDxfId="325" dataDxfId="324" tableBorderDxfId="323" dataCellStyle="Normal 4">
  <autoFilter ref="L1:L3" xr:uid="{55F2136E-68B4-4561-9F64-52B460B8ED82}"/>
  <tableColumns count="1">
    <tableColumn id="1" xr3:uid="{8A9110BC-E717-4D90-9F29-57876E189EEC}" name="DOMINIO_A15" dataDxfId="322" dataCellStyle="Normal 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84F30D3-3825-4D71-8B50-7E4E10A655F2}" name="DOMINIO_A16" displayName="DOMINIO_A16" ref="M1:M2" totalsRowShown="0" headerRowDxfId="321" dataDxfId="320" tableBorderDxfId="319" dataCellStyle="Normal 4">
  <autoFilter ref="M1:M2" xr:uid="{BB848C08-AF6E-4EFE-9542-0A7596690EAC}"/>
  <tableColumns count="1">
    <tableColumn id="1" xr3:uid="{CC326AEA-3E3D-4AFD-BCC9-234A99E3C7B6}" name="DOMINIO_A16" dataDxfId="318" dataCellStyle="Normal 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53D0C83-F1FA-455A-8C0D-A78A4384A12E}" name="DOMINIO_A17" displayName="DOMINIO_A17" ref="N1:N3" totalsRowShown="0" headerRowDxfId="317" dataDxfId="316" tableBorderDxfId="315" dataCellStyle="Normal 4">
  <autoFilter ref="N1:N3" xr:uid="{C68F0F18-971E-4572-A7A7-F440FDE37252}"/>
  <tableColumns count="1">
    <tableColumn id="1" xr3:uid="{F672B3BE-A413-4EE9-AE72-501E1D9240B3}" name="DOMINIO_A17" dataDxfId="314" dataCellStyle="Normal 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E943FBCD-93E8-4339-99F3-53FFE92CAE78}" name="Tabla44" displayName="Tabla44" ref="O1:O3" totalsRowShown="0" headerRowDxfId="313" dataDxfId="311" headerRowBorderDxfId="312" tableBorderDxfId="310" totalsRowBorderDxfId="309" dataCellStyle="Normal 4">
  <autoFilter ref="O1:O3" xr:uid="{A5B76980-34F5-4163-8E15-43ED820898EB}"/>
  <tableColumns count="1">
    <tableColumn id="1" xr3:uid="{5C171B5A-B330-4740-8322-52E134B13CD1}" name="DOMINIO_A18" dataDxfId="308" dataCellStyle="Normal 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5CFA4708-EF27-404D-B65B-E155AF5B8CC9}" name="OBJETIVO_A6_1" displayName="OBJETIVO_A6_1" ref="R1:R6" totalsRowShown="0" headerRowDxfId="307" dataDxfId="305" headerRowBorderDxfId="306" tableBorderDxfId="304" totalsRowBorderDxfId="303" headerRowCellStyle="Normal 4">
  <autoFilter ref="R1:R6" xr:uid="{6A958135-DA29-4295-9140-10F5C2F8E874}"/>
  <tableColumns count="1">
    <tableColumn id="1" xr3:uid="{F35DC9C2-128E-4663-8855-D160CDA27AE5}" name="OBJETIVO_A6_1" dataDxfId="30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E0ACC7B0-5BAA-409F-A360-1DD6F4D06ECC}" name="OBJETIVO_A6_2" displayName="OBJETIVO_A6_2" ref="S1:S3" totalsRowShown="0" headerRowDxfId="301" headerRowBorderDxfId="300" tableBorderDxfId="299" totalsRowBorderDxfId="298" headerRowCellStyle="Normal 4">
  <autoFilter ref="S1:S3" xr:uid="{B93AC3FD-F956-43B1-8965-D4E40754326B}"/>
  <tableColumns count="1">
    <tableColumn id="1" xr3:uid="{D3E38416-EA1C-4FA6-A7AD-F03154EA49EF}" name="OBJETIVO_A6_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2:B54">
  <tableColumns count="1">
    <tableColumn id="1" xr3:uid="{00000000-0010-0000-0100-000001000000}" name="Nombres"/>
  </tableColumns>
  <tableStyleInfo name="PYD-style 2"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FF261BC-23CC-49A9-B4EF-2618F8CB6BAA}" name="OBJETIVO_A7_1" displayName="OBJETIVO_A7_1" ref="T1:T3" totalsRowShown="0" headerRowDxfId="297" headerRowBorderDxfId="296" tableBorderDxfId="295" totalsRowBorderDxfId="294" headerRowCellStyle="Normal 4">
  <autoFilter ref="T1:T3" xr:uid="{72635D3E-A85D-4E62-BB1F-F52108927E7A}"/>
  <tableColumns count="1">
    <tableColumn id="1" xr3:uid="{9DB0C68D-895E-4EFB-8D6F-76676CCAC3E9}" name="OBJETIVO_A7_1"/>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9759C1A6-3EBC-4169-B1B4-7BE86AD43EC6}" name="OBJETIVO_A7_2" displayName="OBJETIVO_A7_2" ref="U1:U4" totalsRowShown="0" headerRowDxfId="293" headerRowBorderDxfId="292" tableBorderDxfId="291" totalsRowBorderDxfId="290" headerRowCellStyle="Normal 4">
  <autoFilter ref="U1:U4" xr:uid="{26ED4133-C3F9-4424-822A-C88CC8FD93BA}"/>
  <tableColumns count="1">
    <tableColumn id="1" xr3:uid="{05FEC98E-AD55-45D2-97FB-1BEC6338EA4C}" name="OBJETIVO_A7_2"/>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10CC808A-94AB-4D4D-8704-63ECDF4C5376}" name="OBJETIVO_A7_3" displayName="OBJETIVO_A7_3" ref="V1:V2" totalsRowShown="0" headerRowDxfId="289" dataDxfId="287" headerRowBorderDxfId="288" tableBorderDxfId="286" totalsRowBorderDxfId="285" headerRowCellStyle="Normal 4" dataCellStyle="Normal 4">
  <autoFilter ref="V1:V2" xr:uid="{F777CC1E-3511-4E0A-8E8D-34BA06BCE1E6}"/>
  <tableColumns count="1">
    <tableColumn id="1" xr3:uid="{8C817283-02EF-4C3F-878D-EBE798E23832}" name="OBJETIVO_A7_3" dataDxfId="284" dataCellStyle="Normal 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173E93A4-DC51-45B7-A364-45A447D0A5FA}" name="OBJETIVO_A8_1" displayName="OBJETIVO_A8_1" ref="W1:W5" totalsRowShown="0" headerRowDxfId="283" dataDxfId="281" headerRowBorderDxfId="282" tableBorderDxfId="280" totalsRowBorderDxfId="279" headerRowCellStyle="Normal 4">
  <autoFilter ref="W1:W5" xr:uid="{9E9199DA-141E-406F-985F-04B05117A840}"/>
  <tableColumns count="1">
    <tableColumn id="1" xr3:uid="{00ECDC33-8A5A-4940-8983-9BCD83DCF95F}" name="OBJETIVO_A8_1" dataDxfId="278"/>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85AF0184-B37B-4CA0-852E-42865CA1FAA7}" name="OBJETIVO_A8_2" displayName="OBJETIVO_A8_2" ref="X1:X4" totalsRowShown="0" headerRowDxfId="277" headerRowBorderDxfId="276" tableBorderDxfId="275" totalsRowBorderDxfId="274" headerRowCellStyle="Normal 4">
  <autoFilter ref="X1:X4" xr:uid="{9351E834-E012-485B-B7F8-8D0DE74D6474}"/>
  <tableColumns count="1">
    <tableColumn id="1" xr3:uid="{82808529-07AF-4548-A76F-07F9C5B0AAB8}" name="OBJETIVO_A8_2"/>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629C81E8-052B-4797-AF8F-974BEF565C13}" name="OBJETIVO_A8_3" displayName="OBJETIVO_A8_3" ref="Y1:Y4" totalsRowShown="0" headerRowDxfId="273" headerRowBorderDxfId="272" tableBorderDxfId="271" totalsRowBorderDxfId="270" headerRowCellStyle="Normal 4">
  <autoFilter ref="Y1:Y4" xr:uid="{4D4552D4-C88C-4818-8256-8A463CA8499E}"/>
  <tableColumns count="1">
    <tableColumn id="1" xr3:uid="{EB946FA3-415C-476A-B4BE-E6DD88C4974F}" name="OBJETIVO_A8_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B7B7D731-B52D-40FF-BC55-B686ECDA88C6}" name="OBJETIVO_A9_1" displayName="OBJETIVO_A9_1" ref="Z1:Z3" totalsRowShown="0" headerRowDxfId="269" headerRowBorderDxfId="268" tableBorderDxfId="267" totalsRowBorderDxfId="266" headerRowCellStyle="Normal 4">
  <autoFilter ref="Z1:Z3" xr:uid="{510EA5C4-E976-45C9-BC89-F090E0095C8C}"/>
  <tableColumns count="1">
    <tableColumn id="1" xr3:uid="{65DFE7A1-473C-438F-A021-925B5CEC1C63}" name="OBJETIVO_A9_1"/>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49F98DFB-8CA3-4BB8-B07B-ECB3719E3AB2}" name="OBJETIVO_A9_2" displayName="OBJETIVO_A9_2" ref="AA1:AA7" totalsRowShown="0" headerRowDxfId="265" dataDxfId="263" headerRowBorderDxfId="264" tableBorderDxfId="262" totalsRowBorderDxfId="261" headerRowCellStyle="Normal 4">
  <autoFilter ref="AA1:AA7" xr:uid="{E162E8BD-1D80-400E-8561-565E7EE817D4}"/>
  <tableColumns count="1">
    <tableColumn id="1" xr3:uid="{E0332F0F-C50F-46D3-9E78-512D9957ECDB}" name="OBJETIVO_A9_2" dataDxfId="260"/>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3C4914F8-779F-4A3E-8A11-4F4D8CA7F54B}" name="OBJETIVO_A9_3" displayName="OBJETIVO_A9_3" ref="AB1:AB2" totalsRowShown="0" headerRowDxfId="259" dataDxfId="257" headerRowBorderDxfId="258" tableBorderDxfId="256" totalsRowBorderDxfId="255" headerRowCellStyle="Normal 4" dataCellStyle="Normal 4">
  <autoFilter ref="AB1:AB2" xr:uid="{CC3B643A-8FFD-4409-B374-674CB39CA30A}"/>
  <tableColumns count="1">
    <tableColumn id="1" xr3:uid="{C60AAE91-C6BB-4D69-A2C7-BB4EC28DED93}" name="OBJETIVO_A9_3" dataDxfId="254" dataCellStyle="Normal 4"/>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7EE741C0-989B-4EC0-BF22-927AEFFF4B18}" name="OBJETIVO_A9_4" displayName="OBJETIVO_A9_4" ref="AC1:AC6" totalsRowShown="0" headerRowDxfId="253" dataDxfId="251" headerRowBorderDxfId="252" tableBorderDxfId="250" totalsRowBorderDxfId="249" headerRowCellStyle="Normal 4">
  <autoFilter ref="AC1:AC6" xr:uid="{B787D26B-C082-425B-AD12-6D87F94240E5}"/>
  <tableColumns count="1">
    <tableColumn id="1" xr3:uid="{952D1DBB-CC12-480B-B1E8-C08884211345}" name="OBJETIVO_A9_4" dataDxfId="2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795ACBC-9CA9-4FD6-A463-D4E86D841693}" name="Tabla30" displayName="Tabla30" ref="A1:A15" totalsRowShown="0" headerRowDxfId="373" dataDxfId="371" headerRowBorderDxfId="372" tableBorderDxfId="370" totalsRowBorderDxfId="369">
  <autoFilter ref="A1:A15" xr:uid="{41F38CE5-5EE5-491D-9F28-D1CDBB7221E0}"/>
  <tableColumns count="1">
    <tableColumn id="1" xr3:uid="{71A37B6C-6636-43FC-BE57-CC63AF3B1C74}" name="Dominios" dataDxfId="36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7ECAD9CE-CD21-4107-BCED-2A900BA28C5C}" name="OBJETIVO_A10_1" displayName="OBJETIVO_A10_1" ref="AD1:AD3" totalsRowShown="0" headerRowDxfId="247" headerRowBorderDxfId="246" tableBorderDxfId="245" totalsRowBorderDxfId="244" headerRowCellStyle="Normal 4">
  <autoFilter ref="AD1:AD3" xr:uid="{348A13CE-CF61-405D-AD18-14EAE89B1BE8}"/>
  <tableColumns count="1">
    <tableColumn id="1" xr3:uid="{D0D2441C-E9CA-43E6-801A-C8CCF0346E4D}" name="OBJETIVO_A10_1"/>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66E5B984-5B4F-4541-8837-250460333731}" name="OBJETIVO_A11_1" displayName="OBJETIVO_A11_1" ref="AE1:AE7" totalsRowShown="0" headerRowDxfId="243" dataDxfId="241" headerRowBorderDxfId="242" tableBorderDxfId="240" totalsRowBorderDxfId="239" headerRowCellStyle="Normal 4">
  <autoFilter ref="AE1:AE7" xr:uid="{32162638-EE1C-4C26-A140-C6D88828CA60}"/>
  <tableColumns count="1">
    <tableColumn id="1" xr3:uid="{3821B527-458B-4601-BBCA-D3923A0D8166}" name="OBJETIVO_A11_1" dataDxfId="23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E17A012-11EC-4A01-965F-A2B186232D28}" name="OBJETIVO_A11_2" displayName="OBJETIVO_A11_2" ref="AF1:AF10" totalsRowShown="0" headerRowDxfId="237" dataDxfId="235" headerRowBorderDxfId="236" tableBorderDxfId="234" totalsRowBorderDxfId="233" headerRowCellStyle="Normal 4">
  <autoFilter ref="AF1:AF10" xr:uid="{9EC052BB-CE4A-4077-A899-A80972C67649}"/>
  <tableColumns count="1">
    <tableColumn id="1" xr3:uid="{55C1E6C0-86DE-4A1D-B487-F5A8BD1E340F}" name="OBJETIVO_A11_2" dataDxfId="232"/>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13F361C1-C3B9-4920-8F7D-5825BAEC5BE5}" name="OBJETIVO_A12_1" displayName="OBJETIVO_A12_1" ref="AG1:AG5" totalsRowShown="0" headerRowDxfId="231" dataDxfId="229" headerRowBorderDxfId="230" tableBorderDxfId="228" totalsRowBorderDxfId="227" headerRowCellStyle="Normal 4">
  <autoFilter ref="AG1:AG5" xr:uid="{FAE5B26A-EBBF-4CB2-99D8-CD305EF5DFF1}"/>
  <tableColumns count="1">
    <tableColumn id="1" xr3:uid="{A618618C-0349-44B5-9521-EEE00501AD51}" name="OBJETIVO_A12_1" dataDxfId="226"/>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A955FE7F-27F2-4CC2-B2FE-90F638B1828B}" name="OBJETIVO_A12_2" displayName="OBJETIVO_A12_2" ref="AH1:AH2" totalsRowShown="0" headerRowDxfId="225" dataDxfId="223" headerRowBorderDxfId="224" tableBorderDxfId="222" totalsRowBorderDxfId="221" headerRowCellStyle="Normal 4" dataCellStyle="Normal 4">
  <autoFilter ref="AH1:AH2" xr:uid="{6B74D0E6-6258-46BE-B77A-7A7D7CF0E4CB}"/>
  <tableColumns count="1">
    <tableColumn id="1" xr3:uid="{4B1C1F0D-757B-4BB8-B961-79ECF16B197A}" name="OBJETIVO_A12_2" dataDxfId="220" dataCellStyle="Normal 4"/>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57EB8E79-7ABE-4EC4-9DD3-11216E05D925}" name="OBJETIVO_A12_3" displayName="OBJETIVO_A12_3" ref="AI1:AI2" totalsRowShown="0" headerRowDxfId="219" dataDxfId="217" headerRowBorderDxfId="218" tableBorderDxfId="216" totalsRowBorderDxfId="215" headerRowCellStyle="Normal 4" dataCellStyle="Normal 4">
  <autoFilter ref="AI1:AI2" xr:uid="{5409909D-4EC5-494C-BBE1-5E52F4871DEC}"/>
  <tableColumns count="1">
    <tableColumn id="1" xr3:uid="{CF5DFAB0-3AC5-4EDC-9853-53C41AB4C778}" name="OBJETIVO_A12_3" dataDxfId="214" dataCellStyle="Normal 4"/>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D9B43101-3A2B-4687-84E0-6BE452807D7B}" name="OBJETIVO_A12_4" displayName="OBJETIVO_A12_4" ref="AJ1:AJ5" totalsRowShown="0" headerRowDxfId="213" dataDxfId="211" headerRowBorderDxfId="212" tableBorderDxfId="210" totalsRowBorderDxfId="209" headerRowCellStyle="Normal 4">
  <autoFilter ref="AJ1:AJ5" xr:uid="{3BD7E859-26F0-4E5B-A6F5-36D8F7E6AC4E}"/>
  <tableColumns count="1">
    <tableColumn id="1" xr3:uid="{1A64ACC7-78BD-4B82-A3DA-22417CD3EB69}" name="OBJETIVO_A12_4" dataDxfId="208"/>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45DB1FC8-1AB7-40DE-A45F-775CDF54FBC8}" name="OBJETIVO_A12_5" displayName="OBJETIVO_A12_5" ref="AK1:AK2" totalsRowShown="0" headerRowDxfId="207" dataDxfId="205" headerRowBorderDxfId="206" tableBorderDxfId="204" totalsRowBorderDxfId="203" headerRowCellStyle="Normal 4" dataCellStyle="Normal 4">
  <autoFilter ref="AK1:AK2" xr:uid="{989DF102-95F7-4540-85DB-A71A5CF390CC}"/>
  <tableColumns count="1">
    <tableColumn id="1" xr3:uid="{4AC488E3-E6F8-4BFD-944C-C228651D31F7}" name="OBJETIVO_A12_5" dataDxfId="202" dataCellStyle="Normal 4"/>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4B0892CC-EBC3-4BFE-B73E-9005E9E85675}" name="OBJETIVO_A12_6" displayName="OBJETIVO_A12_6" ref="AL1:AL3" totalsRowShown="0" headerRowDxfId="201" headerRowBorderDxfId="200" tableBorderDxfId="199" totalsRowBorderDxfId="198" headerRowCellStyle="Normal 4">
  <autoFilter ref="AL1:AL3" xr:uid="{559DE50D-B09A-46BE-8128-2A3A5D318431}"/>
  <tableColumns count="1">
    <tableColumn id="1" xr3:uid="{1CB2666E-7EBA-4778-A0FE-883BAD96D899}" name="OBJETIVO_A12_6"/>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F10087AD-C3C0-4856-B9C7-0BEAA926DC11}" name="Tabla84" displayName="Tabla84" ref="AM1:AM2" totalsRowShown="0" headerRowDxfId="197" dataDxfId="195" headerRowBorderDxfId="196" tableBorderDxfId="194" totalsRowBorderDxfId="193" headerRowCellStyle="Normal 4" dataCellStyle="Normal 4">
  <autoFilter ref="AM1:AM2" xr:uid="{D27E4743-DFDE-40B9-A788-227138036E8C}"/>
  <tableColumns count="1">
    <tableColumn id="1" xr3:uid="{2190C819-F6CC-499C-AE07-AC93B202CE7C}" name="OBJETIVO_A12_7" dataDxfId="19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130C9F9-0DF9-45AE-8CCE-5D4F3F827B65}" name="Tabla31" displayName="Tabla31" ref="B1:B2" totalsRowShown="0" headerRowDxfId="367" dataDxfId="365" headerRowBorderDxfId="366" tableBorderDxfId="364" totalsRowBorderDxfId="363" dataCellStyle="Normal 4">
  <autoFilter ref="B1:B2" xr:uid="{3FBAEA32-38F0-472A-BB9E-5EF2CD1EF7AA}"/>
  <tableColumns count="1">
    <tableColumn id="1" xr3:uid="{6F28E02E-AD28-40B0-B03D-DA0D13727273}" name="DOMINIO_A5" dataDxfId="362" dataCellStyle="Normal 4"/>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A029D776-5FC5-4A28-85E6-DD8BC4FC335F}" name="OBJETIVO_A13_1" displayName="OBJETIVO_A13_1" ref="AN1:AN4" totalsRowShown="0" headerRowDxfId="191" headerRowBorderDxfId="190" tableBorderDxfId="189" totalsRowBorderDxfId="188" headerRowCellStyle="Normal 4">
  <autoFilter ref="AN1:AN4" xr:uid="{3EFF10D9-02BE-435C-93B1-0B4FF6641DCF}"/>
  <tableColumns count="1">
    <tableColumn id="1" xr3:uid="{34AE4CF3-7B16-4E91-A8AA-71EC6C5B0CA7}" name="OBJETIVO_A13_1"/>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1E8F5F81-22C8-44CA-BEE9-28141BFD56CD}" name="OBJETIVO_A13_2" displayName="OBJETIVO_A13_2" ref="AO1:AO5" totalsRowShown="0" headerRowDxfId="187" dataDxfId="185" headerRowBorderDxfId="186" tableBorderDxfId="184" totalsRowBorderDxfId="183" headerRowCellStyle="Normal 4">
  <autoFilter ref="AO1:AO5" xr:uid="{D245DEC7-6D6E-4D1C-A5CE-3EAE2E93D6B0}"/>
  <tableColumns count="1">
    <tableColumn id="1" xr3:uid="{A020C62E-5F09-47CE-AF0A-15FDDA9B4D12}" name="OBJETIVO_A13_2" dataDxfId="182"/>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9A791429-231F-49A3-A17E-4F1F69BF526C}" name="OBJETIVO_A14_1" displayName="OBJETIVO_A14_1" ref="AP1:AP4" totalsRowShown="0" headerRowDxfId="181" headerRowBorderDxfId="180" tableBorderDxfId="179" totalsRowBorderDxfId="178" headerRowCellStyle="Normal 4">
  <autoFilter ref="AP1:AP4" xr:uid="{50F0B23A-9FFC-4FC9-B5E2-6AF592FB092A}"/>
  <tableColumns count="1">
    <tableColumn id="1" xr3:uid="{C06F2212-A5D0-4B38-B4B3-3894F5846E7D}" name="OBJETIVO_A14_1"/>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ACA62D4B-91C4-407B-A4E0-AB0BAF846A22}" name="OBJETIVO_A14_2" displayName="OBJETIVO_A14_2" ref="AQ1:AQ10" totalsRowShown="0" headerRowDxfId="177" dataDxfId="175" headerRowBorderDxfId="176" tableBorderDxfId="174" totalsRowBorderDxfId="173" headerRowCellStyle="Normal 4">
  <autoFilter ref="AQ1:AQ10" xr:uid="{9612E3AF-C844-4231-A772-1CA68920C46D}"/>
  <tableColumns count="1">
    <tableColumn id="1" xr3:uid="{7F154452-D972-434C-9B24-491A7415FE1E}" name="OBJETIVO_A14_2" dataDxfId="172"/>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B4068633-F83C-46F9-8B6A-511FE157D6B7}" name="OBJETIVO_A14_3" displayName="OBJETIVO_A14_3" ref="AR1:AR2" totalsRowShown="0" headerRowDxfId="171" dataDxfId="169" headerRowBorderDxfId="170" tableBorderDxfId="168" totalsRowBorderDxfId="167" headerRowCellStyle="Normal 4" dataCellStyle="Normal 4">
  <autoFilter ref="AR1:AR2" xr:uid="{24D55F51-AE67-4A62-A6F5-5844CBC20588}"/>
  <tableColumns count="1">
    <tableColumn id="1" xr3:uid="{6D583620-A8D2-4453-A7A9-08CDE595AEA3}" name="OBJETIVO_A14_3" dataDxfId="166" dataCellStyle="Normal 4"/>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CBC1BFC7-7C27-4B27-BC32-F6BFDC354D0A}" name="OBJETIVO_A15_1" displayName="OBJETIVO_A15_1" ref="AS1:AS4" totalsRowShown="0" headerRowDxfId="165" headerRowBorderDxfId="164" tableBorderDxfId="163" totalsRowBorderDxfId="162" headerRowCellStyle="Normal 4">
  <autoFilter ref="AS1:AS4" xr:uid="{C39214DA-8A0A-424E-AB7A-1304C8381DB5}"/>
  <tableColumns count="1">
    <tableColumn id="1" xr3:uid="{75B49A61-98B5-473D-A9A0-AF48C4B305DE}" name="OBJETIVO_A15_1"/>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F93FC8F4-554C-4B40-9CF7-1A2AE3819524}" name="OBJETIVO_A15_2" displayName="OBJETIVO_A15_2" ref="AT1:AT3" totalsRowShown="0" headerRowDxfId="161" headerRowBorderDxfId="160" tableBorderDxfId="159" totalsRowBorderDxfId="158" headerRowCellStyle="Normal 4">
  <autoFilter ref="AT1:AT3" xr:uid="{89AF4429-AE03-494F-87AC-2FD038FE4E76}"/>
  <tableColumns count="1">
    <tableColumn id="1" xr3:uid="{7B271985-0739-4162-AE31-E4FD17C5E704}" name="OBJETIVO_A15_2"/>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9C82A7DC-9FF9-4F94-B3ED-54BCD93449D4}" name="OBJETIVO_A16_1" displayName="OBJETIVO_A16_1" ref="AU1:AU8" totalsRowShown="0" headerRowDxfId="157" dataDxfId="155" headerRowBorderDxfId="156" tableBorderDxfId="154" totalsRowBorderDxfId="153" headerRowCellStyle="Normal 4">
  <autoFilter ref="AU1:AU8" xr:uid="{80D27EE8-5528-4145-81CE-1CD289146137}"/>
  <tableColumns count="1">
    <tableColumn id="1" xr3:uid="{A8784EFD-9E6C-46E9-9796-65E3A71C9BD9}" name="OBJETIVO_A16_1" dataDxfId="152"/>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D3D29323-6926-4ABB-B543-A7BB665FD58C}" name="OBJETIVO_A17_1" displayName="OBJETIVO_A17_1" ref="AV1:AV4" totalsRowShown="0" headerRowDxfId="151" headerRowBorderDxfId="150" tableBorderDxfId="149" totalsRowBorderDxfId="148" headerRowCellStyle="Normal 4">
  <autoFilter ref="AV1:AV4" xr:uid="{89D64361-5F49-407A-B940-0EBF81A27104}"/>
  <tableColumns count="1">
    <tableColumn id="1" xr3:uid="{4AD33B7B-5AFD-44F9-B29F-D4798142ED24}" name="OBJETIVO_A17_1"/>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6554E1B8-2461-467B-B9F2-52FD831E3171}" name="OBJETIVO_A17_2" displayName="OBJETIVO_A17_2" ref="AW1:AW2" totalsRowShown="0" headerRowDxfId="147" dataDxfId="145" headerRowBorderDxfId="146" tableBorderDxfId="144" totalsRowBorderDxfId="143" headerRowCellStyle="Normal 4" dataCellStyle="Normal 4">
  <autoFilter ref="AW1:AW2" xr:uid="{461C4401-9FA0-42E2-AB4C-05B03E1E9FAD}"/>
  <tableColumns count="1">
    <tableColumn id="1" xr3:uid="{F7B7FF8F-512E-4974-931F-E9239969E02E}" name="OBJETIVO_A17_2" dataDxfId="142"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FA4C672-B3EB-4BD3-8913-3DE79B173D80}" name="Tabla32" displayName="Tabla32" ref="C1:C3" totalsRowShown="0" headerRowDxfId="361" dataDxfId="360" tableBorderDxfId="359" dataCellStyle="Normal 4">
  <autoFilter ref="C1:C3" xr:uid="{E875F284-2D79-4E67-9C4F-27086077860A}"/>
  <tableColumns count="1">
    <tableColumn id="1" xr3:uid="{58793770-6DA7-484F-952E-BA05D38EE563}" name="DOMINIO_A6" dataDxfId="358" dataCellStyle="Normal 4"/>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226BA5FC-AF32-4BFD-AB2E-3A12E18E4A0B}" name="OBJETIVO_A18_1" displayName="OBJETIVO_A18_1" ref="AX1:AX6" totalsRowShown="0" headerRowDxfId="141" dataDxfId="139" headerRowBorderDxfId="140" tableBorderDxfId="138" totalsRowBorderDxfId="137" headerRowCellStyle="Normal 4">
  <autoFilter ref="AX1:AX6" xr:uid="{60899C2C-0C76-4241-ADF6-C3E34A1C1C23}"/>
  <tableColumns count="1">
    <tableColumn id="1" xr3:uid="{9F4ED5AE-02E7-4D29-84E7-B1771A0F50FB}" name="OBJETIVO_A18_1" dataDxfId="136"/>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21A62852-7B33-4F7F-872B-B9E5B853D65A}" name="OBJETIVO_A18_2" displayName="OBJETIVO_A18_2" ref="AY1:AY4" totalsRowShown="0" headerRowDxfId="135" headerRowBorderDxfId="134" tableBorderDxfId="133" totalsRowBorderDxfId="132" headerRowCellStyle="Normal 4">
  <autoFilter ref="AY1:AY4" xr:uid="{32D44080-784F-4B36-B256-897988E9A948}"/>
  <tableColumns count="1">
    <tableColumn id="1" xr3:uid="{FDF4E145-4505-4576-BDC2-CC356C7D9348}" name="OBJETIVO_A18_2"/>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C4CD01F4-4D83-4C13-9D4A-B28C7B7F15E9}" name="OBJETIVO_A5_1" displayName="OBJETIVO_A5_1" ref="Q1:Q3" totalsRowShown="0" headerRowDxfId="131" dataDxfId="129" headerRowBorderDxfId="130" tableBorderDxfId="128" totalsRowBorderDxfId="127" dataCellStyle="Normal 4">
  <autoFilter ref="Q1:Q3" xr:uid="{7A766963-1B57-4B3F-B144-E9D7E82D2334}"/>
  <tableColumns count="1">
    <tableColumn id="1" xr3:uid="{6FA4A804-1C2F-4EBE-A10C-559CAD252845}" name="OBJETIVO_A5_1" dataDxfId="126" dataCellStyle="Normal 4"/>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CE743160-E09A-4804-93C7-0D161C291617}" name="Tabla3046" displayName="Tabla3046" ref="A1:A15" totalsRowShown="0" headerRowDxfId="125" dataDxfId="123" headerRowBorderDxfId="124" tableBorderDxfId="122" totalsRowBorderDxfId="121">
  <autoFilter ref="A1:A15" xr:uid="{41F38CE5-5EE5-491D-9F28-D1CDBB7221E0}"/>
  <tableColumns count="1">
    <tableColumn id="1" xr3:uid="{6DF1A120-7D1F-4E2C-8168-26E753330503}" name="Dominios" dataDxfId="120"/>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4963E1A0-8166-4B80-8996-4C2CC99E2343}" name="Tabla3147" displayName="Tabla3147" ref="B1:B2" totalsRowShown="0" headerRowDxfId="119" dataDxfId="117" headerRowBorderDxfId="118" tableBorderDxfId="116" totalsRowBorderDxfId="115" dataCellStyle="Normal 4">
  <autoFilter ref="B1:B2" xr:uid="{3FBAEA32-38F0-472A-BB9E-5EF2CD1EF7AA}"/>
  <tableColumns count="1">
    <tableColumn id="1" xr3:uid="{D52E0918-2560-4FB3-BACF-589C3086955E}" name="DOMINIO_A5" dataDxfId="114" dataCellStyle="Normal 4"/>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A8C86F5F-B345-4854-8131-3AC7844AC959}" name="Tabla3248" displayName="Tabla3248" ref="C1:C3" totalsRowShown="0" headerRowDxfId="113" dataDxfId="112" tableBorderDxfId="111" dataCellStyle="Normal 4">
  <autoFilter ref="C1:C3" xr:uid="{E875F284-2D79-4E67-9C4F-27086077860A}"/>
  <tableColumns count="1">
    <tableColumn id="1" xr3:uid="{12A3593D-04C6-46C4-9DE8-AF0475AFEBDD}" name="DOMINIO_A6" dataDxfId="110" dataCellStyle="Normal 4"/>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6805C8BF-4BCF-407F-BDD7-627CC0E0BEB0}" name="Tabla3349" displayName="Tabla3349" ref="D1:D4" totalsRowShown="0" headerRowDxfId="109" dataDxfId="108" tableBorderDxfId="107" dataCellStyle="Normal 4">
  <autoFilter ref="D1:D4" xr:uid="{BB9A78BD-0D2D-4E1E-9063-024B363F9EFD}"/>
  <tableColumns count="1">
    <tableColumn id="1" xr3:uid="{D7F8C391-D0EA-43EA-BC9A-76D31881772A}" name="DOMINIO_A7" dataDxfId="106" dataCellStyle="Normal 4"/>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E2BB47CC-0CAA-4951-8838-8608490A3A44}" name="Tabla3450" displayName="Tabla3450" ref="E1:E4" totalsRowShown="0" headerRowDxfId="105" dataDxfId="104" tableBorderDxfId="103" dataCellStyle="Normal 4">
  <autoFilter ref="E1:E4" xr:uid="{965F54B8-80EB-4FA8-AF1E-31308EF6F369}"/>
  <tableColumns count="1">
    <tableColumn id="1" xr3:uid="{5C9AAF16-1455-4B50-9E26-AA39EBB490FF}" name="DOMINIO_A8" dataDxfId="102" dataCellStyle="Normal 4"/>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C514E029-2D82-4CC2-96FF-2709E6602ACB}" name="Tabla3551" displayName="Tabla3551" ref="F1:F5" totalsRowShown="0" headerRowDxfId="101" dataDxfId="100" tableBorderDxfId="99" dataCellStyle="Normal 4">
  <autoFilter ref="F1:F5" xr:uid="{D9279731-D7F7-407A-A7CD-F0EC831E16E1}"/>
  <tableColumns count="1">
    <tableColumn id="1" xr3:uid="{3097B57B-1114-460F-B276-9FA67B796DB1}" name="DOMINIO_A9" dataDxfId="98" dataCellStyle="Normal 4"/>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35D55C0-0F0F-4E74-B3A3-29FAA92E2B95}" name="Tabla3652" displayName="Tabla3652" ref="G1:G2" totalsRowShown="0" headerRowDxfId="97" dataDxfId="96" tableBorderDxfId="95" dataCellStyle="Normal 4">
  <autoFilter ref="G1:G2" xr:uid="{6C54620A-24B1-4AAA-9ED6-FF583E6A6714}"/>
  <tableColumns count="1">
    <tableColumn id="1" xr3:uid="{2B115854-1E9A-45E5-8265-4C48BF5F7C91}" name="DOMINIO_A10" dataDxfId="94"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595CF49-5B54-4929-B7BB-1AA8CA1B3514}" name="Tabla33" displayName="Tabla33" ref="D1:D4" totalsRowShown="0" headerRowDxfId="357" dataDxfId="356" tableBorderDxfId="355" dataCellStyle="Normal 4">
  <autoFilter ref="D1:D4" xr:uid="{BB9A78BD-0D2D-4E1E-9063-024B363F9EFD}"/>
  <tableColumns count="1">
    <tableColumn id="1" xr3:uid="{286307B2-27D2-4BCE-875A-E539243D4B2E}" name="DOMINIO_A7" dataDxfId="354" dataCellStyle="Normal 4"/>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3F02950-E0E4-474D-93AA-021EE009653F}" name="Tabla3753" displayName="Tabla3753" ref="H1:H3" totalsRowShown="0" headerRowDxfId="93" dataDxfId="92" tableBorderDxfId="91" dataCellStyle="Normal 4">
  <autoFilter ref="H1:H3" xr:uid="{83046717-4E6D-4DE4-974C-83D3727A8E05}"/>
  <tableColumns count="1">
    <tableColumn id="1" xr3:uid="{5CC1379B-8ECE-4177-81F6-54C743F52558}" name="DOMINIO_A11" dataDxfId="90" dataCellStyle="Normal 4"/>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7B86A742-D703-4233-BD20-4D5B140346D6}" name="DOMINIO_A1254" displayName="DOMINIO_A1254" ref="I1:I8" totalsRowShown="0" headerRowDxfId="89" dataDxfId="88" tableBorderDxfId="87" dataCellStyle="Normal 4">
  <autoFilter ref="I1:I8" xr:uid="{B5FC6306-BCD5-4993-8812-143C82926B59}"/>
  <tableColumns count="1">
    <tableColumn id="1" xr3:uid="{979CB980-EBB6-456F-B759-2C8DA05928B8}" name="DOMINIO_A12" dataDxfId="86" dataCellStyle="Normal 4"/>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D69F69F-7414-46A7-93B3-09F709E8C1AC}" name="Tabla3955" displayName="Tabla3955" ref="J1:J3" totalsRowShown="0" headerRowDxfId="85" dataDxfId="84" tableBorderDxfId="83" dataCellStyle="Normal 4">
  <autoFilter ref="J1:J3" xr:uid="{A9977915-385F-4A1D-AA1A-54BBEC42B612}"/>
  <tableColumns count="1">
    <tableColumn id="1" xr3:uid="{A8B08793-AD3E-4BA7-B67B-11044B3D7ACE}" name="DOMINIO_A13" dataDxfId="82" dataCellStyle="Normal 4"/>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573FF7BE-1B0E-44F3-98C1-56322012C44D}" name="Tabla4056" displayName="Tabla4056" ref="K1:K4" totalsRowShown="0" headerRowDxfId="81" dataDxfId="80" tableBorderDxfId="79" dataCellStyle="Normal 4">
  <autoFilter ref="K1:K4" xr:uid="{EA0590B7-D48F-4FC7-9B9E-4B791B336086}"/>
  <tableColumns count="1">
    <tableColumn id="1" xr3:uid="{A53F9052-1116-4A3E-A209-0A9EC888E574}" name="DOMINIO_A14" dataDxfId="78" dataCellStyle="Normal 4"/>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9AF0ACEF-F2B8-4CFD-AB80-89EEE237987A}" name="Tabla4157" displayName="Tabla4157" ref="L1:L3" totalsRowShown="0" headerRowDxfId="77" dataDxfId="76" tableBorderDxfId="75" dataCellStyle="Normal 4">
  <autoFilter ref="L1:L3" xr:uid="{55F2136E-68B4-4561-9F64-52B460B8ED82}"/>
  <tableColumns count="1">
    <tableColumn id="1" xr3:uid="{71083259-E319-43D5-8431-3BE2990CC7FD}" name="DOMINIO_A15" dataDxfId="74" dataCellStyle="Normal 4"/>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DE26F3F-4B76-48FB-9158-2A70578F3E00}" name="DOMINIO_A1658" displayName="DOMINIO_A1658" ref="M1:M2" totalsRowShown="0" headerRowDxfId="73" dataDxfId="72" tableBorderDxfId="71" dataCellStyle="Normal 4">
  <autoFilter ref="M1:M2" xr:uid="{BB848C08-AF6E-4EFE-9542-0A7596690EAC}"/>
  <tableColumns count="1">
    <tableColumn id="1" xr3:uid="{65A1E04E-EBFF-4449-8376-EB6474A5B631}" name="DOMINIO_A16" dataDxfId="70" dataCellStyle="Normal 4"/>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842FD4C2-4A14-4CA6-9241-796100D9E3A3}" name="DOMINIO_A1759" displayName="DOMINIO_A1759" ref="N1:N3" totalsRowShown="0" headerRowDxfId="69" dataDxfId="68" tableBorderDxfId="67" dataCellStyle="Normal 4">
  <autoFilter ref="N1:N3" xr:uid="{C68F0F18-971E-4572-A7A7-F440FDE37252}"/>
  <tableColumns count="1">
    <tableColumn id="1" xr3:uid="{BF524F83-AC8F-4B00-BA02-E5F23E2843F6}" name="DOMINIO_A17" dataDxfId="66" dataCellStyle="Normal 4"/>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26561F92-93BE-4D24-A8C4-938FE9074ECB}" name="Tabla4460" displayName="Tabla4460" ref="O1:O3" totalsRowShown="0" headerRowDxfId="65" dataDxfId="63" headerRowBorderDxfId="64" tableBorderDxfId="62" totalsRowBorderDxfId="61" dataCellStyle="Normal 4">
  <autoFilter ref="O1:O3" xr:uid="{A5B76980-34F5-4163-8E15-43ED820898EB}"/>
  <tableColumns count="1">
    <tableColumn id="1" xr3:uid="{B558B747-65D6-4336-90EB-62987F89D829}" name="DOMINIO_A18" dataDxfId="60" dataCellStyle="Normal 4"/>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E6989B4-5130-4923-84A7-52ACE103E57A}" name="Tabla18" displayName="Tabla18" ref="G1:G11" totalsRowShown="0" headerRowDxfId="59" dataDxfId="58">
  <autoFilter ref="G1:G11" xr:uid="{6B3C70AF-A66B-4799-B9CF-36FB8077411D}"/>
  <tableColumns count="1">
    <tableColumn id="1" xr3:uid="{839BB41A-752C-45D2-B811-F585E1C47E2D}" name="Activo" dataDxfId="57"/>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304864C-7378-4367-BDC3-087ACCAF5A7D}" name="Tabla19" displayName="Tabla19" ref="H1:H17" totalsRowShown="0" headerRowDxfId="56" dataDxfId="55">
  <autoFilter ref="H1:H17" xr:uid="{A82DAB0D-CBD5-404C-856D-315FADE081A8}"/>
  <tableColumns count="1">
    <tableColumn id="1" xr3:uid="{92182086-E313-4221-8075-74BA5C02E6DC}" name="DATOS" dataDxfId="5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9BEF40C-1316-45A3-A107-6636DDF7C94A}" name="Tabla34" displayName="Tabla34" ref="E1:E4" totalsRowShown="0" headerRowDxfId="353" dataDxfId="352" tableBorderDxfId="351" dataCellStyle="Normal 4">
  <autoFilter ref="E1:E4" xr:uid="{965F54B8-80EB-4FA8-AF1E-31308EF6F369}"/>
  <tableColumns count="1">
    <tableColumn id="1" xr3:uid="{7C6FF95A-6BBC-4DA4-9028-1FCF8092421E}" name="DOMINIO_A8" dataDxfId="350" dataCellStyle="Normal 4"/>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A7D4545-B5DD-4176-91C1-9CF221857014}" name="Tabla21" displayName="Tabla21" ref="I1:I12" totalsRowShown="0" headerRowDxfId="53" dataDxfId="52">
  <autoFilter ref="I1:I12" xr:uid="{532EB9DE-EF35-4F10-A421-9B184D65FD8D}"/>
  <tableColumns count="1">
    <tableColumn id="1" xr3:uid="{E35F4BD8-4641-4401-8610-ACA95DF4E337}" name="CRIPTOGRAFICAS" dataDxfId="51"/>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4BC4E0D-5443-4DF7-98DD-BDA5BE66BB69}" name="Tabla22" displayName="Tabla22" ref="J1:J20" totalsRowShown="0" headerRowDxfId="50" dataDxfId="49">
  <autoFilter ref="J1:J20" xr:uid="{3DDF4193-7427-4898-922D-49560A0D3254}"/>
  <tableColumns count="1">
    <tableColumn id="1" xr3:uid="{A5D88CB1-C239-45A8-B6D8-6C2D9ABD170C}" name="SERVICIOS" dataDxfId="48"/>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F68D0C2-7727-415C-BA56-298D522344FE}" name="Tabla23" displayName="Tabla23" ref="K1:K23" totalsRowShown="0" headerRowDxfId="47" dataDxfId="46">
  <autoFilter ref="K1:K23" xr:uid="{6C14A438-D383-436B-8B93-ECBFC4E12314}"/>
  <tableColumns count="1">
    <tableColumn id="1" xr3:uid="{0537E92F-233A-4FA5-9872-03BA2C5D7B27}" name="SOFTWARE" dataDxfId="45"/>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8099ED-A6E1-43BE-ADD3-B4F807C342EF}" name="Tabla24" displayName="Tabla24" ref="L1:L24" totalsRowShown="0" headerRowDxfId="44" dataDxfId="43">
  <autoFilter ref="L1:L24" xr:uid="{E3A66E4A-1B94-43C4-826E-0F58180835C9}"/>
  <tableColumns count="1">
    <tableColumn id="1" xr3:uid="{C43AE861-6360-4196-8942-DECF5E243F72}" name="HARDWARE" dataDxfId="42"/>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99E67BE-FEED-4D59-93AC-053D309C678C}" name="Tabla25" displayName="Tabla25" ref="M1:M20" totalsRowShown="0" headerRowDxfId="41" dataDxfId="40">
  <autoFilter ref="M1:M20" xr:uid="{F1592705-9700-4AAD-B3FC-57ED97907820}"/>
  <tableColumns count="1">
    <tableColumn id="1" xr3:uid="{111B8C11-5165-4633-B409-EC0074264AA6}" name="COMUNICACIONES" dataDxfId="39"/>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9D05315-2DE2-4F6F-9155-5869338CDF03}" name="Tabla26" displayName="Tabla26" ref="N1:N29" totalsRowShown="0" headerRowDxfId="38" dataDxfId="37">
  <autoFilter ref="N1:N29" xr:uid="{47458C6E-7A15-4D22-BAD9-815778D02D4A}"/>
  <tableColumns count="1">
    <tableColumn id="1" xr3:uid="{CDEC913C-C045-4BA8-BE88-2A9F6FCC5EEB}" name="SOPORTE" dataDxfId="36"/>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919DBA7-CB00-447D-8E36-A7CD33BD3DDC}" name="Tabla27" displayName="Tabla27" ref="O1:O21" totalsRowShown="0" headerRowDxfId="35" dataDxfId="34">
  <autoFilter ref="O1:O21" xr:uid="{5B63DBD1-3CBA-4B8F-8BA4-E1826F19FE9B}"/>
  <tableColumns count="1">
    <tableColumn id="1" xr3:uid="{520AC7BC-AE6B-4829-895B-18854CDF62C3}" name="AUXILIAR" dataDxfId="33"/>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3B0CD1F-BD26-4B57-8B84-111B5ABFF7C4}" name="Tabla28" displayName="Tabla28" ref="P1:P18" totalsRowShown="0" headerRowDxfId="32" dataDxfId="31">
  <autoFilter ref="P1:P18" xr:uid="{2F2F5D76-6A6E-4FB8-8823-458DA181E121}"/>
  <tableColumns count="1">
    <tableColumn id="1" xr3:uid="{FA1A28DD-0420-49ED-8506-3CA4C8D3AFCD}" name="INSTALACIONES" dataDxfId="30"/>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62D64B7-5ABD-4EBA-BD65-3772E34C3426}" name="Tabla29" displayName="Tabla29" ref="Q1:Q7" totalsRowShown="0" headerRowDxfId="29" dataDxfId="28">
  <autoFilter ref="Q1:Q7" xr:uid="{609061DF-1D00-4C10-B49A-E720710918DA}"/>
  <tableColumns count="1">
    <tableColumn id="1" xr3:uid="{208BC8C3-4907-4C8B-9618-AF7910753303}" name="PERSONAL" dataDxfId="2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779C255-C4B1-41F5-AB1F-356D92EA17CD}" name="Tabla35" displayName="Tabla35" ref="F1:F5" totalsRowShown="0" headerRowDxfId="349" dataDxfId="348" tableBorderDxfId="347" dataCellStyle="Normal 4">
  <autoFilter ref="F1:F5" xr:uid="{D9279731-D7F7-407A-A7CD-F0EC831E16E1}"/>
  <tableColumns count="1">
    <tableColumn id="1" xr3:uid="{AD7FC8D4-04DB-48F5-8D0D-BCCA6408755E}" name="DOMINIO_A9" dataDxfId="346" dataCellStyle="Normal 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F30A27D-0E75-4B9E-8955-B12661201CAC}" name="Tabla36" displayName="Tabla36" ref="G1:G2" totalsRowShown="0" headerRowDxfId="345" dataDxfId="344" tableBorderDxfId="343" dataCellStyle="Normal 4">
  <autoFilter ref="G1:G2" xr:uid="{6C54620A-24B1-4AAA-9ED6-FF583E6A6714}"/>
  <tableColumns count="1">
    <tableColumn id="1" xr3:uid="{26BA76CA-51AC-4A88-AFA7-C46AB66BAA5D}" name="DOMINIO_A10" dataDxfId="342" dataCellStyle="Normal 4"/>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 dT="2023-09-12T18:27:25.05" personId="{A1576DAC-F206-42E7-A971-3A451174C237}" id="{0FE2531D-967A-406B-B8E9-F83680D71F11}">
    <text xml:space="preserve">Garantiza que la identidad de un usuario o entidad es genuina y verificable en un sistema de información </text>
  </threadedComment>
  <threadedComment ref="F6" dT="2023-09-12T18:51:44.07" personId="{A1576DAC-F206-42E7-A971-3A451174C237}" id="{7ACC11D0-7366-49B8-B8EB-15E0EE9B4477}" parentId="{0FE2531D-967A-406B-B8E9-F83680D71F11}">
    <text xml:space="preserve">¿qué perjuicio causaría no saber exactamente quien hace o ha hecho cada cosa? 
</text>
  </threadedComment>
  <threadedComment ref="G6" dT="2023-09-12T18:27:38.80" personId="{A1576DAC-F206-42E7-A971-3A451174C237}" id="{478BCB1D-C052-408B-BDDB-2ED63D3DC201}">
    <text xml:space="preserve">Permite rastrear y documentar las actividades y eventos en un sistema para facilitar la auditoría y la investigación de incidentes. </text>
  </threadedComment>
  <threadedComment ref="G6" dT="2023-09-12T18:49:59.30" personId="{A1576DAC-F206-42E7-A971-3A451174C237}" id="{122675B3-1D4A-4CE1-86EB-9FB6DF67F7F0}" parentId="{478BCB1D-C052-408B-BDDB-2ED63D3DC201}">
    <text xml:space="preserve">¿qué daño causaría no saber a quién se le presta tal servicio? O sea, ¿quién hace qué y cuándo? 
</text>
  </threadedComment>
  <threadedComment ref="H6" dT="2023-09-12T18:27:50.98" personId="{A1576DAC-F206-42E7-A971-3A451174C237}" id="{FE04FEBB-6405-4FB4-AEA2-7EBFB730EB3A}">
    <text xml:space="preserve">Asegura que la información se mantiene protegida contra accesos no autorizados o divulgación no deseada </text>
  </threadedComment>
  <threadedComment ref="H6" dT="2023-09-12T18:47:42.93" personId="{A1576DAC-F206-42E7-A971-3A451174C237}" id="{48A74BCE-F2DE-4523-9DEA-19615AD3CDA1}" parentId="{FE04FEBB-6405-4FB4-AEA2-7EBFB730EB3A}">
    <text xml:space="preserve">¿qué daño causaría que lo conociera quien no debe? 
</text>
  </threadedComment>
  <threadedComment ref="I6" dT="2023-09-12T18:48:58.30" personId="{A1576DAC-F206-42E7-A971-3A451174C237}" id="{0DB86E8E-FE7C-4BC4-8B85-63073625C373}">
    <text xml:space="preserve">Garantiza que la información no ha sido alterada de manera no autorizada y que se mantiene completa y precisa </text>
  </threadedComment>
  <threadedComment ref="I6" dT="2023-09-12T18:49:14.03" personId="{A1576DAC-F206-42E7-A971-3A451174C237}" id="{2B0E7039-DFB9-4F89-9497-6178DE004097}" parentId="{0DB86E8E-FE7C-4BC4-8B85-63073625C373}">
    <text xml:space="preserve">¿qué perjuicio causaría que estuviera dañado o corrupto? 
</text>
  </threadedComment>
  <threadedComment ref="J6" dT="2023-09-12T18:30:36.88" personId="{A1576DAC-F206-42E7-A971-3A451174C237}" id="{663EF43F-3B9C-48F7-870F-6048B09F5128}">
    <text xml:space="preserve">Asegura que los recursos de información y sistemas están disponibles y operativos cuando se necesitan. </text>
  </threadedComment>
  <threadedComment ref="J6" dT="2023-09-12T18:50:49.63" personId="{A1576DAC-F206-42E7-A971-3A451174C237}" id="{2F32D4D6-27D8-4097-9C7D-1A29DD2DD358}" parentId="{663EF43F-3B9C-48F7-870F-6048B09F5128}">
    <text xml:space="preserve">¿qué perjuicio causaría no tenerlo o no poder utilizarlo? 
</text>
  </threadedComment>
  <threadedComment ref="C50" dT="2023-08-25T12:30:29.95" personId="{A1576DAC-F206-42E7-A971-3A451174C237}" id="{8E64BAEE-2647-46BE-A155-A462A12BC134}">
    <text>BK DGH. BK Telecomunicaciones. BK Gestion Documental. BK Laboratorio. BK Imagenologia. BK EDELPHI. BK APLICATIVOS HUDN. BK CORREO ELECTRONICO. BK INTRANET.  BK ACELERADOR LINEAL. BK URKUNINA. 
BK Comunicaciones IP. BK COSTOS HOSPITALARIOS. BK DGH ALTERNAS. BK ELECTROENCEFALOGRAMA CADWELL. BK TELEMETRIA NATUS. BK ALTA DIRECCION. BK NEUMOLOGIA. 
BK Gestion Mantenimientos. BK Gestion Mesa de Ayuda SISTEMAS. BK Gestion Mesa de Ayuda AMBIENTE FISICO. BK Pagina Web. BK Resultados HOLTER. ContinuumDB.BAK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15.xml"/><Relationship Id="rId18" Type="http://schemas.openxmlformats.org/officeDocument/2006/relationships/table" Target="../tables/table20.xml"/><Relationship Id="rId26" Type="http://schemas.openxmlformats.org/officeDocument/2006/relationships/table" Target="../tables/table28.xml"/><Relationship Id="rId39" Type="http://schemas.openxmlformats.org/officeDocument/2006/relationships/table" Target="../tables/table41.xml"/><Relationship Id="rId21" Type="http://schemas.openxmlformats.org/officeDocument/2006/relationships/table" Target="../tables/table23.xml"/><Relationship Id="rId34" Type="http://schemas.openxmlformats.org/officeDocument/2006/relationships/table" Target="../tables/table36.xml"/><Relationship Id="rId42" Type="http://schemas.openxmlformats.org/officeDocument/2006/relationships/table" Target="../tables/table44.xml"/><Relationship Id="rId47" Type="http://schemas.openxmlformats.org/officeDocument/2006/relationships/table" Target="../tables/table49.xml"/><Relationship Id="rId50" Type="http://schemas.openxmlformats.org/officeDocument/2006/relationships/table" Target="../tables/table52.xml"/><Relationship Id="rId7" Type="http://schemas.openxmlformats.org/officeDocument/2006/relationships/table" Target="../tables/table9.xml"/><Relationship Id="rId2" Type="http://schemas.openxmlformats.org/officeDocument/2006/relationships/table" Target="../tables/table4.xml"/><Relationship Id="rId16" Type="http://schemas.openxmlformats.org/officeDocument/2006/relationships/table" Target="../tables/table18.xml"/><Relationship Id="rId29" Type="http://schemas.openxmlformats.org/officeDocument/2006/relationships/table" Target="../tables/table31.xml"/><Relationship Id="rId11" Type="http://schemas.openxmlformats.org/officeDocument/2006/relationships/table" Target="../tables/table13.xml"/><Relationship Id="rId24" Type="http://schemas.openxmlformats.org/officeDocument/2006/relationships/table" Target="../tables/table26.xml"/><Relationship Id="rId32" Type="http://schemas.openxmlformats.org/officeDocument/2006/relationships/table" Target="../tables/table34.xml"/><Relationship Id="rId37" Type="http://schemas.openxmlformats.org/officeDocument/2006/relationships/table" Target="../tables/table39.xml"/><Relationship Id="rId40" Type="http://schemas.openxmlformats.org/officeDocument/2006/relationships/table" Target="../tables/table42.xml"/><Relationship Id="rId45" Type="http://schemas.openxmlformats.org/officeDocument/2006/relationships/table" Target="../tables/table47.xml"/><Relationship Id="rId5" Type="http://schemas.openxmlformats.org/officeDocument/2006/relationships/table" Target="../tables/table7.xml"/><Relationship Id="rId15" Type="http://schemas.openxmlformats.org/officeDocument/2006/relationships/table" Target="../tables/table17.xml"/><Relationship Id="rId23" Type="http://schemas.openxmlformats.org/officeDocument/2006/relationships/table" Target="../tables/table25.xml"/><Relationship Id="rId28" Type="http://schemas.openxmlformats.org/officeDocument/2006/relationships/table" Target="../tables/table30.xml"/><Relationship Id="rId36" Type="http://schemas.openxmlformats.org/officeDocument/2006/relationships/table" Target="../tables/table38.xml"/><Relationship Id="rId49" Type="http://schemas.openxmlformats.org/officeDocument/2006/relationships/table" Target="../tables/table51.xml"/><Relationship Id="rId10" Type="http://schemas.openxmlformats.org/officeDocument/2006/relationships/table" Target="../tables/table12.xml"/><Relationship Id="rId19" Type="http://schemas.openxmlformats.org/officeDocument/2006/relationships/table" Target="../tables/table21.xml"/><Relationship Id="rId31" Type="http://schemas.openxmlformats.org/officeDocument/2006/relationships/table" Target="../tables/table33.xml"/><Relationship Id="rId44" Type="http://schemas.openxmlformats.org/officeDocument/2006/relationships/table" Target="../tables/table46.xml"/><Relationship Id="rId4" Type="http://schemas.openxmlformats.org/officeDocument/2006/relationships/table" Target="../tables/table6.xml"/><Relationship Id="rId9" Type="http://schemas.openxmlformats.org/officeDocument/2006/relationships/table" Target="../tables/table11.xml"/><Relationship Id="rId14" Type="http://schemas.openxmlformats.org/officeDocument/2006/relationships/table" Target="../tables/table16.xml"/><Relationship Id="rId22" Type="http://schemas.openxmlformats.org/officeDocument/2006/relationships/table" Target="../tables/table24.xml"/><Relationship Id="rId27" Type="http://schemas.openxmlformats.org/officeDocument/2006/relationships/table" Target="../tables/table29.xml"/><Relationship Id="rId30" Type="http://schemas.openxmlformats.org/officeDocument/2006/relationships/table" Target="../tables/table32.xml"/><Relationship Id="rId35" Type="http://schemas.openxmlformats.org/officeDocument/2006/relationships/table" Target="../tables/table37.xml"/><Relationship Id="rId43" Type="http://schemas.openxmlformats.org/officeDocument/2006/relationships/table" Target="../tables/table45.xml"/><Relationship Id="rId48" Type="http://schemas.openxmlformats.org/officeDocument/2006/relationships/table" Target="../tables/table50.xml"/><Relationship Id="rId8" Type="http://schemas.openxmlformats.org/officeDocument/2006/relationships/table" Target="../tables/table10.xml"/><Relationship Id="rId3" Type="http://schemas.openxmlformats.org/officeDocument/2006/relationships/table" Target="../tables/table5.xml"/><Relationship Id="rId12" Type="http://schemas.openxmlformats.org/officeDocument/2006/relationships/table" Target="../tables/table14.xml"/><Relationship Id="rId17" Type="http://schemas.openxmlformats.org/officeDocument/2006/relationships/table" Target="../tables/table19.xml"/><Relationship Id="rId25" Type="http://schemas.openxmlformats.org/officeDocument/2006/relationships/table" Target="../tables/table27.xml"/><Relationship Id="rId33" Type="http://schemas.openxmlformats.org/officeDocument/2006/relationships/table" Target="../tables/table35.xml"/><Relationship Id="rId38" Type="http://schemas.openxmlformats.org/officeDocument/2006/relationships/table" Target="../tables/table40.xml"/><Relationship Id="rId46" Type="http://schemas.openxmlformats.org/officeDocument/2006/relationships/table" Target="../tables/table48.xml"/><Relationship Id="rId20" Type="http://schemas.openxmlformats.org/officeDocument/2006/relationships/table" Target="../tables/table22.xml"/><Relationship Id="rId41" Type="http://schemas.openxmlformats.org/officeDocument/2006/relationships/table" Target="../tables/table43.xml"/><Relationship Id="rId1" Type="http://schemas.openxmlformats.org/officeDocument/2006/relationships/table" Target="../tables/table3.xml"/><Relationship Id="rId6" Type="http://schemas.openxmlformats.org/officeDocument/2006/relationships/table" Target="../tables/table8.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60.xml"/><Relationship Id="rId13" Type="http://schemas.openxmlformats.org/officeDocument/2006/relationships/table" Target="../tables/table65.xml"/><Relationship Id="rId3" Type="http://schemas.openxmlformats.org/officeDocument/2006/relationships/table" Target="../tables/table55.xml"/><Relationship Id="rId7" Type="http://schemas.openxmlformats.org/officeDocument/2006/relationships/table" Target="../tables/table59.xml"/><Relationship Id="rId12" Type="http://schemas.openxmlformats.org/officeDocument/2006/relationships/table" Target="../tables/table64.xml"/><Relationship Id="rId2" Type="http://schemas.openxmlformats.org/officeDocument/2006/relationships/table" Target="../tables/table54.xml"/><Relationship Id="rId1" Type="http://schemas.openxmlformats.org/officeDocument/2006/relationships/table" Target="../tables/table53.xml"/><Relationship Id="rId6" Type="http://schemas.openxmlformats.org/officeDocument/2006/relationships/table" Target="../tables/table58.xml"/><Relationship Id="rId11" Type="http://schemas.openxmlformats.org/officeDocument/2006/relationships/table" Target="../tables/table63.xml"/><Relationship Id="rId5" Type="http://schemas.openxmlformats.org/officeDocument/2006/relationships/table" Target="../tables/table57.xml"/><Relationship Id="rId15" Type="http://schemas.openxmlformats.org/officeDocument/2006/relationships/table" Target="../tables/table67.xml"/><Relationship Id="rId10" Type="http://schemas.openxmlformats.org/officeDocument/2006/relationships/table" Target="../tables/table62.xml"/><Relationship Id="rId4" Type="http://schemas.openxmlformats.org/officeDocument/2006/relationships/table" Target="../tables/table56.xml"/><Relationship Id="rId9" Type="http://schemas.openxmlformats.org/officeDocument/2006/relationships/table" Target="../tables/table61.xml"/><Relationship Id="rId14" Type="http://schemas.openxmlformats.org/officeDocument/2006/relationships/table" Target="../tables/table66.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74.xml"/><Relationship Id="rId3" Type="http://schemas.openxmlformats.org/officeDocument/2006/relationships/table" Target="../tables/table69.xml"/><Relationship Id="rId7" Type="http://schemas.openxmlformats.org/officeDocument/2006/relationships/table" Target="../tables/table73.xml"/><Relationship Id="rId12" Type="http://schemas.openxmlformats.org/officeDocument/2006/relationships/table" Target="../tables/table78.xml"/><Relationship Id="rId2" Type="http://schemas.openxmlformats.org/officeDocument/2006/relationships/table" Target="../tables/table68.xml"/><Relationship Id="rId1" Type="http://schemas.openxmlformats.org/officeDocument/2006/relationships/printerSettings" Target="../printerSettings/printerSettings13.bin"/><Relationship Id="rId6" Type="http://schemas.openxmlformats.org/officeDocument/2006/relationships/table" Target="../tables/table72.xml"/><Relationship Id="rId11" Type="http://schemas.openxmlformats.org/officeDocument/2006/relationships/table" Target="../tables/table77.xml"/><Relationship Id="rId5" Type="http://schemas.openxmlformats.org/officeDocument/2006/relationships/table" Target="../tables/table71.xml"/><Relationship Id="rId10" Type="http://schemas.openxmlformats.org/officeDocument/2006/relationships/table" Target="../tables/table76.xml"/><Relationship Id="rId4" Type="http://schemas.openxmlformats.org/officeDocument/2006/relationships/table" Target="../tables/table70.xml"/><Relationship Id="rId9" Type="http://schemas.openxmlformats.org/officeDocument/2006/relationships/table" Target="../tables/table7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2:G998"/>
  <sheetViews>
    <sheetView zoomScale="115" zoomScaleNormal="115" workbookViewId="0">
      <selection activeCell="B5" sqref="B5:C5"/>
    </sheetView>
  </sheetViews>
  <sheetFormatPr baseColWidth="10" defaultColWidth="11.25" defaultRowHeight="15" customHeight="1" x14ac:dyDescent="0.25"/>
  <cols>
    <col min="1" max="1" width="11" customWidth="1"/>
    <col min="2" max="2" width="26" customWidth="1"/>
    <col min="3" max="3" width="101.25" customWidth="1"/>
    <col min="4" max="4" width="16.375" bestFit="1" customWidth="1"/>
    <col min="5" max="9" width="10.75" customWidth="1"/>
  </cols>
  <sheetData>
    <row r="2" spans="2:7" ht="15.75" customHeight="1" x14ac:dyDescent="0.25"/>
    <row r="3" spans="2:7" ht="15.75" customHeight="1" x14ac:dyDescent="0.25"/>
    <row r="4" spans="2:7" ht="15.75" customHeight="1" x14ac:dyDescent="0.25"/>
    <row r="5" spans="2:7" ht="15.75" customHeight="1" x14ac:dyDescent="0.25">
      <c r="B5" s="332" t="s">
        <v>962</v>
      </c>
      <c r="C5" s="332" t="s">
        <v>963</v>
      </c>
    </row>
    <row r="6" spans="2:7" ht="38.25" customHeight="1" x14ac:dyDescent="0.25">
      <c r="B6" s="326" t="s">
        <v>0</v>
      </c>
      <c r="C6" s="335" t="s">
        <v>964</v>
      </c>
    </row>
    <row r="7" spans="2:7" ht="16.5" customHeight="1" x14ac:dyDescent="0.25">
      <c r="B7" s="326" t="s">
        <v>1</v>
      </c>
      <c r="C7" s="336" t="s">
        <v>945</v>
      </c>
    </row>
    <row r="8" spans="2:7" ht="15.75" customHeight="1" x14ac:dyDescent="0.25">
      <c r="B8" s="327" t="s">
        <v>2</v>
      </c>
      <c r="C8" s="337" t="s">
        <v>946</v>
      </c>
    </row>
    <row r="9" spans="2:7" ht="15.75" customHeight="1" x14ac:dyDescent="0.25">
      <c r="B9" s="327" t="s">
        <v>3</v>
      </c>
      <c r="C9" s="338" t="s">
        <v>947</v>
      </c>
    </row>
    <row r="10" spans="2:7" ht="30" x14ac:dyDescent="0.25">
      <c r="B10" s="328" t="s">
        <v>4</v>
      </c>
      <c r="C10" s="336" t="s">
        <v>5</v>
      </c>
    </row>
    <row r="11" spans="2:7" ht="30" customHeight="1" x14ac:dyDescent="0.25">
      <c r="B11" s="328" t="s">
        <v>6</v>
      </c>
      <c r="C11" s="336" t="s">
        <v>966</v>
      </c>
    </row>
    <row r="12" spans="2:7" ht="15.75" customHeight="1" x14ac:dyDescent="0.25">
      <c r="B12" s="329" t="s">
        <v>7</v>
      </c>
      <c r="C12" s="336" t="s">
        <v>8</v>
      </c>
    </row>
    <row r="13" spans="2:7" ht="15.75" customHeight="1" x14ac:dyDescent="0.25">
      <c r="B13" s="330"/>
      <c r="C13" s="336" t="s">
        <v>9</v>
      </c>
      <c r="D13" s="155"/>
      <c r="E13" s="1"/>
      <c r="F13" s="1"/>
      <c r="G13" s="1"/>
    </row>
    <row r="14" spans="2:7" ht="25.5" customHeight="1" x14ac:dyDescent="0.35">
      <c r="B14" s="330"/>
      <c r="C14" s="339" t="s">
        <v>612</v>
      </c>
    </row>
    <row r="15" spans="2:7" ht="15.75" customHeight="1" x14ac:dyDescent="0.25">
      <c r="B15" s="330"/>
      <c r="C15" s="340" t="s">
        <v>11</v>
      </c>
      <c r="D15" s="132"/>
    </row>
    <row r="16" spans="2:7" ht="15.75" customHeight="1" x14ac:dyDescent="0.25">
      <c r="B16" s="330"/>
      <c r="C16" s="340" t="s">
        <v>12</v>
      </c>
    </row>
    <row r="17" spans="2:3" ht="15.75" customHeight="1" x14ac:dyDescent="0.25">
      <c r="B17" s="330"/>
      <c r="C17" s="340" t="s">
        <v>13</v>
      </c>
    </row>
    <row r="18" spans="2:3" ht="15.75" customHeight="1" x14ac:dyDescent="0.25">
      <c r="B18" s="330"/>
      <c r="C18" s="340" t="s">
        <v>967</v>
      </c>
    </row>
    <row r="19" spans="2:3" ht="15.75" customHeight="1" x14ac:dyDescent="0.25">
      <c r="B19" s="330"/>
      <c r="C19" s="340" t="s">
        <v>14</v>
      </c>
    </row>
    <row r="20" spans="2:3" ht="15.75" customHeight="1" x14ac:dyDescent="0.25">
      <c r="B20" s="333"/>
      <c r="C20" s="334"/>
    </row>
    <row r="21" spans="2:3" ht="15.75" customHeight="1" x14ac:dyDescent="0.25">
      <c r="B21" s="331" t="s">
        <v>965</v>
      </c>
      <c r="C21" s="340" t="s">
        <v>949</v>
      </c>
    </row>
    <row r="22" spans="2:3" ht="15.75" customHeight="1" x14ac:dyDescent="0.25">
      <c r="B22" s="330"/>
      <c r="C22" s="340" t="s">
        <v>948</v>
      </c>
    </row>
    <row r="23" spans="2:3" ht="15.75" customHeight="1" x14ac:dyDescent="0.25">
      <c r="B23" s="330"/>
      <c r="C23" s="340"/>
    </row>
    <row r="24" spans="2:3" ht="15.75" customHeight="1" x14ac:dyDescent="0.25">
      <c r="B24" s="330"/>
      <c r="C24" s="340"/>
    </row>
    <row r="25" spans="2:3" ht="15.75" customHeight="1" x14ac:dyDescent="0.25">
      <c r="B25" s="330"/>
      <c r="C25" s="340"/>
    </row>
    <row r="26" spans="2:3" ht="15.75" customHeight="1" x14ac:dyDescent="0.25"/>
    <row r="27" spans="2:3" ht="15.75" customHeight="1" x14ac:dyDescent="0.25"/>
    <row r="28" spans="2:3" ht="15.75" customHeight="1" x14ac:dyDescent="0.25"/>
    <row r="29" spans="2:3" ht="15.75" customHeight="1" x14ac:dyDescent="0.25"/>
    <row r="30" spans="2:3" ht="15.75" customHeight="1" x14ac:dyDescent="0.25"/>
    <row r="31" spans="2:3" ht="15.75" customHeight="1" x14ac:dyDescent="0.25"/>
    <row r="32" spans="2:3" ht="15.75" customHeight="1" x14ac:dyDescent="0.25"/>
    <row r="33" customFormat="1" ht="15.75" customHeight="1" x14ac:dyDescent="0.25"/>
    <row r="34" customFormat="1" ht="15.75" customHeight="1" x14ac:dyDescent="0.25"/>
    <row r="35" customFormat="1" ht="15.75" customHeight="1" x14ac:dyDescent="0.25"/>
    <row r="36" customFormat="1" ht="15.75" customHeight="1" x14ac:dyDescent="0.25"/>
    <row r="37" customFormat="1" ht="15.75" customHeight="1" x14ac:dyDescent="0.25"/>
    <row r="38" customFormat="1" ht="15.75" customHeight="1" x14ac:dyDescent="0.25"/>
    <row r="39" customFormat="1" ht="15.75" customHeight="1" x14ac:dyDescent="0.25"/>
    <row r="40" customFormat="1" ht="15.75" customHeight="1" x14ac:dyDescent="0.25"/>
    <row r="41" customFormat="1" ht="15.75" customHeight="1" x14ac:dyDescent="0.25"/>
    <row r="42" customFormat="1" ht="15.75" customHeight="1" x14ac:dyDescent="0.25"/>
    <row r="43" customFormat="1" ht="15.75" customHeight="1" x14ac:dyDescent="0.25"/>
    <row r="44" customFormat="1" ht="15.75" customHeight="1" x14ac:dyDescent="0.25"/>
    <row r="45" customFormat="1" ht="15.75" customHeight="1" x14ac:dyDescent="0.25"/>
    <row r="46" customFormat="1" ht="15.75" customHeight="1" x14ac:dyDescent="0.25"/>
    <row r="47" customFormat="1" ht="15.75" customHeight="1" x14ac:dyDescent="0.25"/>
    <row r="48" customFormat="1"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sheetData>
  <mergeCells count="3">
    <mergeCell ref="B12:B19"/>
    <mergeCell ref="B21:B25"/>
    <mergeCell ref="B20:C20"/>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BD!$R$1:$R$3</xm:f>
          </x14:formula1>
          <xm:sqref>C14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Y160"/>
  <sheetViews>
    <sheetView workbookViewId="0">
      <pane ySplit="5" topLeftCell="A6" activePane="bottomLeft" state="frozen"/>
      <selection pane="bottomLeft" activeCell="S81" sqref="A81:S81"/>
    </sheetView>
  </sheetViews>
  <sheetFormatPr baseColWidth="10" defaultRowHeight="15.75" x14ac:dyDescent="0.25"/>
  <cols>
    <col min="1" max="1" width="8.625" style="47" bestFit="1" customWidth="1"/>
    <col min="2" max="2" width="4.875" style="47" bestFit="1" customWidth="1"/>
    <col min="3" max="3" width="7" style="47" bestFit="1" customWidth="1"/>
    <col min="4" max="4" width="4.625" style="47" bestFit="1" customWidth="1"/>
    <col min="5" max="5" width="10.625" style="47" bestFit="1" customWidth="1"/>
    <col min="6" max="6" width="5.125" style="47" bestFit="1" customWidth="1"/>
    <col min="7" max="7" width="7" style="47" bestFit="1" customWidth="1"/>
    <col min="8" max="8" width="4.625" style="47" bestFit="1" customWidth="1"/>
    <col min="9" max="9" width="7.75" style="47" bestFit="1" customWidth="1"/>
    <col min="10" max="10" width="4.875" style="47" bestFit="1" customWidth="1"/>
    <col min="11" max="11" width="7" style="47" bestFit="1" customWidth="1"/>
    <col min="12" max="12" width="4.625" style="47" bestFit="1" customWidth="1"/>
    <col min="13" max="13" width="7.75" style="47" bestFit="1" customWidth="1"/>
    <col min="14" max="14" width="7" style="47" bestFit="1" customWidth="1"/>
    <col min="15" max="15" width="4.625" style="47" bestFit="1" customWidth="1"/>
    <col min="16" max="17" width="7.75" style="47" bestFit="1" customWidth="1"/>
    <col min="18" max="18" width="7.75" style="47" customWidth="1"/>
  </cols>
  <sheetData>
    <row r="2" spans="1:25" x14ac:dyDescent="0.25">
      <c r="A2" s="48" t="b">
        <v>1</v>
      </c>
    </row>
    <row r="3" spans="1:25" x14ac:dyDescent="0.25">
      <c r="A3" s="49"/>
      <c r="B3" s="49"/>
      <c r="C3" s="49"/>
      <c r="D3" s="49"/>
      <c r="E3" s="49"/>
      <c r="F3" s="49"/>
      <c r="G3" s="49"/>
      <c r="H3" s="49"/>
      <c r="I3" s="49"/>
      <c r="J3" s="49"/>
      <c r="K3" s="49"/>
      <c r="L3" s="49"/>
      <c r="M3" s="49"/>
      <c r="N3" s="49"/>
      <c r="O3" s="49"/>
      <c r="P3" s="49"/>
      <c r="S3" s="50"/>
      <c r="T3" s="50"/>
      <c r="U3" s="321" t="s">
        <v>19</v>
      </c>
      <c r="V3" s="321"/>
      <c r="W3" s="321"/>
      <c r="X3" s="321"/>
      <c r="Y3" s="321"/>
    </row>
    <row r="4" spans="1:25" ht="31.5" x14ac:dyDescent="0.25">
      <c r="A4" s="323" t="s">
        <v>167</v>
      </c>
      <c r="B4" s="323"/>
      <c r="C4" s="323"/>
      <c r="D4" s="323"/>
      <c r="E4" s="323"/>
      <c r="F4" s="323" t="s">
        <v>511</v>
      </c>
      <c r="G4" s="323"/>
      <c r="H4" s="323"/>
      <c r="I4" s="323"/>
      <c r="J4" s="323" t="s">
        <v>80</v>
      </c>
      <c r="K4" s="323"/>
      <c r="L4" s="323"/>
      <c r="M4" s="323"/>
      <c r="N4" s="323" t="s">
        <v>88</v>
      </c>
      <c r="O4" s="323"/>
      <c r="P4" s="323"/>
      <c r="Q4" s="51" t="s">
        <v>512</v>
      </c>
      <c r="S4" s="50"/>
      <c r="T4" s="50"/>
      <c r="U4" s="52" t="s">
        <v>25</v>
      </c>
      <c r="V4" s="53" t="s">
        <v>26</v>
      </c>
      <c r="W4" s="53" t="s">
        <v>27</v>
      </c>
      <c r="X4" s="53" t="s">
        <v>28</v>
      </c>
      <c r="Y4" s="54" t="s">
        <v>29</v>
      </c>
    </row>
    <row r="5" spans="1:25" x14ac:dyDescent="0.25">
      <c r="A5" s="55" t="s">
        <v>25</v>
      </c>
      <c r="B5" s="56" t="s">
        <v>26</v>
      </c>
      <c r="C5" s="56" t="s">
        <v>27</v>
      </c>
      <c r="D5" s="56" t="s">
        <v>28</v>
      </c>
      <c r="E5" s="56" t="s">
        <v>29</v>
      </c>
      <c r="F5" s="56" t="s">
        <v>26</v>
      </c>
      <c r="G5" s="56" t="s">
        <v>27</v>
      </c>
      <c r="H5" s="56" t="s">
        <v>28</v>
      </c>
      <c r="I5" s="56" t="s">
        <v>29</v>
      </c>
      <c r="J5" s="56" t="s">
        <v>26</v>
      </c>
      <c r="K5" s="56" t="s">
        <v>27</v>
      </c>
      <c r="L5" s="56" t="s">
        <v>28</v>
      </c>
      <c r="M5" s="56" t="s">
        <v>29</v>
      </c>
      <c r="N5" s="56" t="s">
        <v>27</v>
      </c>
      <c r="O5" s="56" t="s">
        <v>28</v>
      </c>
      <c r="P5" s="56" t="s">
        <v>29</v>
      </c>
      <c r="Q5" s="56" t="s">
        <v>29</v>
      </c>
      <c r="R5" s="57"/>
      <c r="S5" s="325" t="s">
        <v>19</v>
      </c>
      <c r="T5" s="324" t="s">
        <v>513</v>
      </c>
      <c r="U5" s="262" t="str">
        <f>+A81</f>
        <v/>
      </c>
      <c r="V5" s="272" t="str">
        <f>+B81</f>
        <v/>
      </c>
      <c r="W5" s="272" t="str">
        <f>+C81</f>
        <v/>
      </c>
      <c r="X5" s="269" t="str">
        <f>+D81</f>
        <v/>
      </c>
      <c r="Y5" s="259" t="str">
        <f>+E81</f>
        <v/>
      </c>
    </row>
    <row r="6" spans="1:25" x14ac:dyDescent="0.25">
      <c r="A6" s="51" t="str">
        <f>""</f>
        <v/>
      </c>
      <c r="B6" s="51" t="str">
        <f>""</f>
        <v/>
      </c>
      <c r="C6" s="51" t="str">
        <f>""</f>
        <v/>
      </c>
      <c r="D6" s="51" t="str">
        <f>""</f>
        <v/>
      </c>
      <c r="E6" s="51" t="str">
        <f>""</f>
        <v/>
      </c>
      <c r="F6" s="51" t="str">
        <f>""</f>
        <v/>
      </c>
      <c r="G6" s="51" t="str">
        <f>""</f>
        <v/>
      </c>
      <c r="H6" s="51" t="str">
        <f>""</f>
        <v/>
      </c>
      <c r="I6" s="51" t="str">
        <f>""</f>
        <v/>
      </c>
      <c r="J6" s="51" t="str">
        <f>""</f>
        <v/>
      </c>
      <c r="K6" s="51" t="str">
        <f>""</f>
        <v/>
      </c>
      <c r="L6" s="51" t="str">
        <f>""</f>
        <v/>
      </c>
      <c r="M6" s="51" t="str">
        <f>""</f>
        <v/>
      </c>
      <c r="N6" s="51" t="str">
        <f>""</f>
        <v/>
      </c>
      <c r="O6" s="51" t="str">
        <f>""</f>
        <v/>
      </c>
      <c r="P6" s="51" t="str">
        <f>""</f>
        <v/>
      </c>
      <c r="Q6" s="51" t="str">
        <f>""</f>
        <v/>
      </c>
      <c r="S6" s="275"/>
      <c r="T6" s="324"/>
      <c r="U6" s="263"/>
      <c r="V6" s="273"/>
      <c r="W6" s="273"/>
      <c r="X6" s="270"/>
      <c r="Y6" s="260"/>
    </row>
    <row r="7" spans="1:25" x14ac:dyDescent="0.25">
      <c r="A7" s="51" t="str">
        <f>IF(IF($A$2=FALSE,AND(APT!G5="I",APT!H5=1,APT!J5="c"),AND(OR(APT!G5="I",APT!G5="M"),APT!H5=1,APT!J5="c")),CONCATENATE(", R",APT!A5,IA!A6),A6)</f>
        <v/>
      </c>
      <c r="B7" s="51" t="str">
        <f>IF(IF($A$2=FALSE,AND(APT!G5="I",APT!H5=2,APT!J5="c"),AND(OR(APT!G5="I",APT!G5="M"),APT!H5=2,APT!J5="c")),CONCATENATE(", R",APT!A5,IA!B6),B6)</f>
        <v/>
      </c>
      <c r="C7" s="51" t="str">
        <f>IF(IF($A$2=FALSE,AND(APT!G5="I",APT!H5=3,APT!J5="c"),AND(OR(APT!G5="I",APT!G5="M"),APT!H5=3,APT!J5="c")),CONCATENATE(", R",APT!A5,IA!C6),C6)</f>
        <v/>
      </c>
      <c r="D7" s="51" t="str">
        <f>IF(IF($A$2=FALSE,AND(APT!G5="I",APT!H5=4,APT!J5="c"),AND(OR(APT!G5="I",APT!G5="M"),APT!H5=4,APT!J5="c")),CONCATENATE(", R",APT!A5,IA!D6),D6)</f>
        <v/>
      </c>
      <c r="E7" s="51" t="str">
        <f>IF(IF($A$2=FALSE,AND(APT!G5="I",APT!H5=5,APT!J5="c"),AND(OR(APT!G5="I",APT!G5="M"),APT!H5=5,APT!J5="c")),CONCATENATE(", Riesgo",APT!A5,IA!E6),E6)</f>
        <v/>
      </c>
      <c r="F7" s="51" t="str">
        <f>IF(IF($A$2=FALSE,AND(APT!G5="I",APT!H5=2,APT!J5="I"),AND(OR(APT!G5="I",APT!G5="M"),APT!H5=2,APT!J5="I")),CONCATENATE(", R",APT!A5,IA!F6),F6)</f>
        <v/>
      </c>
      <c r="G7" s="51" t="str">
        <f>IF(IF($A$2=FALSE,AND(APT!G5="I",APT!H5=3,APT!J5="I"),AND(OR(APT!G5="I",APT!G5="M"),APT!H5=3,APT!J5="I")),CONCATENATE(", R",APT!A5,IA!G6),G6)</f>
        <v/>
      </c>
      <c r="H7" s="51" t="str">
        <f>IF(IF($A$2=FALSE,AND(APT!G5="I",APT!H5=4,APT!J5="I"),AND(OR(APT!G5="I",APT!G5="M"),APT!H5=4,APT!J5="I")),CONCATENATE(", R",APT!A5,IA!H6),H6)</f>
        <v/>
      </c>
      <c r="I7" s="51" t="str">
        <f>IF(IF($A$2=FALSE,AND(APT!G5="I",APT!H5=5,APT!J5="I"),AND(OR(APT!G5="I",APT!G5="M"),APT!H5=5,APT!J5="I")),CONCATENATE(", R",APT!A5,IA!I6),I6)</f>
        <v/>
      </c>
      <c r="J7" s="51" t="str">
        <f>IF(IF($A$2=FALSE,AND(APT!G5="I",APT!H5=2,APT!J5="A"),AND(OR(APT!G5="I",APT!G5="M"),APT!H5=2,APT!J5="A")),CONCATENATE(", R",APT!A5,IA!J6),J6)</f>
        <v/>
      </c>
      <c r="K7" s="51" t="str">
        <f>IF(IF($A$2=FALSE,AND(APT!G5="I",APT!H5=3,APT!J5="A"),AND(OR(APT!G5="I",APT!G5="M"),APT!H5=3,APT!J5="A")),CONCATENATE(", R",APT!A5,IA!K6),K6)</f>
        <v/>
      </c>
      <c r="L7" s="51" t="str">
        <f>IF(IF($A$2=FALSE,AND(APT!G5="I",APT!H5=4,APT!J5="A"),AND(OR(APT!G5="I",APT!G5="M"),APT!H5=4,APT!J5="A")),CONCATENATE(", R",APT!A5,IA!L6),L6)</f>
        <v/>
      </c>
      <c r="M7" s="51" t="str">
        <f>IF(IF($A$2=FALSE,AND(APT!G5="I",APT!H5=5,APT!J5="A"),AND(OR(APT!G5="I",APT!G5="M"),APT!H5=5,APT!J5="A")),CONCATENATE(", R",APT!A5,IA!M6),M6)</f>
        <v/>
      </c>
      <c r="N7" s="51" t="str">
        <f>IF(IF($A$2=FALSE,AND(APT!G5="I",APT!H5=3,APT!J5="B"),AND(OR(APT!G5="I",APT!G5="M"),APT!H5=3,APT!J5="B")),CONCATENATE(", R",APT!A5,IA!N6),N6)</f>
        <v/>
      </c>
      <c r="O7" s="51" t="str">
        <f>IF(IF($A$2=FALSE,AND(APT!G5="I",APT!H5=4,APT!J5="B"),AND(OR(APT!G5="I",APT!G5="M"),APT!H5=4,APT!J5="B")),CONCATENATE(", R",APT!A5,IA!O6),O6)</f>
        <v/>
      </c>
      <c r="P7" s="51" t="str">
        <f>IF(IF($A$2=FALSE,AND(APT!G5="I",APT!H5=5,APT!J5="B"),AND(OR(APT!G5="I",APT!G5="M"),APT!H5=5,APT!J5="B")),CONCATENATE(", R",APT!A5,IA!P6),P6)</f>
        <v/>
      </c>
      <c r="Q7" s="51" t="str">
        <f>IF(IF($A$2=FALSE,AND(APT!G5="I",APT!H5=5,APT!J5="D"),AND(OR(APT!G5="I",APT!G5="M"),APT!H5=5,APT!J5="D")),CONCATENATE(", R",APT!A5,IA!Q6),Q6)</f>
        <v/>
      </c>
      <c r="S7" s="275"/>
      <c r="T7" s="324"/>
      <c r="U7" s="264"/>
      <c r="V7" s="274"/>
      <c r="W7" s="274"/>
      <c r="X7" s="271"/>
      <c r="Y7" s="261"/>
    </row>
    <row r="8" spans="1:25" x14ac:dyDescent="0.25">
      <c r="A8" s="51" t="str">
        <f>IF(IF($A$2=FALSE,AND(APT!G6="I",APT!H6=1,APT!J6="c"),AND(OR(APT!G6="I",APT!G6="M"),APT!H6=1,APT!J6="c")),CONCATENATE(", R",APT!A6,IA!A7),A7)</f>
        <v/>
      </c>
      <c r="B8" s="51" t="str">
        <f>IF(IF($A$2=FALSE,AND(APT!G6="I",APT!H6=2,APT!J6="c"),AND(OR(APT!G6="I",APT!G6="M"),APT!H6=2,APT!J6="c")),CONCATENATE(", R",APT!A6,IA!B7),B7)</f>
        <v/>
      </c>
      <c r="C8" s="51" t="str">
        <f>IF(IF($A$2=FALSE,AND(APT!G6="I",APT!H6=3,APT!J6="c"),AND(OR(APT!G6="I",APT!G6="M"),APT!H6=3,APT!J6="c")),CONCATENATE(", R",APT!A6,IA!C7),C7)</f>
        <v/>
      </c>
      <c r="D8" s="51" t="str">
        <f>IF(IF($A$2=FALSE,AND(APT!G6="I",APT!H6=4,APT!J6="c"),AND(OR(APT!G6="I",APT!G6="M"),APT!H6=4,APT!J6="c")),CONCATENATE(", R",APT!A6,IA!D7),D7)</f>
        <v/>
      </c>
      <c r="E8" s="51" t="str">
        <f>IF(IF($A$2=FALSE,AND(APT!G6="I",APT!H6=5,APT!J6="c"),AND(OR(APT!G6="I",APT!G6="M"),APT!H6=5,APT!J6="c")),CONCATENATE(", Riesgo",APT!A6,IA!E7),E7)</f>
        <v/>
      </c>
      <c r="F8" s="51" t="str">
        <f>IF(IF($A$2=FALSE,AND(APT!G6="I",APT!H6=2,APT!J6="I"),AND(OR(APT!G6="I",APT!G6="M"),APT!H6=2,APT!J6="I")),CONCATENATE(", R",APT!A6,IA!F7),F7)</f>
        <v/>
      </c>
      <c r="G8" s="51" t="str">
        <f>IF(IF($A$2=FALSE,AND(APT!G6="I",APT!H6=3,APT!J6="I"),AND(OR(APT!G6="I",APT!G6="M"),APT!H6=3,APT!J6="I")),CONCATENATE(", R",APT!A6,IA!G7),G7)</f>
        <v/>
      </c>
      <c r="H8" s="51" t="str">
        <f>IF(IF($A$2=FALSE,AND(APT!G6="I",APT!H6=4,APT!J6="I"),AND(OR(APT!G6="I",APT!G6="M"),APT!H6=4,APT!J6="I")),CONCATENATE(", R",APT!A6,IA!H7),H7)</f>
        <v/>
      </c>
      <c r="I8" s="51" t="str">
        <f>IF(IF($A$2=FALSE,AND(APT!G6="I",APT!H6=5,APT!J6="I"),AND(OR(APT!G6="I",APT!G6="M"),APT!H6=5,APT!J6="I")),CONCATENATE(", R",APT!A6,IA!I7),I7)</f>
        <v/>
      </c>
      <c r="J8" s="51" t="str">
        <f>IF(IF($A$2=FALSE,AND(APT!G6="I",APT!H6=2,APT!J6="A"),AND(OR(APT!G6="I",APT!G6="M"),APT!H6=2,APT!J6="A")),CONCATENATE(", R",APT!A6,IA!J7),J7)</f>
        <v/>
      </c>
      <c r="K8" s="51" t="str">
        <f>IF(IF($A$2=FALSE,AND(APT!G6="I",APT!H6=3,APT!J6="A"),AND(OR(APT!G6="I",APT!G6="M"),APT!H6=3,APT!J6="A")),CONCATENATE(", R",APT!A6,IA!K7),K7)</f>
        <v/>
      </c>
      <c r="L8" s="51" t="str">
        <f>IF(IF($A$2=FALSE,AND(APT!G6="I",APT!H6=4,APT!J6="A"),AND(OR(APT!G6="I",APT!G6="M"),APT!H6=4,APT!J6="A")),CONCATENATE(", R",APT!A6,IA!L7),L7)</f>
        <v/>
      </c>
      <c r="M8" s="51" t="str">
        <f>IF(IF($A$2=FALSE,AND(APT!G6="I",APT!H6=5,APT!J6="A"),AND(OR(APT!G6="I",APT!G6="M"),APT!H6=5,APT!J6="A")),CONCATENATE(", R",APT!A6,IA!M7),M7)</f>
        <v/>
      </c>
      <c r="N8" s="51" t="str">
        <f>IF(IF($A$2=FALSE,AND(APT!G6="I",APT!H6=3,APT!J6="B"),AND(OR(APT!G6="I",APT!G6="M"),APT!H6=3,APT!J6="B")),CONCATENATE(", R",APT!A6,IA!N7),N7)</f>
        <v/>
      </c>
      <c r="O8" s="51" t="str">
        <f>IF(IF($A$2=FALSE,AND(APT!G6="I",APT!H6=4,APT!J6="B"),AND(OR(APT!G6="I",APT!G6="M"),APT!H6=4,APT!J6="B")),CONCATENATE(", R",APT!A6,IA!O7),O7)</f>
        <v/>
      </c>
      <c r="P8" s="51" t="str">
        <f>IF(IF($A$2=FALSE,AND(APT!G6="I",APT!H6=5,APT!J6="B"),AND(OR(APT!G6="I",APT!G6="M"),APT!H6=5,APT!J6="B")),CONCATENATE(", R",APT!A6,IA!P7),P7)</f>
        <v/>
      </c>
      <c r="Q8" s="51" t="str">
        <f>IF(IF($A$2=FALSE,AND(APT!G6="I",APT!H6=5,APT!J6="D"),AND(OR(APT!G6="I",APT!G6="M"),APT!H6=5,APT!J6="D")),CONCATENATE(", R",APT!A6,IA!Q7),Q7)</f>
        <v/>
      </c>
      <c r="S8" s="275"/>
      <c r="T8" s="324" t="s">
        <v>514</v>
      </c>
      <c r="U8" s="247"/>
      <c r="V8" s="262" t="str">
        <f>+F81</f>
        <v/>
      </c>
      <c r="W8" s="272" t="str">
        <f>+G81</f>
        <v/>
      </c>
      <c r="X8" s="269" t="str">
        <f>+H81</f>
        <v/>
      </c>
      <c r="Y8" s="269" t="str">
        <f>+I81</f>
        <v/>
      </c>
    </row>
    <row r="9" spans="1:25" x14ac:dyDescent="0.25">
      <c r="A9" s="51" t="str">
        <f>IF(IF($A$2=FALSE,AND(APT!G7="I",APT!H7=1,APT!J7="c"),AND(OR(APT!G7="I",APT!G7="M"),APT!H7=1,APT!J7="c")),CONCATENATE(", R",APT!A7,IA!A8),A8)</f>
        <v/>
      </c>
      <c r="B9" s="51" t="str">
        <f>IF(IF($A$2=FALSE,AND(APT!G7="I",APT!H7=2,APT!J7="c"),AND(OR(APT!G7="I",APT!G7="M"),APT!H7=2,APT!J7="c")),CONCATENATE(", R",APT!A7,IA!B8),B8)</f>
        <v/>
      </c>
      <c r="C9" s="51" t="str">
        <f>IF(IF($A$2=FALSE,AND(APT!G7="I",APT!H7=3,APT!J7="c"),AND(OR(APT!G7="I",APT!G7="M"),APT!H7=3,APT!J7="c")),CONCATENATE(", R",APT!A7,IA!C8),C8)</f>
        <v/>
      </c>
      <c r="D9" s="51" t="str">
        <f>IF(IF($A$2=FALSE,AND(APT!G7="I",APT!H7=4,APT!J7="c"),AND(OR(APT!G7="I",APT!G7="M"),APT!H7=4,APT!J7="c")),CONCATENATE(", R",APT!A7,IA!D8),D8)</f>
        <v/>
      </c>
      <c r="E9" s="51" t="str">
        <f>IF(IF($A$2=FALSE,AND(APT!G7="I",APT!H7=5,APT!J7="c"),AND(OR(APT!G7="I",APT!G7="M"),APT!H7=5,APT!J7="c")),CONCATENATE(", Riesgo",APT!A7,IA!E8),E8)</f>
        <v/>
      </c>
      <c r="F9" s="51" t="str">
        <f>IF(IF($A$2=FALSE,AND(APT!G7="I",APT!H7=2,APT!J7="I"),AND(OR(APT!G7="I",APT!G7="M"),APT!H7=2,APT!J7="I")),CONCATENATE(", R",APT!A7,IA!F8),F8)</f>
        <v/>
      </c>
      <c r="G9" s="51" t="str">
        <f>IF(IF($A$2=FALSE,AND(APT!G7="I",APT!H7=3,APT!J7="I"),AND(OR(APT!G7="I",APT!G7="M"),APT!H7=3,APT!J7="I")),CONCATENATE(", R",APT!A7,IA!G8),G8)</f>
        <v/>
      </c>
      <c r="H9" s="51" t="str">
        <f>IF(IF($A$2=FALSE,AND(APT!G7="I",APT!H7=4,APT!J7="I"),AND(OR(APT!G7="I",APT!G7="M"),APT!H7=4,APT!J7="I")),CONCATENATE(", R",APT!A7,IA!H8),H8)</f>
        <v/>
      </c>
      <c r="I9" s="51" t="str">
        <f>IF(IF($A$2=FALSE,AND(APT!G7="I",APT!H7=5,APT!J7="I"),AND(OR(APT!G7="I",APT!G7="M"),APT!H7=5,APT!J7="I")),CONCATENATE(", R",APT!A7,IA!I8),I8)</f>
        <v/>
      </c>
      <c r="J9" s="51" t="str">
        <f>IF(IF($A$2=FALSE,AND(APT!G7="I",APT!H7=2,APT!J7="A"),AND(OR(APT!G7="I",APT!G7="M"),APT!H7=2,APT!J7="A")),CONCATENATE(", R",APT!A7,IA!J8),J8)</f>
        <v/>
      </c>
      <c r="K9" s="51" t="str">
        <f>IF(IF($A$2=FALSE,AND(APT!G7="I",APT!H7=3,APT!J7="A"),AND(OR(APT!G7="I",APT!G7="M"),APT!H7=3,APT!J7="A")),CONCATENATE(", R",APT!A7,IA!K8),K8)</f>
        <v/>
      </c>
      <c r="L9" s="51" t="str">
        <f>IF(IF($A$2=FALSE,AND(APT!G7="I",APT!H7=4,APT!J7="A"),AND(OR(APT!G7="I",APT!G7="M"),APT!H7=4,APT!J7="A")),CONCATENATE(", R",APT!A7,IA!L8),L8)</f>
        <v/>
      </c>
      <c r="M9" s="51" t="str">
        <f>IF(IF($A$2=FALSE,AND(APT!G7="I",APT!H7=5,APT!J7="A"),AND(OR(APT!G7="I",APT!G7="M"),APT!H7=5,APT!J7="A")),CONCATENATE(", R",APT!A7,IA!M8),M8)</f>
        <v/>
      </c>
      <c r="N9" s="51" t="str">
        <f>IF(IF($A$2=FALSE,AND(APT!G7="I",APT!H7=3,APT!J7="B"),AND(OR(APT!G7="I",APT!G7="M"),APT!H7=3,APT!J7="B")),CONCATENATE(", R",APT!A7,IA!N8),N8)</f>
        <v/>
      </c>
      <c r="O9" s="51" t="str">
        <f>IF(IF($A$2=FALSE,AND(APT!G7="I",APT!H7=4,APT!J7="B"),AND(OR(APT!G7="I",APT!G7="M"),APT!H7=4,APT!J7="B")),CONCATENATE(", R",APT!A7,IA!O8),O8)</f>
        <v/>
      </c>
      <c r="P9" s="51" t="str">
        <f>IF(IF($A$2=FALSE,AND(APT!G7="I",APT!H7=5,APT!J7="B"),AND(OR(APT!G7="I",APT!G7="M"),APT!H7=5,APT!J7="B")),CONCATENATE(", R",APT!A7,IA!P8),P8)</f>
        <v/>
      </c>
      <c r="Q9" s="51" t="str">
        <f>IF(IF($A$2=FALSE,AND(APT!G7="I",APT!H7=5,APT!J7="D"),AND(OR(APT!G7="I",APT!G7="M"),APT!H7=5,APT!J7="D")),CONCATENATE(", R",APT!A7,IA!Q8),Q8)</f>
        <v/>
      </c>
      <c r="S9" s="275"/>
      <c r="T9" s="324"/>
      <c r="U9" s="248"/>
      <c r="V9" s="263"/>
      <c r="W9" s="273"/>
      <c r="X9" s="270"/>
      <c r="Y9" s="270"/>
    </row>
    <row r="10" spans="1:25" x14ac:dyDescent="0.25">
      <c r="A10" s="51" t="str">
        <f>IF(IF($A$2=FALSE,AND(APT!G8="I",APT!H8=1,APT!J8="c"),AND(OR(APT!G8="I",APT!G8="M"),APT!H8=1,APT!J8="c")),CONCATENATE(", R",APT!A8,IA!A9),A9)</f>
        <v/>
      </c>
      <c r="B10" s="51" t="str">
        <f>IF(IF($A$2=FALSE,AND(APT!G8="I",APT!H8=2,APT!J8="c"),AND(OR(APT!G8="I",APT!G8="M"),APT!H8=2,APT!J8="c")),CONCATENATE(", R",APT!A8,IA!B9),B9)</f>
        <v/>
      </c>
      <c r="C10" s="51" t="str">
        <f>IF(IF($A$2=FALSE,AND(APT!G8="I",APT!H8=3,APT!J8="c"),AND(OR(APT!G8="I",APT!G8="M"),APT!H8=3,APT!J8="c")),CONCATENATE(", R",APT!A8,IA!C9),C9)</f>
        <v/>
      </c>
      <c r="D10" s="51" t="str">
        <f>IF(IF($A$2=FALSE,AND(APT!G8="I",APT!H8=4,APT!J8="c"),AND(OR(APT!G8="I",APT!G8="M"),APT!H8=4,APT!J8="c")),CONCATENATE(", R",APT!A8,IA!D9),D9)</f>
        <v/>
      </c>
      <c r="E10" s="51" t="str">
        <f>IF(IF($A$2=FALSE,AND(APT!G8="I",APT!H8=5,APT!J8="c"),AND(OR(APT!G8="I",APT!G8="M"),APT!H8=5,APT!J8="c")),CONCATENATE(", Riesgo",APT!A8,IA!E9),E9)</f>
        <v/>
      </c>
      <c r="F10" s="51" t="str">
        <f>IF(IF($A$2=FALSE,AND(APT!G8="I",APT!H8=2,APT!J8="I"),AND(OR(APT!G8="I",APT!G8="M"),APT!H8=2,APT!J8="I")),CONCATENATE(", R",APT!A8,IA!F9),F9)</f>
        <v/>
      </c>
      <c r="G10" s="51" t="str">
        <f>IF(IF($A$2=FALSE,AND(APT!G8="I",APT!H8=3,APT!J8="I"),AND(OR(APT!G8="I",APT!G8="M"),APT!H8=3,APT!J8="I")),CONCATENATE(", R",APT!A8,IA!G9),G9)</f>
        <v/>
      </c>
      <c r="H10" s="51" t="str">
        <f>IF(IF($A$2=FALSE,AND(APT!G8="I",APT!H8=4,APT!J8="I"),AND(OR(APT!G8="I",APT!G8="M"),APT!H8=4,APT!J8="I")),CONCATENATE(", R",APT!A8,IA!H9),H9)</f>
        <v/>
      </c>
      <c r="I10" s="51" t="str">
        <f>IF(IF($A$2=FALSE,AND(APT!G8="I",APT!H8=5,APT!J8="I"),AND(OR(APT!G8="I",APT!G8="M"),APT!H8=5,APT!J8="I")),CONCATENATE(", R",APT!A8,IA!I9),I9)</f>
        <v/>
      </c>
      <c r="J10" s="51" t="str">
        <f>IF(IF($A$2=FALSE,AND(APT!G8="I",APT!H8=2,APT!J8="A"),AND(OR(APT!G8="I",APT!G8="M"),APT!H8=2,APT!J8="A")),CONCATENATE(", R",APT!A8,IA!J9),J9)</f>
        <v/>
      </c>
      <c r="K10" s="51" t="str">
        <f>IF(IF($A$2=FALSE,AND(APT!G8="I",APT!H8=3,APT!J8="A"),AND(OR(APT!G8="I",APT!G8="M"),APT!H8=3,APT!J8="A")),CONCATENATE(", R",APT!A8,IA!K9),K9)</f>
        <v/>
      </c>
      <c r="L10" s="51" t="str">
        <f>IF(IF($A$2=FALSE,AND(APT!G8="I",APT!H8=4,APT!J8="A"),AND(OR(APT!G8="I",APT!G8="M"),APT!H8=4,APT!J8="A")),CONCATENATE(", R",APT!A8,IA!L9),L9)</f>
        <v/>
      </c>
      <c r="M10" s="51" t="str">
        <f>IF(IF($A$2=FALSE,AND(APT!G8="I",APT!H8=5,APT!J8="A"),AND(OR(APT!G8="I",APT!G8="M"),APT!H8=5,APT!J8="A")),CONCATENATE(", R",APT!A8,IA!M9),M9)</f>
        <v/>
      </c>
      <c r="N10" s="51" t="str">
        <f>IF(IF($A$2=FALSE,AND(APT!G8="I",APT!H8=3,APT!J8="B"),AND(OR(APT!G8="I",APT!G8="M"),APT!H8=3,APT!J8="B")),CONCATENATE(", R",APT!A8,IA!N9),N9)</f>
        <v/>
      </c>
      <c r="O10" s="51" t="str">
        <f>IF(IF($A$2=FALSE,AND(APT!G8="I",APT!H8=4,APT!J8="B"),AND(OR(APT!G8="I",APT!G8="M"),APT!H8=4,APT!J8="B")),CONCATENATE(", R",APT!A8,IA!O9),O9)</f>
        <v/>
      </c>
      <c r="P10" s="51" t="str">
        <f>IF(IF($A$2=FALSE,AND(APT!G8="I",APT!H8=5,APT!J8="B"),AND(OR(APT!G8="I",APT!G8="M"),APT!H8=5,APT!J8="B")),CONCATENATE(", R",APT!A8,IA!P9),P9)</f>
        <v/>
      </c>
      <c r="Q10" s="51" t="str">
        <f>IF(IF($A$2=FALSE,AND(APT!G8="I",APT!H8=5,APT!J8="D"),AND(OR(APT!G8="I",APT!G8="M"),APT!H8=5,APT!J8="D")),CONCATENATE(", R",APT!A8,IA!Q9),Q9)</f>
        <v/>
      </c>
      <c r="S10" s="275"/>
      <c r="T10" s="324"/>
      <c r="U10" s="249"/>
      <c r="V10" s="264"/>
      <c r="W10" s="274"/>
      <c r="X10" s="271"/>
      <c r="Y10" s="271"/>
    </row>
    <row r="11" spans="1:25" x14ac:dyDescent="0.25">
      <c r="A11" s="51" t="str">
        <f>IF(IF($A$2=FALSE,AND(APT!G9="I",APT!H9=1,APT!J9="c"),AND(OR(APT!G9="I",APT!G9="M"),APT!H9=1,APT!J9="c")),CONCATENATE(", R",APT!A9,IA!A10),A10)</f>
        <v/>
      </c>
      <c r="B11" s="51" t="str">
        <f>IF(IF($A$2=FALSE,AND(APT!G9="I",APT!H9=2,APT!J9="c"),AND(OR(APT!G9="I",APT!G9="M"),APT!H9=2,APT!J9="c")),CONCATENATE(", R",APT!A9,IA!B10),B10)</f>
        <v/>
      </c>
      <c r="C11" s="51" t="str">
        <f>IF(IF($A$2=FALSE,AND(APT!G9="I",APT!H9=3,APT!J9="c"),AND(OR(APT!G9="I",APT!G9="M"),APT!H9=3,APT!J9="c")),CONCATENATE(", R",APT!A9,IA!C10),C10)</f>
        <v/>
      </c>
      <c r="D11" s="51" t="str">
        <f>IF(IF($A$2=FALSE,AND(APT!G9="I",APT!H9=4,APT!J9="c"),AND(OR(APT!G9="I",APT!G9="M"),APT!H9=4,APT!J9="c")),CONCATENATE(", R",APT!A9,IA!D10),D10)</f>
        <v/>
      </c>
      <c r="E11" s="51" t="str">
        <f>IF(IF($A$2=FALSE,AND(APT!G9="I",APT!H9=5,APT!J9="c"),AND(OR(APT!G9="I",APT!G9="M"),APT!H9=5,APT!J9="c")),CONCATENATE(", Riesgo",APT!A9,IA!E10),E10)</f>
        <v/>
      </c>
      <c r="F11" s="51" t="str">
        <f>IF(IF($A$2=FALSE,AND(APT!G9="I",APT!H9=2,APT!J9="I"),AND(OR(APT!G9="I",APT!G9="M"),APT!H9=2,APT!J9="I")),CONCATENATE(", R",APT!A9,IA!F10),F10)</f>
        <v/>
      </c>
      <c r="G11" s="51" t="str">
        <f>IF(IF($A$2=FALSE,AND(APT!G9="I",APT!H9=3,APT!J9="I"),AND(OR(APT!G9="I",APT!G9="M"),APT!H9=3,APT!J9="I")),CONCATENATE(", R",APT!A9,IA!G10),G10)</f>
        <v/>
      </c>
      <c r="H11" s="51" t="str">
        <f>IF(IF($A$2=FALSE,AND(APT!G9="I",APT!H9=4,APT!J9="I"),AND(OR(APT!G9="I",APT!G9="M"),APT!H9=4,APT!J9="I")),CONCATENATE(", R",APT!A9,IA!H10),H10)</f>
        <v/>
      </c>
      <c r="I11" s="51" t="str">
        <f>IF(IF($A$2=FALSE,AND(APT!G9="I",APT!H9=5,APT!J9="I"),AND(OR(APT!G9="I",APT!G9="M"),APT!H9=5,APT!J9="I")),CONCATENATE(", R",APT!A9,IA!I10),I10)</f>
        <v/>
      </c>
      <c r="J11" s="51" t="str">
        <f>IF(IF($A$2=FALSE,AND(APT!G9="I",APT!H9=2,APT!J9="A"),AND(OR(APT!G9="I",APT!G9="M"),APT!H9=2,APT!J9="A")),CONCATENATE(", R",APT!A9,IA!J10),J10)</f>
        <v/>
      </c>
      <c r="K11" s="51" t="str">
        <f>IF(IF($A$2=FALSE,AND(APT!G9="I",APT!H9=3,APT!J9="A"),AND(OR(APT!G9="I",APT!G9="M"),APT!H9=3,APT!J9="A")),CONCATENATE(", R",APT!A9,IA!K10),K10)</f>
        <v/>
      </c>
      <c r="L11" s="51" t="str">
        <f>IF(IF($A$2=FALSE,AND(APT!G9="I",APT!H9=4,APT!J9="A"),AND(OR(APT!G9="I",APT!G9="M"),APT!H9=4,APT!J9="A")),CONCATENATE(", R",APT!A9,IA!L10),L10)</f>
        <v/>
      </c>
      <c r="M11" s="51" t="str">
        <f>IF(IF($A$2=FALSE,AND(APT!G9="I",APT!H9=5,APT!J9="A"),AND(OR(APT!G9="I",APT!G9="M"),APT!H9=5,APT!J9="A")),CONCATENATE(", R",APT!A9,IA!M10),M10)</f>
        <v/>
      </c>
      <c r="N11" s="51" t="str">
        <f>IF(IF($A$2=FALSE,AND(APT!G9="I",APT!H9=3,APT!J9="B"),AND(OR(APT!G9="I",APT!G9="M"),APT!H9=3,APT!J9="B")),CONCATENATE(", R",APT!A9,IA!N10),N10)</f>
        <v/>
      </c>
      <c r="O11" s="51" t="str">
        <f>IF(IF($A$2=FALSE,AND(APT!G9="I",APT!H9=4,APT!J9="B"),AND(OR(APT!G9="I",APT!G9="M"),APT!H9=4,APT!J9="B")),CONCATENATE(", R",APT!A9,IA!O10),O10)</f>
        <v/>
      </c>
      <c r="P11" s="51" t="str">
        <f>IF(IF($A$2=FALSE,AND(APT!G9="I",APT!H9=5,APT!J9="B"),AND(OR(APT!G9="I",APT!G9="M"),APT!H9=5,APT!J9="B")),CONCATENATE(", R",APT!A9,IA!P10),P10)</f>
        <v/>
      </c>
      <c r="Q11" s="51" t="str">
        <f>IF(IF($A$2=FALSE,AND(APT!G9="I",APT!H9=5,APT!J9="D"),AND(OR(APT!G9="I",APT!G9="M"),APT!H9=5,APT!J9="D")),CONCATENATE(", R",APT!A9,IA!Q10),Q10)</f>
        <v/>
      </c>
      <c r="S11" s="275"/>
      <c r="T11" s="324" t="s">
        <v>515</v>
      </c>
      <c r="U11" s="247"/>
      <c r="V11" s="262" t="str">
        <f>+J81</f>
        <v/>
      </c>
      <c r="W11" s="262" t="str">
        <f>+K81</f>
        <v/>
      </c>
      <c r="X11" s="272" t="str">
        <f>+L81</f>
        <v/>
      </c>
      <c r="Y11" s="272" t="str">
        <f>+M81</f>
        <v/>
      </c>
    </row>
    <row r="12" spans="1:25" x14ac:dyDescent="0.25">
      <c r="A12" s="51" t="str">
        <f>IF(IF($A$2=FALSE,AND(APT!G10="I",APT!H10=1,APT!J10="c"),AND(OR(APT!G10="I",APT!G10="M"),APT!H10=1,APT!J10="c")),CONCATENATE(", R",APT!A10,IA!A11),A11)</f>
        <v/>
      </c>
      <c r="B12" s="51" t="str">
        <f>IF(IF($A$2=FALSE,AND(APT!G10="I",APT!H10=2,APT!J10="c"),AND(OR(APT!G10="I",APT!G10="M"),APT!H10=2,APT!J10="c")),CONCATENATE(", R",APT!A10,IA!B11),B11)</f>
        <v/>
      </c>
      <c r="C12" s="51" t="str">
        <f>IF(IF($A$2=FALSE,AND(APT!G10="I",APT!H10=3,APT!J10="c"),AND(OR(APT!G10="I",APT!G10="M"),APT!H10=3,APT!J10="c")),CONCATENATE(", R",APT!A10,IA!C11),C11)</f>
        <v/>
      </c>
      <c r="D12" s="51" t="str">
        <f>IF(IF($A$2=FALSE,AND(APT!G10="I",APT!H10=4,APT!J10="c"),AND(OR(APT!G10="I",APT!G10="M"),APT!H10=4,APT!J10="c")),CONCATENATE(", R",APT!A10,IA!D11),D11)</f>
        <v/>
      </c>
      <c r="E12" s="51" t="str">
        <f>IF(IF($A$2=FALSE,AND(APT!G10="I",APT!H10=5,APT!J10="c"),AND(OR(APT!G10="I",APT!G10="M"),APT!H10=5,APT!J10="c")),CONCATENATE(", Riesgo",APT!A10,IA!E11),E11)</f>
        <v/>
      </c>
      <c r="F12" s="51" t="str">
        <f>IF(IF($A$2=FALSE,AND(APT!G10="I",APT!H10=2,APT!J10="I"),AND(OR(APT!G10="I",APT!G10="M"),APT!H10=2,APT!J10="I")),CONCATENATE(", R",APT!A10,IA!F11),F11)</f>
        <v/>
      </c>
      <c r="G12" s="51" t="str">
        <f>IF(IF($A$2=FALSE,AND(APT!G10="I",APT!H10=3,APT!J10="I"),AND(OR(APT!G10="I",APT!G10="M"),APT!H10=3,APT!J10="I")),CONCATENATE(", R",APT!A10,IA!G11),G11)</f>
        <v/>
      </c>
      <c r="H12" s="51" t="str">
        <f>IF(IF($A$2=FALSE,AND(APT!G10="I",APT!H10=4,APT!J10="I"),AND(OR(APT!G10="I",APT!G10="M"),APT!H10=4,APT!J10="I")),CONCATENATE(", R",APT!A10,IA!H11),H11)</f>
        <v/>
      </c>
      <c r="I12" s="51" t="str">
        <f>IF(IF($A$2=FALSE,AND(APT!G10="I",APT!H10=5,APT!J10="I"),AND(OR(APT!G10="I",APT!G10="M"),APT!H10=5,APT!J10="I")),CONCATENATE(", R",APT!A10,IA!I11),I11)</f>
        <v/>
      </c>
      <c r="J12" s="51" t="str">
        <f>IF(IF($A$2=FALSE,AND(APT!G10="I",APT!H10=2,APT!J10="A"),AND(OR(APT!G10="I",APT!G10="M"),APT!H10=2,APT!J10="A")),CONCATENATE(", R",APT!A10,IA!J11),J11)</f>
        <v/>
      </c>
      <c r="K12" s="51" t="str">
        <f>IF(IF($A$2=FALSE,AND(APT!G10="I",APT!H10=3,APT!J10="A"),AND(OR(APT!G10="I",APT!G10="M"),APT!H10=3,APT!J10="A")),CONCATENATE(", R",APT!A10,IA!K11),K11)</f>
        <v/>
      </c>
      <c r="L12" s="51" t="str">
        <f>IF(IF($A$2=FALSE,AND(APT!G10="I",APT!H10=4,APT!J10="A"),AND(OR(APT!G10="I",APT!G10="M"),APT!H10=4,APT!J10="A")),CONCATENATE(", R",APT!A10,IA!L11),L11)</f>
        <v/>
      </c>
      <c r="M12" s="51" t="str">
        <f>IF(IF($A$2=FALSE,AND(APT!G10="I",APT!H10=5,APT!J10="A"),AND(OR(APT!G10="I",APT!G10="M"),APT!H10=5,APT!J10="A")),CONCATENATE(", R",APT!A10,IA!M11),M11)</f>
        <v/>
      </c>
      <c r="N12" s="51" t="str">
        <f>IF(IF($A$2=FALSE,AND(APT!G10="I",APT!H10=3,APT!J10="B"),AND(OR(APT!G10="I",APT!G10="M"),APT!H10=3,APT!J10="B")),CONCATENATE(", R",APT!A10,IA!N11),N11)</f>
        <v/>
      </c>
      <c r="O12" s="51" t="str">
        <f>IF(IF($A$2=FALSE,AND(APT!G10="I",APT!H10=4,APT!J10="B"),AND(OR(APT!G10="I",APT!G10="M"),APT!H10=4,APT!J10="B")),CONCATENATE(", R",APT!A10,IA!O11),O11)</f>
        <v/>
      </c>
      <c r="P12" s="51" t="str">
        <f>IF(IF($A$2=FALSE,AND(APT!G10="I",APT!H10=5,APT!J10="B"),AND(OR(APT!G10="I",APT!G10="M"),APT!H10=5,APT!J10="B")),CONCATENATE(", R",APT!A10,IA!P11),P11)</f>
        <v/>
      </c>
      <c r="Q12" s="51" t="str">
        <f>IF(IF($A$2=FALSE,AND(APT!G10="I",APT!H10=5,APT!J10="D"),AND(OR(APT!G10="I",APT!G10="M"),APT!H10=5,APT!J10="D")),CONCATENATE(", R",APT!A10,IA!Q11),Q11)</f>
        <v/>
      </c>
      <c r="S12" s="275"/>
      <c r="T12" s="324"/>
      <c r="U12" s="248"/>
      <c r="V12" s="263"/>
      <c r="W12" s="263"/>
      <c r="X12" s="273"/>
      <c r="Y12" s="273"/>
    </row>
    <row r="13" spans="1:25" x14ac:dyDescent="0.25">
      <c r="A13" s="51" t="str">
        <f>IF(IF($A$2=FALSE,AND(APT!G11="I",APT!H11=1,APT!J11="c"),AND(OR(APT!G11="I",APT!G11="M"),APT!H11=1,APT!J11="c")),CONCATENATE(", R",APT!A11,IA!A12),A12)</f>
        <v/>
      </c>
      <c r="B13" s="51" t="str">
        <f>IF(IF($A$2=FALSE,AND(APT!G11="I",APT!H11=2,APT!J11="c"),AND(OR(APT!G11="I",APT!G11="M"),APT!H11=2,APT!J11="c")),CONCATENATE(", R",APT!A11,IA!B12),B12)</f>
        <v/>
      </c>
      <c r="C13" s="51" t="str">
        <f>IF(IF($A$2=FALSE,AND(APT!G11="I",APT!H11=3,APT!J11="c"),AND(OR(APT!G11="I",APT!G11="M"),APT!H11=3,APT!J11="c")),CONCATENATE(", R",APT!A11,IA!C12),C12)</f>
        <v/>
      </c>
      <c r="D13" s="51" t="str">
        <f>IF(IF($A$2=FALSE,AND(APT!G11="I",APT!H11=4,APT!J11="c"),AND(OR(APT!G11="I",APT!G11="M"),APT!H11=4,APT!J11="c")),CONCATENATE(", R",APT!A11,IA!D12),D12)</f>
        <v/>
      </c>
      <c r="E13" s="51" t="str">
        <f>IF(IF($A$2=FALSE,AND(APT!G11="I",APT!H11=5,APT!J11="c"),AND(OR(APT!G11="I",APT!G11="M"),APT!H11=5,APT!J11="c")),CONCATENATE(", Riesgo",APT!A11,IA!E12),E12)</f>
        <v/>
      </c>
      <c r="F13" s="51" t="str">
        <f>IF(IF($A$2=FALSE,AND(APT!G11="I",APT!H11=2,APT!J11="I"),AND(OR(APT!G11="I",APT!G11="M"),APT!H11=2,APT!J11="I")),CONCATENATE(", R",APT!A11,IA!F12),F12)</f>
        <v/>
      </c>
      <c r="G13" s="51" t="str">
        <f>IF(IF($A$2=FALSE,AND(APT!G11="I",APT!H11=3,APT!J11="I"),AND(OR(APT!G11="I",APT!G11="M"),APT!H11=3,APT!J11="I")),CONCATENATE(", R",APT!A11,IA!G12),G12)</f>
        <v/>
      </c>
      <c r="H13" s="51" t="str">
        <f>IF(IF($A$2=FALSE,AND(APT!G11="I",APT!H11=4,APT!J11="I"),AND(OR(APT!G11="I",APT!G11="M"),APT!H11=4,APT!J11="I")),CONCATENATE(", R",APT!A11,IA!H12),H12)</f>
        <v/>
      </c>
      <c r="I13" s="51" t="str">
        <f>IF(IF($A$2=FALSE,AND(APT!G11="I",APT!H11=5,APT!J11="I"),AND(OR(APT!G11="I",APT!G11="M"),APT!H11=5,APT!J11="I")),CONCATENATE(", R",APT!A11,IA!I12),I12)</f>
        <v/>
      </c>
      <c r="J13" s="51" t="str">
        <f>IF(IF($A$2=FALSE,AND(APT!G11="I",APT!H11=2,APT!J11="A"),AND(OR(APT!G11="I",APT!G11="M"),APT!H11=2,APT!J11="A")),CONCATENATE(", R",APT!A11,IA!J12),J12)</f>
        <v/>
      </c>
      <c r="K13" s="51" t="str">
        <f>IF(IF($A$2=FALSE,AND(APT!G11="I",APT!H11=3,APT!J11="A"),AND(OR(APT!G11="I",APT!G11="M"),APT!H11=3,APT!J11="A")),CONCATENATE(", R",APT!A11,IA!K12),K12)</f>
        <v/>
      </c>
      <c r="L13" s="51" t="str">
        <f>IF(IF($A$2=FALSE,AND(APT!G11="I",APT!H11=4,APT!J11="A"),AND(OR(APT!G11="I",APT!G11="M"),APT!H11=4,APT!J11="A")),CONCATENATE(", R",APT!A11,IA!L12),L12)</f>
        <v/>
      </c>
      <c r="M13" s="51" t="str">
        <f>IF(IF($A$2=FALSE,AND(APT!G11="I",APT!H11=5,APT!J11="A"),AND(OR(APT!G11="I",APT!G11="M"),APT!H11=5,APT!J11="A")),CONCATENATE(", R",APT!A11,IA!M12),M12)</f>
        <v/>
      </c>
      <c r="N13" s="51" t="str">
        <f>IF(IF($A$2=FALSE,AND(APT!G11="I",APT!H11=3,APT!J11="B"),AND(OR(APT!G11="I",APT!G11="M"),APT!H11=3,APT!J11="B")),CONCATENATE(", R",APT!A11,IA!N12),N12)</f>
        <v/>
      </c>
      <c r="O13" s="51" t="str">
        <f>IF(IF($A$2=FALSE,AND(APT!G11="I",APT!H11=4,APT!J11="B"),AND(OR(APT!G11="I",APT!G11="M"),APT!H11=4,APT!J11="B")),CONCATENATE(", R",APT!A11,IA!O12),O12)</f>
        <v/>
      </c>
      <c r="P13" s="51" t="str">
        <f>IF(IF($A$2=FALSE,AND(APT!G11="I",APT!H11=5,APT!J11="B"),AND(OR(APT!G11="I",APT!G11="M"),APT!H11=5,APT!J11="B")),CONCATENATE(", R",APT!A11,IA!P12),P12)</f>
        <v/>
      </c>
      <c r="Q13" s="51" t="str">
        <f>IF(IF($A$2=FALSE,AND(APT!G11="I",APT!H11=5,APT!J11="D"),AND(OR(APT!G11="I",APT!G11="M"),APT!H11=5,APT!J11="D")),CONCATENATE(", R",APT!A11,IA!Q12),Q12)</f>
        <v/>
      </c>
      <c r="S13" s="275"/>
      <c r="T13" s="324"/>
      <c r="U13" s="249"/>
      <c r="V13" s="264"/>
      <c r="W13" s="264"/>
      <c r="X13" s="274"/>
      <c r="Y13" s="274"/>
    </row>
    <row r="14" spans="1:25" x14ac:dyDescent="0.25">
      <c r="A14" s="51" t="str">
        <f>IF(IF($A$2=FALSE,AND(APT!G12="I",APT!H12=1,APT!J12="c"),AND(OR(APT!G12="I",APT!G12="M"),APT!H12=1,APT!J12="c")),CONCATENATE(", R",APT!A12,IA!A13),A13)</f>
        <v/>
      </c>
      <c r="B14" s="51" t="str">
        <f>IF(IF($A$2=FALSE,AND(APT!G12="I",APT!H12=2,APT!J12="c"),AND(OR(APT!G12="I",APT!G12="M"),APT!H12=2,APT!J12="c")),CONCATENATE(", R",APT!A12,IA!B13),B13)</f>
        <v/>
      </c>
      <c r="C14" s="51" t="str">
        <f>IF(IF($A$2=FALSE,AND(APT!G12="I",APT!H12=3,APT!J12="c"),AND(OR(APT!G12="I",APT!G12="M"),APT!H12=3,APT!J12="c")),CONCATENATE(", R",APT!A12,IA!C13),C13)</f>
        <v/>
      </c>
      <c r="D14" s="51" t="str">
        <f>IF(IF($A$2=FALSE,AND(APT!G12="I",APT!H12=4,APT!J12="c"),AND(OR(APT!G12="I",APT!G12="M"),APT!H12=4,APT!J12="c")),CONCATENATE(", R",APT!A12,IA!D13),D13)</f>
        <v/>
      </c>
      <c r="E14" s="51" t="str">
        <f>IF(IF($A$2=FALSE,AND(APT!G12="I",APT!H12=5,APT!J12="c"),AND(OR(APT!G12="I",APT!G12="M"),APT!H12=5,APT!J12="c")),CONCATENATE(", Riesgo",APT!A12,IA!E13),E13)</f>
        <v/>
      </c>
      <c r="F14" s="51" t="str">
        <f>IF(IF($A$2=FALSE,AND(APT!G12="I",APT!H12=2,APT!J12="I"),AND(OR(APT!G12="I",APT!G12="M"),APT!H12=2,APT!J12="I")),CONCATENATE(", R",APT!A12,IA!F13),F13)</f>
        <v/>
      </c>
      <c r="G14" s="51" t="str">
        <f>IF(IF($A$2=FALSE,AND(APT!G12="I",APT!H12=3,APT!J12="I"),AND(OR(APT!G12="I",APT!G12="M"),APT!H12=3,APT!J12="I")),CONCATENATE(", R",APT!A12,IA!G13),G13)</f>
        <v/>
      </c>
      <c r="H14" s="51" t="str">
        <f>IF(IF($A$2=FALSE,AND(APT!G12="I",APT!H12=4,APT!J12="I"),AND(OR(APT!G12="I",APT!G12="M"),APT!H12=4,APT!J12="I")),CONCATENATE(", R",APT!A12,IA!H13),H13)</f>
        <v/>
      </c>
      <c r="I14" s="51" t="str">
        <f>IF(IF($A$2=FALSE,AND(APT!G12="I",APT!H12=5,APT!J12="I"),AND(OR(APT!G12="I",APT!G12="M"),APT!H12=5,APT!J12="I")),CONCATENATE(", R",APT!A12,IA!I13),I13)</f>
        <v/>
      </c>
      <c r="J14" s="51" t="str">
        <f>IF(IF($A$2=FALSE,AND(APT!G12="I",APT!H12=2,APT!J12="A"),AND(OR(APT!G12="I",APT!G12="M"),APT!H12=2,APT!J12="A")),CONCATENATE(", R",APT!A12,IA!J13),J13)</f>
        <v/>
      </c>
      <c r="K14" s="51" t="str">
        <f>IF(IF($A$2=FALSE,AND(APT!G12="I",APT!H12=3,APT!J12="A"),AND(OR(APT!G12="I",APT!G12="M"),APT!H12=3,APT!J12="A")),CONCATENATE(", R",APT!A12,IA!K13),K13)</f>
        <v/>
      </c>
      <c r="L14" s="51" t="str">
        <f>IF(IF($A$2=FALSE,AND(APT!G12="I",APT!H12=4,APT!J12="A"),AND(OR(APT!G12="I",APT!G12="M"),APT!H12=4,APT!J12="A")),CONCATENATE(", R",APT!A12,IA!L13),L13)</f>
        <v/>
      </c>
      <c r="M14" s="51" t="str">
        <f>IF(IF($A$2=FALSE,AND(APT!G12="I",APT!H12=5,APT!J12="A"),AND(OR(APT!G12="I",APT!G12="M"),APT!H12=5,APT!J12="A")),CONCATENATE(", R",APT!A12,IA!M13),M13)</f>
        <v/>
      </c>
      <c r="N14" s="51" t="str">
        <f>IF(IF($A$2=FALSE,AND(APT!G12="I",APT!H12=3,APT!J12="B"),AND(OR(APT!G12="I",APT!G12="M"),APT!H12=3,APT!J12="B")),CONCATENATE(", R",APT!A12,IA!N13),N13)</f>
        <v/>
      </c>
      <c r="O14" s="51" t="str">
        <f>IF(IF($A$2=FALSE,AND(APT!G12="I",APT!H12=4,APT!J12="B"),AND(OR(APT!G12="I",APT!G12="M"),APT!H12=4,APT!J12="B")),CONCATENATE(", R",APT!A12,IA!O13),O13)</f>
        <v/>
      </c>
      <c r="P14" s="51" t="str">
        <f>IF(IF($A$2=FALSE,AND(APT!G12="I",APT!H12=5,APT!J12="B"),AND(OR(APT!G12="I",APT!G12="M"),APT!H12=5,APT!J12="B")),CONCATENATE(", R",APT!A12,IA!P13),P13)</f>
        <v/>
      </c>
      <c r="Q14" s="51" t="str">
        <f>IF(IF($A$2=FALSE,AND(APT!G12="I",APT!H12=5,APT!J12="D"),AND(OR(APT!G12="I",APT!G12="M"),APT!H12=5,APT!J12="D")),CONCATENATE(", R",APT!A12,IA!Q13),Q13)</f>
        <v/>
      </c>
      <c r="S14" s="275"/>
      <c r="T14" s="324" t="s">
        <v>516</v>
      </c>
      <c r="U14" s="247"/>
      <c r="V14" s="247"/>
      <c r="W14" s="262" t="str">
        <f>+N81</f>
        <v/>
      </c>
      <c r="X14" s="262" t="str">
        <f>+O81</f>
        <v/>
      </c>
      <c r="Y14" s="272" t="str">
        <f>+P81</f>
        <v/>
      </c>
    </row>
    <row r="15" spans="1:25" x14ac:dyDescent="0.25">
      <c r="A15" s="51" t="str">
        <f>IF(IF($A$2=FALSE,AND(APT!G13="I",APT!H13=1,APT!J13="c"),AND(OR(APT!G13="I",APT!G13="M"),APT!H13=1,APT!J13="c")),CONCATENATE(", R",APT!A13,IA!A14),A14)</f>
        <v/>
      </c>
      <c r="B15" s="51" t="str">
        <f>IF(IF($A$2=FALSE,AND(APT!G13="I",APT!H13=2,APT!J13="c"),AND(OR(APT!G13="I",APT!G13="M"),APT!H13=2,APT!J13="c")),CONCATENATE(", R",APT!A13,IA!B14),B14)</f>
        <v/>
      </c>
      <c r="C15" s="51" t="str">
        <f>IF(IF($A$2=FALSE,AND(APT!G13="I",APT!H13=3,APT!J13="c"),AND(OR(APT!G13="I",APT!G13="M"),APT!H13=3,APT!J13="c")),CONCATENATE(", R",APT!A13,IA!C14),C14)</f>
        <v/>
      </c>
      <c r="D15" s="51" t="str">
        <f>IF(IF($A$2=FALSE,AND(APT!G13="I",APT!H13=4,APT!J13="c"),AND(OR(APT!G13="I",APT!G13="M"),APT!H13=4,APT!J13="c")),CONCATENATE(", R",APT!A13,IA!D14),D14)</f>
        <v/>
      </c>
      <c r="E15" s="51" t="str">
        <f>IF(IF($A$2=FALSE,AND(APT!G13="I",APT!H13=5,APT!J13="c"),AND(OR(APT!G13="I",APT!G13="M"),APT!H13=5,APT!J13="c")),CONCATENATE(", Riesgo",APT!A13,IA!E14),E14)</f>
        <v/>
      </c>
      <c r="F15" s="51" t="str">
        <f>IF(IF($A$2=FALSE,AND(APT!G13="I",APT!H13=2,APT!J13="I"),AND(OR(APT!G13="I",APT!G13="M"),APT!H13=2,APT!J13="I")),CONCATENATE(", R",APT!A13,IA!F14),F14)</f>
        <v/>
      </c>
      <c r="G15" s="51" t="str">
        <f>IF(IF($A$2=FALSE,AND(APT!G13="I",APT!H13=3,APT!J13="I"),AND(OR(APT!G13="I",APT!G13="M"),APT!H13=3,APT!J13="I")),CONCATENATE(", R",APT!A13,IA!G14),G14)</f>
        <v/>
      </c>
      <c r="H15" s="51" t="str">
        <f>IF(IF($A$2=FALSE,AND(APT!G13="I",APT!H13=4,APT!J13="I"),AND(OR(APT!G13="I",APT!G13="M"),APT!H13=4,APT!J13="I")),CONCATENATE(", R",APT!A13,IA!H14),H14)</f>
        <v/>
      </c>
      <c r="I15" s="51" t="str">
        <f>IF(IF($A$2=FALSE,AND(APT!G13="I",APT!H13=5,APT!J13="I"),AND(OR(APT!G13="I",APT!G13="M"),APT!H13=5,APT!J13="I")),CONCATENATE(", R",APT!A13,IA!I14),I14)</f>
        <v/>
      </c>
      <c r="J15" s="51" t="str">
        <f>IF(IF($A$2=FALSE,AND(APT!G13="I",APT!H13=2,APT!J13="A"),AND(OR(APT!G13="I",APT!G13="M"),APT!H13=2,APT!J13="A")),CONCATENATE(", R",APT!A13,IA!J14),J14)</f>
        <v/>
      </c>
      <c r="K15" s="51" t="str">
        <f>IF(IF($A$2=FALSE,AND(APT!G13="I",APT!H13=3,APT!J13="A"),AND(OR(APT!G13="I",APT!G13="M"),APT!H13=3,APT!J13="A")),CONCATENATE(", R",APT!A13,IA!K14),K14)</f>
        <v/>
      </c>
      <c r="L15" s="51" t="str">
        <f>IF(IF($A$2=FALSE,AND(APT!G13="I",APT!H13=4,APT!J13="A"),AND(OR(APT!G13="I",APT!G13="M"),APT!H13=4,APT!J13="A")),CONCATENATE(", R",APT!A13,IA!L14),L14)</f>
        <v/>
      </c>
      <c r="M15" s="51" t="str">
        <f>IF(IF($A$2=FALSE,AND(APT!G13="I",APT!H13=5,APT!J13="A"),AND(OR(APT!G13="I",APT!G13="M"),APT!H13=5,APT!J13="A")),CONCATENATE(", R",APT!A13,IA!M14),M14)</f>
        <v/>
      </c>
      <c r="N15" s="51" t="str">
        <f>IF(IF($A$2=FALSE,AND(APT!G13="I",APT!H13=3,APT!J13="B"),AND(OR(APT!G13="I",APT!G13="M"),APT!H13=3,APT!J13="B")),CONCATENATE(", R",APT!A13,IA!N14),N14)</f>
        <v/>
      </c>
      <c r="O15" s="51" t="str">
        <f>IF(IF($A$2=FALSE,AND(APT!G13="I",APT!H13=4,APT!J13="B"),AND(OR(APT!G13="I",APT!G13="M"),APT!H13=4,APT!J13="B")),CONCATENATE(", R",APT!A13,IA!O14),O14)</f>
        <v/>
      </c>
      <c r="P15" s="51" t="str">
        <f>IF(IF($A$2=FALSE,AND(APT!G13="I",APT!H13=5,APT!J13="B"),AND(OR(APT!G13="I",APT!G13="M"),APT!H13=5,APT!J13="B")),CONCATENATE(", R",APT!A13,IA!P14),P14)</f>
        <v/>
      </c>
      <c r="Q15" s="51" t="str">
        <f>IF(IF($A$2=FALSE,AND(APT!G13="I",APT!H13=5,APT!J13="D"),AND(OR(APT!G13="I",APT!G13="M"),APT!H13=5,APT!J13="D")),CONCATENATE(", R",APT!A13,IA!Q14),Q14)</f>
        <v/>
      </c>
      <c r="S15" s="275"/>
      <c r="T15" s="324"/>
      <c r="U15" s="248"/>
      <c r="V15" s="248"/>
      <c r="W15" s="263"/>
      <c r="X15" s="263"/>
      <c r="Y15" s="273"/>
    </row>
    <row r="16" spans="1:25" x14ac:dyDescent="0.25">
      <c r="A16" s="51" t="str">
        <f>IF(IF($A$2=FALSE,AND(APT!G14="I",APT!H14=1,APT!J14="c"),AND(OR(APT!G14="I",APT!G14="M"),APT!H14=1,APT!J14="c")),CONCATENATE(", R",APT!A14,IA!A15),A15)</f>
        <v/>
      </c>
      <c r="B16" s="51" t="str">
        <f>IF(IF($A$2=FALSE,AND(APT!G14="I",APT!H14=2,APT!J14="c"),AND(OR(APT!G14="I",APT!G14="M"),APT!H14=2,APT!J14="c")),CONCATENATE(", R",APT!A14,IA!B15),B15)</f>
        <v/>
      </c>
      <c r="C16" s="51" t="str">
        <f>IF(IF($A$2=FALSE,AND(APT!G14="I",APT!H14=3,APT!J14="c"),AND(OR(APT!G14="I",APT!G14="M"),APT!H14=3,APT!J14="c")),CONCATENATE(", R",APT!A14,IA!C15),C15)</f>
        <v/>
      </c>
      <c r="D16" s="51" t="str">
        <f>IF(IF($A$2=FALSE,AND(APT!G14="I",APT!H14=4,APT!J14="c"),AND(OR(APT!G14="I",APT!G14="M"),APT!H14=4,APT!J14="c")),CONCATENATE(", R",APT!A14,IA!D15),D15)</f>
        <v/>
      </c>
      <c r="E16" s="51" t="str">
        <f>IF(IF($A$2=FALSE,AND(APT!G14="I",APT!H14=5,APT!J14="c"),AND(OR(APT!G14="I",APT!G14="M"),APT!H14=5,APT!J14="c")),CONCATENATE(", Riesgo",APT!A14,IA!E15),E15)</f>
        <v/>
      </c>
      <c r="F16" s="51" t="str">
        <f>IF(IF($A$2=FALSE,AND(APT!G14="I",APT!H14=2,APT!J14="I"),AND(OR(APT!G14="I",APT!G14="M"),APT!H14=2,APT!J14="I")),CONCATENATE(", R",APT!A14,IA!F15),F15)</f>
        <v/>
      </c>
      <c r="G16" s="51" t="str">
        <f>IF(IF($A$2=FALSE,AND(APT!G14="I",APT!H14=3,APT!J14="I"),AND(OR(APT!G14="I",APT!G14="M"),APT!H14=3,APT!J14="I")),CONCATENATE(", R",APT!A14,IA!G15),G15)</f>
        <v/>
      </c>
      <c r="H16" s="51" t="str">
        <f>IF(IF($A$2=FALSE,AND(APT!G14="I",APT!H14=4,APT!J14="I"),AND(OR(APT!G14="I",APT!G14="M"),APT!H14=4,APT!J14="I")),CONCATENATE(", R",APT!A14,IA!H15),H15)</f>
        <v/>
      </c>
      <c r="I16" s="51" t="str">
        <f>IF(IF($A$2=FALSE,AND(APT!G14="I",APT!H14=5,APT!J14="I"),AND(OR(APT!G14="I",APT!G14="M"),APT!H14=5,APT!J14="I")),CONCATENATE(", R",APT!A14,IA!I15),I15)</f>
        <v/>
      </c>
      <c r="J16" s="51" t="str">
        <f>IF(IF($A$2=FALSE,AND(APT!G14="I",APT!H14=2,APT!J14="A"),AND(OR(APT!G14="I",APT!G14="M"),APT!H14=2,APT!J14="A")),CONCATENATE(", R",APT!A14,IA!J15),J15)</f>
        <v/>
      </c>
      <c r="K16" s="51" t="str">
        <f>IF(IF($A$2=FALSE,AND(APT!G14="I",APT!H14=3,APT!J14="A"),AND(OR(APT!G14="I",APT!G14="M"),APT!H14=3,APT!J14="A")),CONCATENATE(", R",APT!A14,IA!K15),K15)</f>
        <v/>
      </c>
      <c r="L16" s="51" t="str">
        <f>IF(IF($A$2=FALSE,AND(APT!G14="I",APT!H14=4,APT!J14="A"),AND(OR(APT!G14="I",APT!G14="M"),APT!H14=4,APT!J14="A")),CONCATENATE(", R",APT!A14,IA!L15),L15)</f>
        <v/>
      </c>
      <c r="M16" s="51" t="str">
        <f>IF(IF($A$2=FALSE,AND(APT!G14="I",APT!H14=5,APT!J14="A"),AND(OR(APT!G14="I",APT!G14="M"),APT!H14=5,APT!J14="A")),CONCATENATE(", R",APT!A14,IA!M15),M15)</f>
        <v/>
      </c>
      <c r="N16" s="51" t="str">
        <f>IF(IF($A$2=FALSE,AND(APT!G14="I",APT!H14=3,APT!J14="B"),AND(OR(APT!G14="I",APT!G14="M"),APT!H14=3,APT!J14="B")),CONCATENATE(", R",APT!A14,IA!N15),N15)</f>
        <v/>
      </c>
      <c r="O16" s="51" t="str">
        <f>IF(IF($A$2=FALSE,AND(APT!G14="I",APT!H14=4,APT!J14="B"),AND(OR(APT!G14="I",APT!G14="M"),APT!H14=4,APT!J14="B")),CONCATENATE(", R",APT!A14,IA!O15),O15)</f>
        <v/>
      </c>
      <c r="P16" s="51" t="str">
        <f>IF(IF($A$2=FALSE,AND(APT!G14="I",APT!H14=5,APT!J14="B"),AND(OR(APT!G14="I",APT!G14="M"),APT!H14=5,APT!J14="B")),CONCATENATE(", R",APT!A14,IA!P15),P15)</f>
        <v/>
      </c>
      <c r="Q16" s="51" t="str">
        <f>IF(IF($A$2=FALSE,AND(APT!G14="I",APT!H14=5,APT!J14="D"),AND(OR(APT!G14="I",APT!G14="M"),APT!H14=5,APT!J14="D")),CONCATENATE(", R",APT!A14,IA!Q15),Q15)</f>
        <v/>
      </c>
      <c r="S16" s="275"/>
      <c r="T16" s="324"/>
      <c r="U16" s="249"/>
      <c r="V16" s="249"/>
      <c r="W16" s="264"/>
      <c r="X16" s="264"/>
      <c r="Y16" s="274"/>
    </row>
    <row r="17" spans="1:25" x14ac:dyDescent="0.25">
      <c r="A17" s="51" t="str">
        <f>IF(IF($A$2=FALSE,AND(APT!G15="I",APT!H15=1,APT!J15="c"),AND(OR(APT!G15="I",APT!G15="M"),APT!H15=1,APT!J15="c")),CONCATENATE(", R",APT!A15,IA!A16),A16)</f>
        <v/>
      </c>
      <c r="B17" s="51" t="str">
        <f>IF(IF($A$2=FALSE,AND(APT!G15="I",APT!H15=2,APT!J15="c"),AND(OR(APT!G15="I",APT!G15="M"),APT!H15=2,APT!J15="c")),CONCATENATE(", R",APT!A15,IA!B16),B16)</f>
        <v/>
      </c>
      <c r="C17" s="51" t="str">
        <f>IF(IF($A$2=FALSE,AND(APT!G15="I",APT!H15=3,APT!J15="c"),AND(OR(APT!G15="I",APT!G15="M"),APT!H15=3,APT!J15="c")),CONCATENATE(", R",APT!A15,IA!C16),C16)</f>
        <v/>
      </c>
      <c r="D17" s="51" t="str">
        <f>IF(IF($A$2=FALSE,AND(APT!G15="I",APT!H15=4,APT!J15="c"),AND(OR(APT!G15="I",APT!G15="M"),APT!H15=4,APT!J15="c")),CONCATENATE(", R",APT!A15,IA!D16),D16)</f>
        <v/>
      </c>
      <c r="E17" s="51" t="str">
        <f>IF(IF($A$2=FALSE,AND(APT!G15="I",APT!H15=5,APT!J15="c"),AND(OR(APT!G15="I",APT!G15="M"),APT!H15=5,APT!J15="c")),CONCATENATE(", Riesgo",APT!A15,IA!E16),E16)</f>
        <v/>
      </c>
      <c r="F17" s="51" t="str">
        <f>IF(IF($A$2=FALSE,AND(APT!G15="I",APT!H15=2,APT!J15="I"),AND(OR(APT!G15="I",APT!G15="M"),APT!H15=2,APT!J15="I")),CONCATENATE(", R",APT!A15,IA!F16),F16)</f>
        <v/>
      </c>
      <c r="G17" s="51" t="str">
        <f>IF(IF($A$2=FALSE,AND(APT!G15="I",APT!H15=3,APT!J15="I"),AND(OR(APT!G15="I",APT!G15="M"),APT!H15=3,APT!J15="I")),CONCATENATE(", R",APT!A15,IA!G16),G16)</f>
        <v/>
      </c>
      <c r="H17" s="51" t="str">
        <f>IF(IF($A$2=FALSE,AND(APT!G15="I",APT!H15=4,APT!J15="I"),AND(OR(APT!G15="I",APT!G15="M"),APT!H15=4,APT!J15="I")),CONCATENATE(", R",APT!A15,IA!H16),H16)</f>
        <v/>
      </c>
      <c r="I17" s="51" t="str">
        <f>IF(IF($A$2=FALSE,AND(APT!G15="I",APT!H15=5,APT!J15="I"),AND(OR(APT!G15="I",APT!G15="M"),APT!H15=5,APT!J15="I")),CONCATENATE(", R",APT!A15,IA!I16),I16)</f>
        <v/>
      </c>
      <c r="J17" s="51" t="str">
        <f>IF(IF($A$2=FALSE,AND(APT!G15="I",APT!H15=2,APT!J15="A"),AND(OR(APT!G15="I",APT!G15="M"),APT!H15=2,APT!J15="A")),CONCATENATE(", R",APT!A15,IA!J16),J16)</f>
        <v/>
      </c>
      <c r="K17" s="51" t="str">
        <f>IF(IF($A$2=FALSE,AND(APT!G15="I",APT!H15=3,APT!J15="A"),AND(OR(APT!G15="I",APT!G15="M"),APT!H15=3,APT!J15="A")),CONCATENATE(", R",APT!A15,IA!K16),K16)</f>
        <v/>
      </c>
      <c r="L17" s="51" t="str">
        <f>IF(IF($A$2=FALSE,AND(APT!G15="I",APT!H15=4,APT!J15="A"),AND(OR(APT!G15="I",APT!G15="M"),APT!H15=4,APT!J15="A")),CONCATENATE(", R",APT!A15,IA!L16),L16)</f>
        <v/>
      </c>
      <c r="M17" s="51" t="str">
        <f>IF(IF($A$2=FALSE,AND(APT!G15="I",APT!H15=5,APT!J15="A"),AND(OR(APT!G15="I",APT!G15="M"),APT!H15=5,APT!J15="A")),CONCATENATE(", R",APT!A15,IA!M16),M16)</f>
        <v/>
      </c>
      <c r="N17" s="51" t="str">
        <f>IF(IF($A$2=FALSE,AND(APT!G15="I",APT!H15=3,APT!J15="B"),AND(OR(APT!G15="I",APT!G15="M"),APT!H15=3,APT!J15="B")),CONCATENATE(", R",APT!A15,IA!N16),N16)</f>
        <v/>
      </c>
      <c r="O17" s="51" t="str">
        <f>IF(IF($A$2=FALSE,AND(APT!G15="I",APT!H15=4,APT!J15="B"),AND(OR(APT!G15="I",APT!G15="M"),APT!H15=4,APT!J15="B")),CONCATENATE(", R",APT!A15,IA!O16),O16)</f>
        <v/>
      </c>
      <c r="P17" s="51" t="str">
        <f>IF(IF($A$2=FALSE,AND(APT!G15="I",APT!H15=5,APT!J15="B"),AND(OR(APT!G15="I",APT!G15="M"),APT!H15=5,APT!J15="B")),CONCATENATE(", R",APT!A15,IA!P16),P16)</f>
        <v/>
      </c>
      <c r="Q17" s="51" t="str">
        <f>IF(IF($A$2=FALSE,AND(APT!G15="I",APT!H15=5,APT!J15="D"),AND(OR(APT!G15="I",APT!G15="M"),APT!H15=5,APT!J15="D")),CONCATENATE(", R",APT!A15,IA!Q16),Q16)</f>
        <v/>
      </c>
      <c r="S17" s="275"/>
      <c r="T17" s="324" t="s">
        <v>517</v>
      </c>
      <c r="U17" s="247"/>
      <c r="V17" s="247"/>
      <c r="W17" s="247"/>
      <c r="X17" s="247"/>
      <c r="Y17" s="262" t="str">
        <f>+Q81</f>
        <v/>
      </c>
    </row>
    <row r="18" spans="1:25" x14ac:dyDescent="0.25">
      <c r="A18" s="51" t="str">
        <f>IF(IF($A$2=FALSE,AND(APT!G16="I",APT!H16=1,APT!J16="c"),AND(OR(APT!G16="I",APT!G16="M"),APT!H16=1,APT!J16="c")),CONCATENATE(", R",APT!A16,IA!A17),A17)</f>
        <v/>
      </c>
      <c r="B18" s="51" t="str">
        <f>IF(IF($A$2=FALSE,AND(APT!G16="I",APT!H16=2,APT!J16="c"),AND(OR(APT!G16="I",APT!G16="M"),APT!H16=2,APT!J16="c")),CONCATENATE(", R",APT!A16,IA!B17),B17)</f>
        <v/>
      </c>
      <c r="C18" s="51" t="str">
        <f>IF(IF($A$2=FALSE,AND(APT!G16="I",APT!H16=3,APT!J16="c"),AND(OR(APT!G16="I",APT!G16="M"),APT!H16=3,APT!J16="c")),CONCATENATE(", R",APT!A16,IA!C17),C17)</f>
        <v/>
      </c>
      <c r="D18" s="51" t="str">
        <f>IF(IF($A$2=FALSE,AND(APT!G16="I",APT!H16=4,APT!J16="c"),AND(OR(APT!G16="I",APT!G16="M"),APT!H16=4,APT!J16="c")),CONCATENATE(", R",APT!A16,IA!D17),D17)</f>
        <v/>
      </c>
      <c r="E18" s="51" t="str">
        <f>IF(IF($A$2=FALSE,AND(APT!G16="I",APT!H16=5,APT!J16="c"),AND(OR(APT!G16="I",APT!G16="M"),APT!H16=5,APT!J16="c")),CONCATENATE(", Riesgo",APT!A16,IA!E17),E17)</f>
        <v/>
      </c>
      <c r="F18" s="51" t="str">
        <f>IF(IF($A$2=FALSE,AND(APT!G16="I",APT!H16=2,APT!J16="I"),AND(OR(APT!G16="I",APT!G16="M"),APT!H16=2,APT!J16="I")),CONCATENATE(", R",APT!A16,IA!F17),F17)</f>
        <v/>
      </c>
      <c r="G18" s="51" t="str">
        <f>IF(IF($A$2=FALSE,AND(APT!G16="I",APT!H16=3,APT!J16="I"),AND(OR(APT!G16="I",APT!G16="M"),APT!H16=3,APT!J16="I")),CONCATENATE(", R",APT!A16,IA!G17),G17)</f>
        <v/>
      </c>
      <c r="H18" s="51" t="str">
        <f>IF(IF($A$2=FALSE,AND(APT!G16="I",APT!H16=4,APT!J16="I"),AND(OR(APT!G16="I",APT!G16="M"),APT!H16=4,APT!J16="I")),CONCATENATE(", R",APT!A16,IA!H17),H17)</f>
        <v/>
      </c>
      <c r="I18" s="51" t="str">
        <f>IF(IF($A$2=FALSE,AND(APT!G16="I",APT!H16=5,APT!J16="I"),AND(OR(APT!G16="I",APT!G16="M"),APT!H16=5,APT!J16="I")),CONCATENATE(", R",APT!A16,IA!I17),I17)</f>
        <v/>
      </c>
      <c r="J18" s="51" t="str">
        <f>IF(IF($A$2=FALSE,AND(APT!G16="I",APT!H16=2,APT!J16="A"),AND(OR(APT!G16="I",APT!G16="M"),APT!H16=2,APT!J16="A")),CONCATENATE(", R",APT!A16,IA!J17),J17)</f>
        <v/>
      </c>
      <c r="K18" s="51" t="str">
        <f>IF(IF($A$2=FALSE,AND(APT!G16="I",APT!H16=3,APT!J16="A"),AND(OR(APT!G16="I",APT!G16="M"),APT!H16=3,APT!J16="A")),CONCATENATE(", R",APT!A16,IA!K17),K17)</f>
        <v/>
      </c>
      <c r="L18" s="51" t="str">
        <f>IF(IF($A$2=FALSE,AND(APT!G16="I",APT!H16=4,APT!J16="A"),AND(OR(APT!G16="I",APT!G16="M"),APT!H16=4,APT!J16="A")),CONCATENATE(", R",APT!A16,IA!L17),L17)</f>
        <v/>
      </c>
      <c r="M18" s="51" t="str">
        <f>IF(IF($A$2=FALSE,AND(APT!G16="I",APT!H16=5,APT!J16="A"),AND(OR(APT!G16="I",APT!G16="M"),APT!H16=5,APT!J16="A")),CONCATENATE(", R",APT!A16,IA!M17),M17)</f>
        <v/>
      </c>
      <c r="N18" s="51" t="str">
        <f>IF(IF($A$2=FALSE,AND(APT!G16="I",APT!H16=3,APT!J16="B"),AND(OR(APT!G16="I",APT!G16="M"),APT!H16=3,APT!J16="B")),CONCATENATE(", R",APT!A16,IA!N17),N17)</f>
        <v/>
      </c>
      <c r="O18" s="51" t="str">
        <f>IF(IF($A$2=FALSE,AND(APT!G16="I",APT!H16=4,APT!J16="B"),AND(OR(APT!G16="I",APT!G16="M"),APT!H16=4,APT!J16="B")),CONCATENATE(", R",APT!A16,IA!O17),O17)</f>
        <v/>
      </c>
      <c r="P18" s="51" t="str">
        <f>IF(IF($A$2=FALSE,AND(APT!G16="I",APT!H16=5,APT!J16="B"),AND(OR(APT!G16="I",APT!G16="M"),APT!H16=5,APT!J16="B")),CONCATENATE(", R",APT!A16,IA!P17),P17)</f>
        <v/>
      </c>
      <c r="Q18" s="51" t="str">
        <f>IF(IF($A$2=FALSE,AND(APT!G16="I",APT!H16=5,APT!J16="D"),AND(OR(APT!G16="I",APT!G16="M"),APT!H16=5,APT!J16="D")),CONCATENATE(", R",APT!A16,IA!Q17),Q17)</f>
        <v/>
      </c>
      <c r="S18" s="275"/>
      <c r="T18" s="324"/>
      <c r="U18" s="248"/>
      <c r="V18" s="248"/>
      <c r="W18" s="248"/>
      <c r="X18" s="248"/>
      <c r="Y18" s="263"/>
    </row>
    <row r="19" spans="1:25" x14ac:dyDescent="0.25">
      <c r="A19" s="51" t="str">
        <f>IF(IF($A$2=FALSE,AND(APT!G17="I",APT!H17=1,APT!J17="c"),AND(OR(APT!G17="I",APT!G17="M"),APT!H17=1,APT!J17="c")),CONCATENATE(", R",APT!A17,IA!A18),A18)</f>
        <v/>
      </c>
      <c r="B19" s="51" t="str">
        <f>IF(IF($A$2=FALSE,AND(APT!G17="I",APT!H17=2,APT!J17="c"),AND(OR(APT!G17="I",APT!G17="M"),APT!H17=2,APT!J17="c")),CONCATENATE(", R",APT!A17,IA!B18),B18)</f>
        <v/>
      </c>
      <c r="C19" s="51" t="str">
        <f>IF(IF($A$2=FALSE,AND(APT!G17="I",APT!H17=3,APT!J17="c"),AND(OR(APT!G17="I",APT!G17="M"),APT!H17=3,APT!J17="c")),CONCATENATE(", R",APT!A17,IA!C18),C18)</f>
        <v/>
      </c>
      <c r="D19" s="51" t="str">
        <f>IF(IF($A$2=FALSE,AND(APT!G17="I",APT!H17=4,APT!J17="c"),AND(OR(APT!G17="I",APT!G17="M"),APT!H17=4,APT!J17="c")),CONCATENATE(", R",APT!A17,IA!D18),D18)</f>
        <v/>
      </c>
      <c r="E19" s="51" t="str">
        <f>IF(IF($A$2=FALSE,AND(APT!G17="I",APT!H17=5,APT!J17="c"),AND(OR(APT!G17="I",APT!G17="M"),APT!H17=5,APT!J17="c")),CONCATENATE(", Riesgo",APT!A17,IA!E18),E18)</f>
        <v/>
      </c>
      <c r="F19" s="51" t="str">
        <f>IF(IF($A$2=FALSE,AND(APT!G17="I",APT!H17=2,APT!J17="I"),AND(OR(APT!G17="I",APT!G17="M"),APT!H17=2,APT!J17="I")),CONCATENATE(", R",APT!A17,IA!F18),F18)</f>
        <v/>
      </c>
      <c r="G19" s="51" t="str">
        <f>IF(IF($A$2=FALSE,AND(APT!G17="I",APT!H17=3,APT!J17="I"),AND(OR(APT!G17="I",APT!G17="M"),APT!H17=3,APT!J17="I")),CONCATENATE(", R",APT!A17,IA!G18),G18)</f>
        <v/>
      </c>
      <c r="H19" s="51" t="str">
        <f>IF(IF($A$2=FALSE,AND(APT!G17="I",APT!H17=4,APT!J17="I"),AND(OR(APT!G17="I",APT!G17="M"),APT!H17=4,APT!J17="I")),CONCATENATE(", R",APT!A17,IA!H18),H18)</f>
        <v/>
      </c>
      <c r="I19" s="51" t="str">
        <f>IF(IF($A$2=FALSE,AND(APT!G17="I",APT!H17=5,APT!J17="I"),AND(OR(APT!G17="I",APT!G17="M"),APT!H17=5,APT!J17="I")),CONCATENATE(", R",APT!A17,IA!I18),I18)</f>
        <v/>
      </c>
      <c r="J19" s="51" t="str">
        <f>IF(IF($A$2=FALSE,AND(APT!G17="I",APT!H17=2,APT!J17="A"),AND(OR(APT!G17="I",APT!G17="M"),APT!H17=2,APT!J17="A")),CONCATENATE(", R",APT!A17,IA!J18),J18)</f>
        <v/>
      </c>
      <c r="K19" s="51" t="str">
        <f>IF(IF($A$2=FALSE,AND(APT!G17="I",APT!H17=3,APT!J17="A"),AND(OR(APT!G17="I",APT!G17="M"),APT!H17=3,APT!J17="A")),CONCATENATE(", R",APT!A17,IA!K18),K18)</f>
        <v/>
      </c>
      <c r="L19" s="51" t="str">
        <f>IF(IF($A$2=FALSE,AND(APT!G17="I",APT!H17=4,APT!J17="A"),AND(OR(APT!G17="I",APT!G17="M"),APT!H17=4,APT!J17="A")),CONCATENATE(", R",APT!A17,IA!L18),L18)</f>
        <v/>
      </c>
      <c r="M19" s="51" t="str">
        <f>IF(IF($A$2=FALSE,AND(APT!G17="I",APT!H17=5,APT!J17="A"),AND(OR(APT!G17="I",APT!G17="M"),APT!H17=5,APT!J17="A")),CONCATENATE(", R",APT!A17,IA!M18),M18)</f>
        <v/>
      </c>
      <c r="N19" s="51" t="str">
        <f>IF(IF($A$2=FALSE,AND(APT!G17="I",APT!H17=3,APT!J17="B"),AND(OR(APT!G17="I",APT!G17="M"),APT!H17=3,APT!J17="B")),CONCATENATE(", R",APT!A17,IA!N18),N18)</f>
        <v/>
      </c>
      <c r="O19" s="51" t="str">
        <f>IF(IF($A$2=FALSE,AND(APT!G17="I",APT!H17=4,APT!J17="B"),AND(OR(APT!G17="I",APT!G17="M"),APT!H17=4,APT!J17="B")),CONCATENATE(", R",APT!A17,IA!O18),O18)</f>
        <v/>
      </c>
      <c r="P19" s="51" t="str">
        <f>IF(IF($A$2=FALSE,AND(APT!G17="I",APT!H17=5,APT!J17="B"),AND(OR(APT!G17="I",APT!G17="M"),APT!H17=5,APT!J17="B")),CONCATENATE(", R",APT!A17,IA!P18),P18)</f>
        <v/>
      </c>
      <c r="Q19" s="51" t="str">
        <f>IF(IF($A$2=FALSE,AND(APT!G17="I",APT!H17=5,APT!J17="D"),AND(OR(APT!G17="I",APT!G17="M"),APT!H17=5,APT!J17="D")),CONCATENATE(", R",APT!A17,IA!Q18),Q18)</f>
        <v/>
      </c>
      <c r="S19" s="275"/>
      <c r="T19" s="324"/>
      <c r="U19" s="249"/>
      <c r="V19" s="249"/>
      <c r="W19" s="249"/>
      <c r="X19" s="249"/>
      <c r="Y19" s="264"/>
    </row>
    <row r="20" spans="1:25" x14ac:dyDescent="0.25">
      <c r="A20" s="51" t="str">
        <f>IF(IF($A$2=FALSE,AND(APT!G18="I",APT!H18=1,APT!J18="c"),AND(OR(APT!G18="I",APT!G18="M"),APT!H18=1,APT!J18="c")),CONCATENATE(", R",APT!A18,IA!A19),A19)</f>
        <v/>
      </c>
      <c r="B20" s="51" t="str">
        <f>IF(IF($A$2=FALSE,AND(APT!G18="I",APT!H18=2,APT!J18="c"),AND(OR(APT!G18="I",APT!G18="M"),APT!H18=2,APT!J18="c")),CONCATENATE(", R",APT!A18,IA!B19),B19)</f>
        <v/>
      </c>
      <c r="C20" s="51" t="str">
        <f>IF(IF($A$2=FALSE,AND(APT!G18="I",APT!H18=3,APT!J18="c"),AND(OR(APT!G18="I",APT!G18="M"),APT!H18=3,APT!J18="c")),CONCATENATE(", R",APT!A18,IA!C19),C19)</f>
        <v/>
      </c>
      <c r="D20" s="51" t="str">
        <f>IF(IF($A$2=FALSE,AND(APT!G18="I",APT!H18=4,APT!J18="c"),AND(OR(APT!G18="I",APT!G18="M"),APT!H18=4,APT!J18="c")),CONCATENATE(", R",APT!A18,IA!D19),D19)</f>
        <v/>
      </c>
      <c r="E20" s="51" t="str">
        <f>IF(IF($A$2=FALSE,AND(APT!G18="I",APT!H18=5,APT!J18="c"),AND(OR(APT!G18="I",APT!G18="M"),APT!H18=5,APT!J18="c")),CONCATENATE(", Riesgo",APT!A18,IA!E19),E19)</f>
        <v/>
      </c>
      <c r="F20" s="51" t="str">
        <f>IF(IF($A$2=FALSE,AND(APT!G18="I",APT!H18=2,APT!J18="I"),AND(OR(APT!G18="I",APT!G18="M"),APT!H18=2,APT!J18="I")),CONCATENATE(", R",APT!A18,IA!F19),F19)</f>
        <v/>
      </c>
      <c r="G20" s="51" t="str">
        <f>IF(IF($A$2=FALSE,AND(APT!G18="I",APT!H18=3,APT!J18="I"),AND(OR(APT!G18="I",APT!G18="M"),APT!H18=3,APT!J18="I")),CONCATENATE(", R",APT!A18,IA!G19),G19)</f>
        <v/>
      </c>
      <c r="H20" s="51" t="str">
        <f>IF(IF($A$2=FALSE,AND(APT!G18="I",APT!H18=4,APT!J18="I"),AND(OR(APT!G18="I",APT!G18="M"),APT!H18=4,APT!J18="I")),CONCATENATE(", R",APT!A18,IA!H19),H19)</f>
        <v/>
      </c>
      <c r="I20" s="51" t="str">
        <f>IF(IF($A$2=FALSE,AND(APT!G18="I",APT!H18=5,APT!J18="I"),AND(OR(APT!G18="I",APT!G18="M"),APT!H18=5,APT!J18="I")),CONCATENATE(", R",APT!A18,IA!I19),I19)</f>
        <v/>
      </c>
      <c r="J20" s="51" t="str">
        <f>IF(IF($A$2=FALSE,AND(APT!G18="I",APT!H18=2,APT!J18="A"),AND(OR(APT!G18="I",APT!G18="M"),APT!H18=2,APT!J18="A")),CONCATENATE(", R",APT!A18,IA!J19),J19)</f>
        <v/>
      </c>
      <c r="K20" s="51" t="str">
        <f>IF(IF($A$2=FALSE,AND(APT!G18="I",APT!H18=3,APT!J18="A"),AND(OR(APT!G18="I",APT!G18="M"),APT!H18=3,APT!J18="A")),CONCATENATE(", R",APT!A18,IA!K19),K19)</f>
        <v/>
      </c>
      <c r="L20" s="51" t="str">
        <f>IF(IF($A$2=FALSE,AND(APT!G18="I",APT!H18=4,APT!J18="A"),AND(OR(APT!G18="I",APT!G18="M"),APT!H18=4,APT!J18="A")),CONCATENATE(", R",APT!A18,IA!L19),L19)</f>
        <v/>
      </c>
      <c r="M20" s="51" t="str">
        <f>IF(IF($A$2=FALSE,AND(APT!G18="I",APT!H18=5,APT!J18="A"),AND(OR(APT!G18="I",APT!G18="M"),APT!H18=5,APT!J18="A")),CONCATENATE(", R",APT!A18,IA!M19),M19)</f>
        <v/>
      </c>
      <c r="N20" s="51" t="str">
        <f>IF(IF($A$2=FALSE,AND(APT!G18="I",APT!H18=3,APT!J18="B"),AND(OR(APT!G18="I",APT!G18="M"),APT!H18=3,APT!J18="B")),CONCATENATE(", R",APT!A18,IA!N19),N19)</f>
        <v/>
      </c>
      <c r="O20" s="51" t="str">
        <f>IF(IF($A$2=FALSE,AND(APT!G18="I",APT!H18=4,APT!J18="B"),AND(OR(APT!G18="I",APT!G18="M"),APT!H18=4,APT!J18="B")),CONCATENATE(", R",APT!A18,IA!O19),O19)</f>
        <v/>
      </c>
      <c r="P20" s="51" t="str">
        <f>IF(IF($A$2=FALSE,AND(APT!G18="I",APT!H18=5,APT!J18="B"),AND(OR(APT!G18="I",APT!G18="M"),APT!H18=5,APT!J18="B")),CONCATENATE(", R",APT!A18,IA!P19),P19)</f>
        <v/>
      </c>
      <c r="Q20" s="51" t="str">
        <f>IF(IF($A$2=FALSE,AND(APT!G18="I",APT!H18=5,APT!J18="D"),AND(OR(APT!G18="I",APT!G18="M"),APT!H18=5,APT!J18="D")),CONCATENATE(", R",APT!A18,IA!Q19),Q19)</f>
        <v/>
      </c>
      <c r="S20" s="255" t="s">
        <v>96</v>
      </c>
      <c r="T20" s="255"/>
      <c r="U20" s="322">
        <v>1</v>
      </c>
      <c r="V20" s="322">
        <v>2</v>
      </c>
      <c r="W20" s="322">
        <v>3</v>
      </c>
      <c r="X20" s="322">
        <v>4</v>
      </c>
      <c r="Y20" s="322">
        <v>5</v>
      </c>
    </row>
    <row r="21" spans="1:25" x14ac:dyDescent="0.25">
      <c r="A21" s="51" t="str">
        <f>IF(IF($A$2=FALSE,AND(APT!G19="I",APT!H19=1,APT!J19="c"),AND(OR(APT!G19="I",APT!G19="M"),APT!H19=1,APT!J19="c")),CONCATENATE(", R",APT!A19,IA!A20),A20)</f>
        <v/>
      </c>
      <c r="B21" s="51" t="str">
        <f>IF(IF($A$2=FALSE,AND(APT!G19="I",APT!H19=2,APT!J19="c"),AND(OR(APT!G19="I",APT!G19="M"),APT!H19=2,APT!J19="c")),CONCATENATE(", R",APT!A19,IA!B20),B20)</f>
        <v/>
      </c>
      <c r="C21" s="51" t="str">
        <f>IF(IF($A$2=FALSE,AND(APT!G19="I",APT!H19=3,APT!J19="c"),AND(OR(APT!G19="I",APT!G19="M"),APT!H19=3,APT!J19="c")),CONCATENATE(", R",APT!A19,IA!C20),C20)</f>
        <v/>
      </c>
      <c r="D21" s="51" t="str">
        <f>IF(IF($A$2=FALSE,AND(APT!G19="I",APT!H19=4,APT!J19="c"),AND(OR(APT!G19="I",APT!G19="M"),APT!H19=4,APT!J19="c")),CONCATENATE(", R",APT!A19,IA!D20),D20)</f>
        <v/>
      </c>
      <c r="E21" s="51" t="str">
        <f>IF(IF($A$2=FALSE,AND(APT!G19="I",APT!H19=5,APT!J19="c"),AND(OR(APT!G19="I",APT!G19="M"),APT!H19=5,APT!J19="c")),CONCATENATE(", Riesgo",APT!A19,IA!E20),E20)</f>
        <v/>
      </c>
      <c r="F21" s="51" t="str">
        <f>IF(IF($A$2=FALSE,AND(APT!G19="I",APT!H19=2,APT!J19="I"),AND(OR(APT!G19="I",APT!G19="M"),APT!H19=2,APT!J19="I")),CONCATENATE(", R",APT!A19,IA!F20),F20)</f>
        <v/>
      </c>
      <c r="G21" s="51" t="str">
        <f>IF(IF($A$2=FALSE,AND(APT!G19="I",APT!H19=3,APT!J19="I"),AND(OR(APT!G19="I",APT!G19="M"),APT!H19=3,APT!J19="I")),CONCATENATE(", R",APT!A19,IA!G20),G20)</f>
        <v/>
      </c>
      <c r="H21" s="51" t="str">
        <f>IF(IF($A$2=FALSE,AND(APT!G19="I",APT!H19=4,APT!J19="I"),AND(OR(APT!G19="I",APT!G19="M"),APT!H19=4,APT!J19="I")),CONCATENATE(", R",APT!A19,IA!H20),H20)</f>
        <v/>
      </c>
      <c r="I21" s="51" t="str">
        <f>IF(IF($A$2=FALSE,AND(APT!G19="I",APT!H19=5,APT!J19="I"),AND(OR(APT!G19="I",APT!G19="M"),APT!H19=5,APT!J19="I")),CONCATENATE(", R",APT!A19,IA!I20),I20)</f>
        <v/>
      </c>
      <c r="J21" s="51" t="str">
        <f>IF(IF($A$2=FALSE,AND(APT!G19="I",APT!H19=2,APT!J19="A"),AND(OR(APT!G19="I",APT!G19="M"),APT!H19=2,APT!J19="A")),CONCATENATE(", R",APT!A19,IA!J20),J20)</f>
        <v/>
      </c>
      <c r="K21" s="51" t="str">
        <f>IF(IF($A$2=FALSE,AND(APT!G19="I",APT!H19=3,APT!J19="A"),AND(OR(APT!G19="I",APT!G19="M"),APT!H19=3,APT!J19="A")),CONCATENATE(", R",APT!A19,IA!K20),K20)</f>
        <v/>
      </c>
      <c r="L21" s="51" t="str">
        <f>IF(IF($A$2=FALSE,AND(APT!G19="I",APT!H19=4,APT!J19="A"),AND(OR(APT!G19="I",APT!G19="M"),APT!H19=4,APT!J19="A")),CONCATENATE(", R",APT!A19,IA!L20),L20)</f>
        <v/>
      </c>
      <c r="M21" s="51" t="str">
        <f>IF(IF($A$2=FALSE,AND(APT!G19="I",APT!H19=5,APT!J19="A"),AND(OR(APT!G19="I",APT!G19="M"),APT!H19=5,APT!J19="A")),CONCATENATE(", R",APT!A19,IA!M20),M20)</f>
        <v/>
      </c>
      <c r="N21" s="51" t="str">
        <f>IF(IF($A$2=FALSE,AND(APT!G19="I",APT!H19=3,APT!J19="B"),AND(OR(APT!G19="I",APT!G19="M"),APT!H19=3,APT!J19="B")),CONCATENATE(", R",APT!A19,IA!N20),N20)</f>
        <v/>
      </c>
      <c r="O21" s="51" t="str">
        <f>IF(IF($A$2=FALSE,AND(APT!G19="I",APT!H19=4,APT!J19="B"),AND(OR(APT!G19="I",APT!G19="M"),APT!H19=4,APT!J19="B")),CONCATENATE(", R",APT!A19,IA!O20),O20)</f>
        <v/>
      </c>
      <c r="P21" s="51" t="str">
        <f>IF(IF($A$2=FALSE,AND(APT!G19="I",APT!H19=5,APT!J19="B"),AND(OR(APT!G19="I",APT!G19="M"),APT!H19=5,APT!J19="B")),CONCATENATE(", R",APT!A19,IA!P20),P20)</f>
        <v/>
      </c>
      <c r="Q21" s="51" t="str">
        <f>IF(IF($A$2=FALSE,AND(APT!G19="I",APT!H19=5,APT!J19="D"),AND(OR(APT!G19="I",APT!G19="M"),APT!H19=5,APT!J19="D")),CONCATENATE(", R",APT!A19,IA!Q20),Q20)</f>
        <v/>
      </c>
      <c r="S21" s="255"/>
      <c r="T21" s="255"/>
      <c r="U21" s="322"/>
      <c r="V21" s="322"/>
      <c r="W21" s="322"/>
      <c r="X21" s="322"/>
      <c r="Y21" s="322"/>
    </row>
    <row r="22" spans="1:25" x14ac:dyDescent="0.25">
      <c r="A22" s="51" t="str">
        <f>IF(IF($A$2=FALSE,AND(APT!G20="I",APT!H20=1,APT!J20="c"),AND(OR(APT!G20="I",APT!G20="M"),APT!H20=1,APT!J20="c")),CONCATENATE(", R",APT!A20,IA!A21),A21)</f>
        <v/>
      </c>
      <c r="B22" s="51" t="str">
        <f>IF(IF($A$2=FALSE,AND(APT!G20="I",APT!H20=2,APT!J20="c"),AND(OR(APT!G20="I",APT!G20="M"),APT!H20=2,APT!J20="c")),CONCATENATE(", R",APT!A20,IA!B21),B21)</f>
        <v/>
      </c>
      <c r="C22" s="51" t="str">
        <f>IF(IF($A$2=FALSE,AND(APT!G20="I",APT!H20=3,APT!J20="c"),AND(OR(APT!G20="I",APT!G20="M"),APT!H20=3,APT!J20="c")),CONCATENATE(", R",APT!A20,IA!C21),C21)</f>
        <v/>
      </c>
      <c r="D22" s="51" t="str">
        <f>IF(IF($A$2=FALSE,AND(APT!G20="I",APT!H20=4,APT!J20="c"),AND(OR(APT!G20="I",APT!G20="M"),APT!H20=4,APT!J20="c")),CONCATENATE(", R",APT!A20,IA!D21),D21)</f>
        <v/>
      </c>
      <c r="E22" s="51" t="str">
        <f>IF(IF($A$2=FALSE,AND(APT!G20="I",APT!H20=5,APT!J20="c"),AND(OR(APT!G20="I",APT!G20="M"),APT!H20=5,APT!J20="c")),CONCATENATE(", Riesgo",APT!A20,IA!E21),E21)</f>
        <v/>
      </c>
      <c r="F22" s="51" t="str">
        <f>IF(IF($A$2=FALSE,AND(APT!G20="I",APT!H20=2,APT!J20="I"),AND(OR(APT!G20="I",APT!G20="M"),APT!H20=2,APT!J20="I")),CONCATENATE(", R",APT!A20,IA!F21),F21)</f>
        <v/>
      </c>
      <c r="G22" s="51" t="str">
        <f>IF(IF($A$2=FALSE,AND(APT!G20="I",APT!H20=3,APT!J20="I"),AND(OR(APT!G20="I",APT!G20="M"),APT!H20=3,APT!J20="I")),CONCATENATE(", R",APT!A20,IA!G21),G21)</f>
        <v/>
      </c>
      <c r="H22" s="51" t="str">
        <f>IF(IF($A$2=FALSE,AND(APT!G20="I",APT!H20=4,APT!J20="I"),AND(OR(APT!G20="I",APT!G20="M"),APT!H20=4,APT!J20="I")),CONCATENATE(", R",APT!A20,IA!H21),H21)</f>
        <v/>
      </c>
      <c r="I22" s="51" t="str">
        <f>IF(IF($A$2=FALSE,AND(APT!G20="I",APT!H20=5,APT!J20="I"),AND(OR(APT!G20="I",APT!G20="M"),APT!H20=5,APT!J20="I")),CONCATENATE(", R",APT!A20,IA!I21),I21)</f>
        <v/>
      </c>
      <c r="J22" s="51" t="str">
        <f>IF(IF($A$2=FALSE,AND(APT!G20="I",APT!H20=2,APT!J20="A"),AND(OR(APT!G20="I",APT!G20="M"),APT!H20=2,APT!J20="A")),CONCATENATE(", R",APT!A20,IA!J21),J21)</f>
        <v/>
      </c>
      <c r="K22" s="51" t="str">
        <f>IF(IF($A$2=FALSE,AND(APT!G20="I",APT!H20=3,APT!J20="A"),AND(OR(APT!G20="I",APT!G20="M"),APT!H20=3,APT!J20="A")),CONCATENATE(", R",APT!A20,IA!K21),K21)</f>
        <v/>
      </c>
      <c r="L22" s="51" t="str">
        <f>IF(IF($A$2=FALSE,AND(APT!G20="I",APT!H20=4,APT!J20="A"),AND(OR(APT!G20="I",APT!G20="M"),APT!H20=4,APT!J20="A")),CONCATENATE(", R",APT!A20,IA!L21),L21)</f>
        <v/>
      </c>
      <c r="M22" s="51" t="str">
        <f>IF(IF($A$2=FALSE,AND(APT!G20="I",APT!H20=5,APT!J20="A"),AND(OR(APT!G20="I",APT!G20="M"),APT!H20=5,APT!J20="A")),CONCATENATE(", R",APT!A20,IA!M21),M21)</f>
        <v/>
      </c>
      <c r="N22" s="51" t="str">
        <f>IF(IF($A$2=FALSE,AND(APT!G20="I",APT!H20=3,APT!J20="B"),AND(OR(APT!G20="I",APT!G20="M"),APT!H20=3,APT!J20="B")),CONCATENATE(", R",APT!A20,IA!N21),N21)</f>
        <v/>
      </c>
      <c r="O22" s="51" t="str">
        <f>IF(IF($A$2=FALSE,AND(APT!G20="I",APT!H20=4,APT!J20="B"),AND(OR(APT!G20="I",APT!G20="M"),APT!H20=4,APT!J20="B")),CONCATENATE(", R",APT!A20,IA!O21),O21)</f>
        <v/>
      </c>
      <c r="P22" s="51" t="str">
        <f>IF(IF($A$2=FALSE,AND(APT!G20="I",APT!H20=5,APT!J20="B"),AND(OR(APT!G20="I",APT!G20="M"),APT!H20=5,APT!J20="B")),CONCATENATE(", R",APT!A20,IA!P21),P21)</f>
        <v/>
      </c>
      <c r="Q22" s="51" t="str">
        <f>IF(IF($A$2=FALSE,AND(APT!G20="I",APT!H20=5,APT!J20="D"),AND(OR(APT!G20="I",APT!G20="M"),APT!H20=5,APT!J20="D")),CONCATENATE(", R",APT!A20,IA!Q21),Q21)</f>
        <v/>
      </c>
      <c r="S22" s="255"/>
      <c r="T22" s="255"/>
      <c r="U22" s="322"/>
      <c r="V22" s="322"/>
      <c r="W22" s="322"/>
      <c r="X22" s="322"/>
      <c r="Y22" s="322"/>
    </row>
    <row r="23" spans="1:25" x14ac:dyDescent="0.25">
      <c r="A23" s="51" t="str">
        <f>IF(IF($A$2=FALSE,AND(APT!G21="I",APT!H21=1,APT!J21="c"),AND(OR(APT!G21="I",APT!G21="M"),APT!H21=1,APT!J21="c")),CONCATENATE(", R",APT!A21,IA!A22),A22)</f>
        <v/>
      </c>
      <c r="B23" s="51" t="str">
        <f>IF(IF($A$2=FALSE,AND(APT!G21="I",APT!H21=2,APT!J21="c"),AND(OR(APT!G21="I",APT!G21="M"),APT!H21=2,APT!J21="c")),CONCATENATE(", R",APT!A21,IA!B22),B22)</f>
        <v/>
      </c>
      <c r="C23" s="51" t="str">
        <f>IF(IF($A$2=FALSE,AND(APT!G21="I",APT!H21=3,APT!J21="c"),AND(OR(APT!G21="I",APT!G21="M"),APT!H21=3,APT!J21="c")),CONCATENATE(", R",APT!A21,IA!C22),C22)</f>
        <v/>
      </c>
      <c r="D23" s="51" t="str">
        <f>IF(IF($A$2=FALSE,AND(APT!G21="I",APT!H21=4,APT!J21="c"),AND(OR(APT!G21="I",APT!G21="M"),APT!H21=4,APT!J21="c")),CONCATENATE(", R",APT!A21,IA!D22),D22)</f>
        <v/>
      </c>
      <c r="E23" s="51" t="str">
        <f>IF(IF($A$2=FALSE,AND(APT!G21="I",APT!H21=5,APT!J21="c"),AND(OR(APT!G21="I",APT!G21="M"),APT!H21=5,APT!J21="c")),CONCATENATE(", Riesgo",APT!A21,IA!E22),E22)</f>
        <v/>
      </c>
      <c r="F23" s="51" t="str">
        <f>IF(IF($A$2=FALSE,AND(APT!G21="I",APT!H21=2,APT!J21="I"),AND(OR(APT!G21="I",APT!G21="M"),APT!H21=2,APT!J21="I")),CONCATENATE(", R",APT!A21,IA!F22),F22)</f>
        <v/>
      </c>
      <c r="G23" s="51" t="str">
        <f>IF(IF($A$2=FALSE,AND(APT!G21="I",APT!H21=3,APT!J21="I"),AND(OR(APT!G21="I",APT!G21="M"),APT!H21=3,APT!J21="I")),CONCATENATE(", R",APT!A21,IA!G22),G22)</f>
        <v/>
      </c>
      <c r="H23" s="51" t="str">
        <f>IF(IF($A$2=FALSE,AND(APT!G21="I",APT!H21=4,APT!J21="I"),AND(OR(APT!G21="I",APT!G21="M"),APT!H21=4,APT!J21="I")),CONCATENATE(", R",APT!A21,IA!H22),H22)</f>
        <v/>
      </c>
      <c r="I23" s="51" t="str">
        <f>IF(IF($A$2=FALSE,AND(APT!G21="I",APT!H21=5,APT!J21="I"),AND(OR(APT!G21="I",APT!G21="M"),APT!H21=5,APT!J21="I")),CONCATENATE(", R",APT!A21,IA!I22),I22)</f>
        <v/>
      </c>
      <c r="J23" s="51" t="str">
        <f>IF(IF($A$2=FALSE,AND(APT!G21="I",APT!H21=2,APT!J21="A"),AND(OR(APT!G21="I",APT!G21="M"),APT!H21=2,APT!J21="A")),CONCATENATE(", R",APT!A21,IA!J22),J22)</f>
        <v/>
      </c>
      <c r="K23" s="51" t="str">
        <f>IF(IF($A$2=FALSE,AND(APT!G21="I",APT!H21=3,APT!J21="A"),AND(OR(APT!G21="I",APT!G21="M"),APT!H21=3,APT!J21="A")),CONCATENATE(", R",APT!A21,IA!K22),K22)</f>
        <v/>
      </c>
      <c r="L23" s="51" t="str">
        <f>IF(IF($A$2=FALSE,AND(APT!G21="I",APT!H21=4,APT!J21="A"),AND(OR(APT!G21="I",APT!G21="M"),APT!H21=4,APT!J21="A")),CONCATENATE(", R",APT!A21,IA!L22),L22)</f>
        <v/>
      </c>
      <c r="M23" s="51" t="str">
        <f>IF(IF($A$2=FALSE,AND(APT!G21="I",APT!H21=5,APT!J21="A"),AND(OR(APT!G21="I",APT!G21="M"),APT!H21=5,APT!J21="A")),CONCATENATE(", R",APT!A21,IA!M22),M22)</f>
        <v/>
      </c>
      <c r="N23" s="51" t="str">
        <f>IF(IF($A$2=FALSE,AND(APT!G21="I",APT!H21=3,APT!J21="B"),AND(OR(APT!G21="I",APT!G21="M"),APT!H21=3,APT!J21="B")),CONCATENATE(", R",APT!A21,IA!N22),N22)</f>
        <v/>
      </c>
      <c r="O23" s="51" t="str">
        <f>IF(IF($A$2=FALSE,AND(APT!G21="I",APT!H21=4,APT!J21="B"),AND(OR(APT!G21="I",APT!G21="M"),APT!H21=4,APT!J21="B")),CONCATENATE(", R",APT!A21,IA!O22),O22)</f>
        <v/>
      </c>
      <c r="P23" s="51" t="str">
        <f>IF(IF($A$2=FALSE,AND(APT!G21="I",APT!H21=5,APT!J21="B"),AND(OR(APT!G21="I",APT!G21="M"),APT!H21=5,APT!J21="B")),CONCATENATE(", R",APT!A21,IA!P22),P22)</f>
        <v/>
      </c>
      <c r="Q23" s="51" t="str">
        <f>IF(IF($A$2=FALSE,AND(APT!G21="I",APT!H21=5,APT!J21="D"),AND(OR(APT!G21="I",APT!G21="M"),APT!H21=5,APT!J21="D")),CONCATENATE(", R",APT!A21,IA!Q22),Q22)</f>
        <v/>
      </c>
      <c r="U23" s="250" t="s">
        <v>23</v>
      </c>
      <c r="V23" s="250"/>
      <c r="W23" s="250"/>
      <c r="X23" s="250"/>
      <c r="Y23" s="250"/>
    </row>
    <row r="24" spans="1:25" x14ac:dyDescent="0.25">
      <c r="A24" s="51" t="str">
        <f>IF(IF($A$2=FALSE,AND(APT!G22="I",APT!H22=1,APT!J22="c"),AND(OR(APT!G22="I",APT!G22="M"),APT!H22=1,APT!J22="c")),CONCATENATE(", R",APT!A22,IA!A23),A23)</f>
        <v/>
      </c>
      <c r="B24" s="51" t="str">
        <f>IF(IF($A$2=FALSE,AND(APT!G22="I",APT!H22=2,APT!J22="c"),AND(OR(APT!G22="I",APT!G22="M"),APT!H22=2,APT!J22="c")),CONCATENATE(", R",APT!A22,IA!B23),B23)</f>
        <v/>
      </c>
      <c r="C24" s="51" t="str">
        <f>IF(IF($A$2=FALSE,AND(APT!G22="I",APT!H22=3,APT!J22="c"),AND(OR(APT!G22="I",APT!G22="M"),APT!H22=3,APT!J22="c")),CONCATENATE(", R",APT!A22,IA!C23),C23)</f>
        <v/>
      </c>
      <c r="D24" s="51" t="str">
        <f>IF(IF($A$2=FALSE,AND(APT!G22="I",APT!H22=4,APT!J22="c"),AND(OR(APT!G22="I",APT!G22="M"),APT!H22=4,APT!J22="c")),CONCATENATE(", R",APT!A22,IA!D23),D23)</f>
        <v/>
      </c>
      <c r="E24" s="51" t="str">
        <f>IF(IF($A$2=FALSE,AND(APT!G22="I",APT!H22=5,APT!J22="c"),AND(OR(APT!G22="I",APT!G22="M"),APT!H22=5,APT!J22="c")),CONCATENATE(", Riesgo",APT!A22,IA!E23),E23)</f>
        <v/>
      </c>
      <c r="F24" s="51" t="str">
        <f>IF(IF($A$2=FALSE,AND(APT!G22="I",APT!H22=2,APT!J22="I"),AND(OR(APT!G22="I",APT!G22="M"),APT!H22=2,APT!J22="I")),CONCATENATE(", R",APT!A22,IA!F23),F23)</f>
        <v/>
      </c>
      <c r="G24" s="51" t="str">
        <f>IF(IF($A$2=FALSE,AND(APT!G22="I",APT!H22=3,APT!J22="I"),AND(OR(APT!G22="I",APT!G22="M"),APT!H22=3,APT!J22="I")),CONCATENATE(", R",APT!A22,IA!G23),G23)</f>
        <v/>
      </c>
      <c r="H24" s="51" t="str">
        <f>IF(IF($A$2=FALSE,AND(APT!G22="I",APT!H22=4,APT!J22="I"),AND(OR(APT!G22="I",APT!G22="M"),APT!H22=4,APT!J22="I")),CONCATENATE(", R",APT!A22,IA!H23),H23)</f>
        <v/>
      </c>
      <c r="I24" s="51" t="str">
        <f>IF(IF($A$2=FALSE,AND(APT!G22="I",APT!H22=5,APT!J22="I"),AND(OR(APT!G22="I",APT!G22="M"),APT!H22=5,APT!J22="I")),CONCATENATE(", R",APT!A22,IA!I23),I23)</f>
        <v/>
      </c>
      <c r="J24" s="51" t="str">
        <f>IF(IF($A$2=FALSE,AND(APT!G22="I",APT!H22=2,APT!J22="A"),AND(OR(APT!G22="I",APT!G22="M"),APT!H22=2,APT!J22="A")),CONCATENATE(", R",APT!A22,IA!J23),J23)</f>
        <v/>
      </c>
      <c r="K24" s="51" t="str">
        <f>IF(IF($A$2=FALSE,AND(APT!G22="I",APT!H22=3,APT!J22="A"),AND(OR(APT!G22="I",APT!G22="M"),APT!H22=3,APT!J22="A")),CONCATENATE(", R",APT!A22,IA!K23),K23)</f>
        <v/>
      </c>
      <c r="L24" s="51" t="str">
        <f>IF(IF($A$2=FALSE,AND(APT!G22="I",APT!H22=4,APT!J22="A"),AND(OR(APT!G22="I",APT!G22="M"),APT!H22=4,APT!J22="A")),CONCATENATE(", R",APT!A22,IA!L23),L23)</f>
        <v/>
      </c>
      <c r="M24" s="51" t="str">
        <f>IF(IF($A$2=FALSE,AND(APT!G22="I",APT!H22=5,APT!J22="A"),AND(OR(APT!G22="I",APT!G22="M"),APT!H22=5,APT!J22="A")),CONCATENATE(", R",APT!A22,IA!M23),M23)</f>
        <v/>
      </c>
      <c r="N24" s="51" t="str">
        <f>IF(IF($A$2=FALSE,AND(APT!G22="I",APT!H22=3,APT!J22="B"),AND(OR(APT!G22="I",APT!G22="M"),APT!H22=3,APT!J22="B")),CONCATENATE(", R",APT!A22,IA!N23),N23)</f>
        <v/>
      </c>
      <c r="O24" s="51" t="str">
        <f>IF(IF($A$2=FALSE,AND(APT!G22="I",APT!H22=4,APT!J22="B"),AND(OR(APT!G22="I",APT!G22="M"),APT!H22=4,APT!J22="B")),CONCATENATE(", R",APT!A22,IA!O23),O23)</f>
        <v/>
      </c>
      <c r="P24" s="51" t="str">
        <f>IF(IF($A$2=FALSE,AND(APT!G22="I",APT!H22=5,APT!J22="B"),AND(OR(APT!G22="I",APT!G22="M"),APT!H22=5,APT!J22="B")),CONCATENATE(", R",APT!A22,IA!P23),P23)</f>
        <v/>
      </c>
      <c r="Q24" s="51" t="str">
        <f>IF(IF($A$2=FALSE,AND(APT!G22="I",APT!H22=5,APT!J22="D"),AND(OR(APT!G22="I",APT!G22="M"),APT!H22=5,APT!J22="D")),CONCATENATE(", R",APT!A22,IA!Q23),Q23)</f>
        <v/>
      </c>
    </row>
    <row r="25" spans="1:25" x14ac:dyDescent="0.25">
      <c r="A25" s="51" t="str">
        <f>IF(IF($A$2=FALSE,AND(APT!G23="I",APT!H23=1,APT!J23="c"),AND(OR(APT!G23="I",APT!G23="M"),APT!H23=1,APT!J23="c")),CONCATENATE(", R",APT!A23,IA!A24),A24)</f>
        <v/>
      </c>
      <c r="B25" s="51" t="str">
        <f>IF(IF($A$2=FALSE,AND(APT!G23="I",APT!H23=2,APT!J23="c"),AND(OR(APT!G23="I",APT!G23="M"),APT!H23=2,APT!J23="c")),CONCATENATE(", R",APT!A23,IA!B24),B24)</f>
        <v/>
      </c>
      <c r="C25" s="51" t="str">
        <f>IF(IF($A$2=FALSE,AND(APT!G23="I",APT!H23=3,APT!J23="c"),AND(OR(APT!G23="I",APT!G23="M"),APT!H23=3,APT!J23="c")),CONCATENATE(", R",APT!A23,IA!C24),C24)</f>
        <v/>
      </c>
      <c r="D25" s="51" t="str">
        <f>IF(IF($A$2=FALSE,AND(APT!G23="I",APT!H23=4,APT!J23="c"),AND(OR(APT!G23="I",APT!G23="M"),APT!H23=4,APT!J23="c")),CONCATENATE(", R",APT!A23,IA!D24),D24)</f>
        <v/>
      </c>
      <c r="E25" s="51" t="str">
        <f>IF(IF($A$2=FALSE,AND(APT!G23="I",APT!H23=5,APT!J23="c"),AND(OR(APT!G23="I",APT!G23="M"),APT!H23=5,APT!J23="c")),CONCATENATE(", Riesgo",APT!A23,IA!E24),E24)</f>
        <v/>
      </c>
      <c r="F25" s="51" t="str">
        <f>IF(IF($A$2=FALSE,AND(APT!G23="I",APT!H23=2,APT!J23="I"),AND(OR(APT!G23="I",APT!G23="M"),APT!H23=2,APT!J23="I")),CONCATENATE(", R",APT!A23,IA!F24),F24)</f>
        <v/>
      </c>
      <c r="G25" s="51" t="str">
        <f>IF(IF($A$2=FALSE,AND(APT!G23="I",APT!H23=3,APT!J23="I"),AND(OR(APT!G23="I",APT!G23="M"),APT!H23=3,APT!J23="I")),CONCATENATE(", R",APT!A23,IA!G24),G24)</f>
        <v/>
      </c>
      <c r="H25" s="51" t="str">
        <f>IF(IF($A$2=FALSE,AND(APT!G23="I",APT!H23=4,APT!J23="I"),AND(OR(APT!G23="I",APT!G23="M"),APT!H23=4,APT!J23="I")),CONCATENATE(", R",APT!A23,IA!H24),H24)</f>
        <v/>
      </c>
      <c r="I25" s="51" t="str">
        <f>IF(IF($A$2=FALSE,AND(APT!G23="I",APT!H23=5,APT!J23="I"),AND(OR(APT!G23="I",APT!G23="M"),APT!H23=5,APT!J23="I")),CONCATENATE(", R",APT!A23,IA!I24),I24)</f>
        <v/>
      </c>
      <c r="J25" s="51" t="str">
        <f>IF(IF($A$2=FALSE,AND(APT!G23="I",APT!H23=2,APT!J23="A"),AND(OR(APT!G23="I",APT!G23="M"),APT!H23=2,APT!J23="A")),CONCATENATE(", R",APT!A23,IA!J24),J24)</f>
        <v/>
      </c>
      <c r="K25" s="51" t="str">
        <f>IF(IF($A$2=FALSE,AND(APT!G23="I",APT!H23=3,APT!J23="A"),AND(OR(APT!G23="I",APT!G23="M"),APT!H23=3,APT!J23="A")),CONCATENATE(", R",APT!A23,IA!K24),K24)</f>
        <v/>
      </c>
      <c r="L25" s="51" t="str">
        <f>IF(IF($A$2=FALSE,AND(APT!G23="I",APT!H23=4,APT!J23="A"),AND(OR(APT!G23="I",APT!G23="M"),APT!H23=4,APT!J23="A")),CONCATENATE(", R",APT!A23,IA!L24),L24)</f>
        <v/>
      </c>
      <c r="M25" s="51" t="str">
        <f>IF(IF($A$2=FALSE,AND(APT!G23="I",APT!H23=5,APT!J23="A"),AND(OR(APT!G23="I",APT!G23="M"),APT!H23=5,APT!J23="A")),CONCATENATE(", R",APT!A23,IA!M24),M24)</f>
        <v/>
      </c>
      <c r="N25" s="51" t="str">
        <f>IF(IF($A$2=FALSE,AND(APT!G23="I",APT!H23=3,APT!J23="B"),AND(OR(APT!G23="I",APT!G23="M"),APT!H23=3,APT!J23="B")),CONCATENATE(", R",APT!A23,IA!N24),N24)</f>
        <v/>
      </c>
      <c r="O25" s="51" t="str">
        <f>IF(IF($A$2=FALSE,AND(APT!G23="I",APT!H23=4,APT!J23="B"),AND(OR(APT!G23="I",APT!G23="M"),APT!H23=4,APT!J23="B")),CONCATENATE(", R",APT!A23,IA!O24),O24)</f>
        <v/>
      </c>
      <c r="P25" s="51" t="str">
        <f>IF(IF($A$2=FALSE,AND(APT!G23="I",APT!H23=5,APT!J23="B"),AND(OR(APT!G23="I",APT!G23="M"),APT!H23=5,APT!J23="B")),CONCATENATE(", R",APT!A23,IA!P24),P24)</f>
        <v/>
      </c>
      <c r="Q25" s="51" t="str">
        <f>IF(IF($A$2=FALSE,AND(APT!G23="I",APT!H23=5,APT!J23="D"),AND(OR(APT!G23="I",APT!G23="M"),APT!H23=5,APT!J23="D")),CONCATENATE(", R",APT!A23,IA!Q24),Q24)</f>
        <v/>
      </c>
    </row>
    <row r="26" spans="1:25" x14ac:dyDescent="0.25">
      <c r="A26" s="51" t="str">
        <f>IF(IF($A$2=FALSE,AND(APT!G24="I",APT!H24=1,APT!J24="c"),AND(OR(APT!G24="I",APT!G24="M"),APT!H24=1,APT!J24="c")),CONCATENATE(", R",APT!A24,IA!A25),A25)</f>
        <v/>
      </c>
      <c r="B26" s="51" t="str">
        <f>IF(IF($A$2=FALSE,AND(APT!G24="I",APT!H24=2,APT!J24="c"),AND(OR(APT!G24="I",APT!G24="M"),APT!H24=2,APT!J24="c")),CONCATENATE(", R",APT!A24,IA!B25),B25)</f>
        <v/>
      </c>
      <c r="C26" s="51" t="str">
        <f>IF(IF($A$2=FALSE,AND(APT!G24="I",APT!H24=3,APT!J24="c"),AND(OR(APT!G24="I",APT!G24="M"),APT!H24=3,APT!J24="c")),CONCATENATE(", R",APT!A24,IA!C25),C25)</f>
        <v/>
      </c>
      <c r="D26" s="51" t="str">
        <f>IF(IF($A$2=FALSE,AND(APT!G24="I",APT!H24=4,APT!J24="c"),AND(OR(APT!G24="I",APT!G24="M"),APT!H24=4,APT!J24="c")),CONCATENATE(", R",APT!A24,IA!D25),D25)</f>
        <v/>
      </c>
      <c r="E26" s="51" t="str">
        <f>IF(IF($A$2=FALSE,AND(APT!G24="I",APT!H24=5,APT!J24="c"),AND(OR(APT!G24="I",APT!G24="M"),APT!H24=5,APT!J24="c")),CONCATENATE(", Riesgo",APT!A24,IA!E25),E25)</f>
        <v/>
      </c>
      <c r="F26" s="51" t="str">
        <f>IF(IF($A$2=FALSE,AND(APT!G24="I",APT!H24=2,APT!J24="I"),AND(OR(APT!G24="I",APT!G24="M"),APT!H24=2,APT!J24="I")),CONCATENATE(", R",APT!A24,IA!F25),F25)</f>
        <v/>
      </c>
      <c r="G26" s="51" t="str">
        <f>IF(IF($A$2=FALSE,AND(APT!G24="I",APT!H24=3,APT!J24="I"),AND(OR(APT!G24="I",APT!G24="M"),APT!H24=3,APT!J24="I")),CONCATENATE(", R",APT!A24,IA!G25),G25)</f>
        <v/>
      </c>
      <c r="H26" s="51" t="str">
        <f>IF(IF($A$2=FALSE,AND(APT!G24="I",APT!H24=4,APT!J24="I"),AND(OR(APT!G24="I",APT!G24="M"),APT!H24=4,APT!J24="I")),CONCATENATE(", R",APT!A24,IA!H25),H25)</f>
        <v/>
      </c>
      <c r="I26" s="51" t="str">
        <f>IF(IF($A$2=FALSE,AND(APT!G24="I",APT!H24=5,APT!J24="I"),AND(OR(APT!G24="I",APT!G24="M"),APT!H24=5,APT!J24="I")),CONCATENATE(", R",APT!A24,IA!I25),I25)</f>
        <v/>
      </c>
      <c r="J26" s="51" t="str">
        <f>IF(IF($A$2=FALSE,AND(APT!G24="I",APT!H24=2,APT!J24="A"),AND(OR(APT!G24="I",APT!G24="M"),APT!H24=2,APT!J24="A")),CONCATENATE(", R",APT!A24,IA!J25),J25)</f>
        <v/>
      </c>
      <c r="K26" s="51" t="str">
        <f>IF(IF($A$2=FALSE,AND(APT!G24="I",APT!H24=3,APT!J24="A"),AND(OR(APT!G24="I",APT!G24="M"),APT!H24=3,APT!J24="A")),CONCATENATE(", R",APT!A24,IA!K25),K25)</f>
        <v/>
      </c>
      <c r="L26" s="51" t="str">
        <f>IF(IF($A$2=FALSE,AND(APT!G24="I",APT!H24=4,APT!J24="A"),AND(OR(APT!G24="I",APT!G24="M"),APT!H24=4,APT!J24="A")),CONCATENATE(", R",APT!A24,IA!L25),L25)</f>
        <v/>
      </c>
      <c r="M26" s="51" t="str">
        <f>IF(IF($A$2=FALSE,AND(APT!G24="I",APT!H24=5,APT!J24="A"),AND(OR(APT!G24="I",APT!G24="M"),APT!H24=5,APT!J24="A")),CONCATENATE(", R",APT!A24,IA!M25),M25)</f>
        <v/>
      </c>
      <c r="N26" s="51" t="str">
        <f>IF(IF($A$2=FALSE,AND(APT!G24="I",APT!H24=3,APT!J24="B"),AND(OR(APT!G24="I",APT!G24="M"),APT!H24=3,APT!J24="B")),CONCATENATE(", R",APT!A24,IA!N25),N25)</f>
        <v/>
      </c>
      <c r="O26" s="51" t="str">
        <f>IF(IF($A$2=FALSE,AND(APT!G24="I",APT!H24=4,APT!J24="B"),AND(OR(APT!G24="I",APT!G24="M"),APT!H24=4,APT!J24="B")),CONCATENATE(", R",APT!A24,IA!O25),O25)</f>
        <v/>
      </c>
      <c r="P26" s="51" t="str">
        <f>IF(IF($A$2=FALSE,AND(APT!G24="I",APT!H24=5,APT!J24="B"),AND(OR(APT!G24="I",APT!G24="M"),APT!H24=5,APT!J24="B")),CONCATENATE(", R",APT!A24,IA!P25),P25)</f>
        <v/>
      </c>
      <c r="Q26" s="51" t="str">
        <f>IF(IF($A$2=FALSE,AND(APT!G24="I",APT!H24=5,APT!J24="D"),AND(OR(APT!G24="I",APT!G24="M"),APT!H24=5,APT!J24="D")),CONCATENATE(", R",APT!A24,IA!Q25),Q25)</f>
        <v/>
      </c>
    </row>
    <row r="27" spans="1:25" x14ac:dyDescent="0.25">
      <c r="A27" s="51" t="str">
        <f>IF(IF($A$2=FALSE,AND(APT!G25="I",APT!H25=1,APT!J25="c"),AND(OR(APT!G25="I",APT!G25="M"),APT!H25=1,APT!J25="c")),CONCATENATE(", R",APT!A25,IA!A26),A26)</f>
        <v/>
      </c>
      <c r="B27" s="51" t="str">
        <f>IF(IF($A$2=FALSE,AND(APT!G25="I",APT!H25=2,APT!J25="c"),AND(OR(APT!G25="I",APT!G25="M"),APT!H25=2,APT!J25="c")),CONCATENATE(", R",APT!A25,IA!B26),B26)</f>
        <v/>
      </c>
      <c r="C27" s="51" t="str">
        <f>IF(IF($A$2=FALSE,AND(APT!G25="I",APT!H25=3,APT!J25="c"),AND(OR(APT!G25="I",APT!G25="M"),APT!H25=3,APT!J25="c")),CONCATENATE(", R",APT!A25,IA!C26),C26)</f>
        <v/>
      </c>
      <c r="D27" s="51" t="str">
        <f>IF(IF($A$2=FALSE,AND(APT!G25="I",APT!H25=4,APT!J25="c"),AND(OR(APT!G25="I",APT!G25="M"),APT!H25=4,APT!J25="c")),CONCATENATE(", R",APT!A25,IA!D26),D26)</f>
        <v/>
      </c>
      <c r="E27" s="51" t="str">
        <f>IF(IF($A$2=FALSE,AND(APT!G25="I",APT!H25=5,APT!J25="c"),AND(OR(APT!G25="I",APT!G25="M"),APT!H25=5,APT!J25="c")),CONCATENATE(", Riesgo",APT!A25,IA!E26),E26)</f>
        <v/>
      </c>
      <c r="F27" s="51" t="str">
        <f>IF(IF($A$2=FALSE,AND(APT!G25="I",APT!H25=2,APT!J25="I"),AND(OR(APT!G25="I",APT!G25="M"),APT!H25=2,APT!J25="I")),CONCATENATE(", R",APT!A25,IA!F26),F26)</f>
        <v/>
      </c>
      <c r="G27" s="51" t="str">
        <f>IF(IF($A$2=FALSE,AND(APT!G25="I",APT!H25=3,APT!J25="I"),AND(OR(APT!G25="I",APT!G25="M"),APT!H25=3,APT!J25="I")),CONCATENATE(", R",APT!A25,IA!G26),G26)</f>
        <v/>
      </c>
      <c r="H27" s="51" t="str">
        <f>IF(IF($A$2=FALSE,AND(APT!G25="I",APT!H25=4,APT!J25="I"),AND(OR(APT!G25="I",APT!G25="M"),APT!H25=4,APT!J25="I")),CONCATENATE(", R",APT!A25,IA!H26),H26)</f>
        <v/>
      </c>
      <c r="I27" s="51" t="str">
        <f>IF(IF($A$2=FALSE,AND(APT!G25="I",APT!H25=5,APT!J25="I"),AND(OR(APT!G25="I",APT!G25="M"),APT!H25=5,APT!J25="I")),CONCATENATE(", R",APT!A25,IA!I26),I26)</f>
        <v/>
      </c>
      <c r="J27" s="51" t="str">
        <f>IF(IF($A$2=FALSE,AND(APT!G25="I",APT!H25=2,APT!J25="A"),AND(OR(APT!G25="I",APT!G25="M"),APT!H25=2,APT!J25="A")),CONCATENATE(", R",APT!A25,IA!J26),J26)</f>
        <v/>
      </c>
      <c r="K27" s="51" t="str">
        <f>IF(IF($A$2=FALSE,AND(APT!G25="I",APT!H25=3,APT!J25="A"),AND(OR(APT!G25="I",APT!G25="M"),APT!H25=3,APT!J25="A")),CONCATENATE(", R",APT!A25,IA!K26),K26)</f>
        <v/>
      </c>
      <c r="L27" s="51" t="str">
        <f>IF(IF($A$2=FALSE,AND(APT!G25="I",APT!H25=4,APT!J25="A"),AND(OR(APT!G25="I",APT!G25="M"),APT!H25=4,APT!J25="A")),CONCATENATE(", R",APT!A25,IA!L26),L26)</f>
        <v/>
      </c>
      <c r="M27" s="51" t="str">
        <f>IF(IF($A$2=FALSE,AND(APT!G25="I",APT!H25=5,APT!J25="A"),AND(OR(APT!G25="I",APT!G25="M"),APT!H25=5,APT!J25="A")),CONCATENATE(", R",APT!A25,IA!M26),M26)</f>
        <v/>
      </c>
      <c r="N27" s="51" t="str">
        <f>IF(IF($A$2=FALSE,AND(APT!G25="I",APT!H25=3,APT!J25="B"),AND(OR(APT!G25="I",APT!G25="M"),APT!H25=3,APT!J25="B")),CONCATENATE(", R",APT!A25,IA!N26),N26)</f>
        <v/>
      </c>
      <c r="O27" s="51" t="str">
        <f>IF(IF($A$2=FALSE,AND(APT!G25="I",APT!H25=4,APT!J25="B"),AND(OR(APT!G25="I",APT!G25="M"),APT!H25=4,APT!J25="B")),CONCATENATE(", R",APT!A25,IA!O26),O26)</f>
        <v/>
      </c>
      <c r="P27" s="51" t="str">
        <f>IF(IF($A$2=FALSE,AND(APT!G25="I",APT!H25=5,APT!J25="B"),AND(OR(APT!G25="I",APT!G25="M"),APT!H25=5,APT!J25="B")),CONCATENATE(", R",APT!A25,IA!P26),P26)</f>
        <v/>
      </c>
      <c r="Q27" s="51" t="str">
        <f>IF(IF($A$2=FALSE,AND(APT!G25="I",APT!H25=5,APT!J25="D"),AND(OR(APT!G25="I",APT!G25="M"),APT!H25=5,APT!J25="D")),CONCATENATE(", R",APT!A25,IA!Q26),Q26)</f>
        <v/>
      </c>
    </row>
    <row r="28" spans="1:25" x14ac:dyDescent="0.25">
      <c r="A28" s="51" t="str">
        <f>IF(IF($A$2=FALSE,AND(APT!G26="I",APT!H26=1,APT!J26="c"),AND(OR(APT!G26="I",APT!G26="M"),APT!H26=1,APT!J26="c")),CONCATENATE(", R",APT!A26,IA!A27),A27)</f>
        <v/>
      </c>
      <c r="B28" s="51" t="str">
        <f>IF(IF($A$2=FALSE,AND(APT!G26="I",APT!H26=2,APT!J26="c"),AND(OR(APT!G26="I",APT!G26="M"),APT!H26=2,APT!J26="c")),CONCATENATE(", R",APT!A26,IA!B27),B27)</f>
        <v/>
      </c>
      <c r="C28" s="51" t="str">
        <f>IF(IF($A$2=FALSE,AND(APT!G26="I",APT!H26=3,APT!J26="c"),AND(OR(APT!G26="I",APT!G26="M"),APT!H26=3,APT!J26="c")),CONCATENATE(", R",APT!A26,IA!C27),C27)</f>
        <v/>
      </c>
      <c r="D28" s="51" t="str">
        <f>IF(IF($A$2=FALSE,AND(APT!G26="I",APT!H26=4,APT!J26="c"),AND(OR(APT!G26="I",APT!G26="M"),APT!H26=4,APT!J26="c")),CONCATENATE(", R",APT!A26,IA!D27),D27)</f>
        <v/>
      </c>
      <c r="E28" s="51" t="str">
        <f>IF(IF($A$2=FALSE,AND(APT!G26="I",APT!H26=5,APT!J26="c"),AND(OR(APT!G26="I",APT!G26="M"),APT!H26=5,APT!J26="c")),CONCATENATE(", Riesgo",APT!A26,IA!E27),E27)</f>
        <v/>
      </c>
      <c r="F28" s="51" t="str">
        <f>IF(IF($A$2=FALSE,AND(APT!G26="I",APT!H26=2,APT!J26="I"),AND(OR(APT!G26="I",APT!G26="M"),APT!H26=2,APT!J26="I")),CONCATENATE(", R",APT!A26,IA!F27),F27)</f>
        <v/>
      </c>
      <c r="G28" s="51" t="str">
        <f>IF(IF($A$2=FALSE,AND(APT!G26="I",APT!H26=3,APT!J26="I"),AND(OR(APT!G26="I",APT!G26="M"),APT!H26=3,APT!J26="I")),CONCATENATE(", R",APT!A26,IA!G27),G27)</f>
        <v/>
      </c>
      <c r="H28" s="51" t="str">
        <f>IF(IF($A$2=FALSE,AND(APT!G26="I",APT!H26=4,APT!J26="I"),AND(OR(APT!G26="I",APT!G26="M"),APT!H26=4,APT!J26="I")),CONCATENATE(", R",APT!A26,IA!H27),H27)</f>
        <v/>
      </c>
      <c r="I28" s="51" t="str">
        <f>IF(IF($A$2=FALSE,AND(APT!G26="I",APT!H26=5,APT!J26="I"),AND(OR(APT!G26="I",APT!G26="M"),APT!H26=5,APT!J26="I")),CONCATENATE(", R",APT!A26,IA!I27),I27)</f>
        <v/>
      </c>
      <c r="J28" s="51" t="str">
        <f>IF(IF($A$2=FALSE,AND(APT!G26="I",APT!H26=2,APT!J26="A"),AND(OR(APT!G26="I",APT!G26="M"),APT!H26=2,APT!J26="A")),CONCATENATE(", R",APT!A26,IA!J27),J27)</f>
        <v/>
      </c>
      <c r="K28" s="51" t="str">
        <f>IF(IF($A$2=FALSE,AND(APT!G26="I",APT!H26=3,APT!J26="A"),AND(OR(APT!G26="I",APT!G26="M"),APT!H26=3,APT!J26="A")),CONCATENATE(", R",APT!A26,IA!K27),K27)</f>
        <v/>
      </c>
      <c r="L28" s="51" t="str">
        <f>IF(IF($A$2=FALSE,AND(APT!G26="I",APT!H26=4,APT!J26="A"),AND(OR(APT!G26="I",APT!G26="M"),APT!H26=4,APT!J26="A")),CONCATENATE(", R",APT!A26,IA!L27),L27)</f>
        <v/>
      </c>
      <c r="M28" s="51" t="str">
        <f>IF(IF($A$2=FALSE,AND(APT!G26="I",APT!H26=5,APT!J26="A"),AND(OR(APT!G26="I",APT!G26="M"),APT!H26=5,APT!J26="A")),CONCATENATE(", R",APT!A26,IA!M27),M27)</f>
        <v/>
      </c>
      <c r="N28" s="51" t="str">
        <f>IF(IF($A$2=FALSE,AND(APT!G26="I",APT!H26=3,APT!J26="B"),AND(OR(APT!G26="I",APT!G26="M"),APT!H26=3,APT!J26="B")),CONCATENATE(", R",APT!A26,IA!N27),N27)</f>
        <v/>
      </c>
      <c r="O28" s="51" t="str">
        <f>IF(IF($A$2=FALSE,AND(APT!G26="I",APT!H26=4,APT!J26="B"),AND(OR(APT!G26="I",APT!G26="M"),APT!H26=4,APT!J26="B")),CONCATENATE(", R",APT!A26,IA!O27),O27)</f>
        <v/>
      </c>
      <c r="P28" s="51" t="str">
        <f>IF(IF($A$2=FALSE,AND(APT!G26="I",APT!H26=5,APT!J26="B"),AND(OR(APT!G26="I",APT!G26="M"),APT!H26=5,APT!J26="B")),CONCATENATE(", R",APT!A26,IA!P27),P27)</f>
        <v/>
      </c>
      <c r="Q28" s="51" t="str">
        <f>IF(IF($A$2=FALSE,AND(APT!G26="I",APT!H26=5,APT!J26="D"),AND(OR(APT!G26="I",APT!G26="M"),APT!H26=5,APT!J26="D")),CONCATENATE(", R",APT!A26,IA!Q27),Q27)</f>
        <v/>
      </c>
    </row>
    <row r="29" spans="1:25" x14ac:dyDescent="0.25">
      <c r="A29" s="51" t="str">
        <f>IF(IF($A$2=FALSE,AND(APT!G27="I",APT!H27=1,APT!J27="c"),AND(OR(APT!G27="I",APT!G27="M"),APT!H27=1,APT!J27="c")),CONCATENATE(", R",APT!A27,IA!A28),A28)</f>
        <v/>
      </c>
      <c r="B29" s="51" t="str">
        <f>IF(IF($A$2=FALSE,AND(APT!G27="I",APT!H27=2,APT!J27="c"),AND(OR(APT!G27="I",APT!G27="M"),APT!H27=2,APT!J27="c")),CONCATENATE(", R",APT!A27,IA!B28),B28)</f>
        <v/>
      </c>
      <c r="C29" s="51" t="str">
        <f>IF(IF($A$2=FALSE,AND(APT!G27="I",APT!H27=3,APT!J27="c"),AND(OR(APT!G27="I",APT!G27="M"),APT!H27=3,APT!J27="c")),CONCATENATE(", R",APT!A27,IA!C28),C28)</f>
        <v/>
      </c>
      <c r="D29" s="51" t="str">
        <f>IF(IF($A$2=FALSE,AND(APT!G27="I",APT!H27=4,APT!J27="c"),AND(OR(APT!G27="I",APT!G27="M"),APT!H27=4,APT!J27="c")),CONCATENATE(", R",APT!A27,IA!D28),D28)</f>
        <v/>
      </c>
      <c r="E29" s="51" t="str">
        <f>IF(IF($A$2=FALSE,AND(APT!G27="I",APT!H27=5,APT!J27="c"),AND(OR(APT!G27="I",APT!G27="M"),APT!H27=5,APT!J27="c")),CONCATENATE(", Riesgo",APT!A27,IA!E28),E28)</f>
        <v/>
      </c>
      <c r="F29" s="51" t="str">
        <f>IF(IF($A$2=FALSE,AND(APT!G27="I",APT!H27=2,APT!J27="I"),AND(OR(APT!G27="I",APT!G27="M"),APT!H27=2,APT!J27="I")),CONCATENATE(", R",APT!A27,IA!F28),F28)</f>
        <v/>
      </c>
      <c r="G29" s="51" t="str">
        <f>IF(IF($A$2=FALSE,AND(APT!G27="I",APT!H27=3,APT!J27="I"),AND(OR(APT!G27="I",APT!G27="M"),APT!H27=3,APT!J27="I")),CONCATENATE(", R",APT!A27,IA!G28),G28)</f>
        <v/>
      </c>
      <c r="H29" s="51" t="str">
        <f>IF(IF($A$2=FALSE,AND(APT!G27="I",APT!H27=4,APT!J27="I"),AND(OR(APT!G27="I",APT!G27="M"),APT!H27=4,APT!J27="I")),CONCATENATE(", R",APT!A27,IA!H28),H28)</f>
        <v/>
      </c>
      <c r="I29" s="51" t="str">
        <f>IF(IF($A$2=FALSE,AND(APT!G27="I",APT!H27=5,APT!J27="I"),AND(OR(APT!G27="I",APT!G27="M"),APT!H27=5,APT!J27="I")),CONCATENATE(", R",APT!A27,IA!I28),I28)</f>
        <v/>
      </c>
      <c r="J29" s="51" t="str">
        <f>IF(IF($A$2=FALSE,AND(APT!G27="I",APT!H27=2,APT!J27="A"),AND(OR(APT!G27="I",APT!G27="M"),APT!H27=2,APT!J27="A")),CONCATENATE(", R",APT!A27,IA!J28),J28)</f>
        <v/>
      </c>
      <c r="K29" s="51" t="str">
        <f>IF(IF($A$2=FALSE,AND(APT!G27="I",APT!H27=3,APT!J27="A"),AND(OR(APT!G27="I",APT!G27="M"),APT!H27=3,APT!J27="A")),CONCATENATE(", R",APT!A27,IA!K28),K28)</f>
        <v/>
      </c>
      <c r="L29" s="51" t="str">
        <f>IF(IF($A$2=FALSE,AND(APT!G27="I",APT!H27=4,APT!J27="A"),AND(OR(APT!G27="I",APT!G27="M"),APT!H27=4,APT!J27="A")),CONCATENATE(", R",APT!A27,IA!L28),L28)</f>
        <v/>
      </c>
      <c r="M29" s="51" t="str">
        <f>IF(IF($A$2=FALSE,AND(APT!G27="I",APT!H27=5,APT!J27="A"),AND(OR(APT!G27="I",APT!G27="M"),APT!H27=5,APT!J27="A")),CONCATENATE(", R",APT!A27,IA!M28),M28)</f>
        <v/>
      </c>
      <c r="N29" s="51" t="str">
        <f>IF(IF($A$2=FALSE,AND(APT!G27="I",APT!H27=3,APT!J27="B"),AND(OR(APT!G27="I",APT!G27="M"),APT!H27=3,APT!J27="B")),CONCATENATE(", R",APT!A27,IA!N28),N28)</f>
        <v/>
      </c>
      <c r="O29" s="51" t="str">
        <f>IF(IF($A$2=FALSE,AND(APT!G27="I",APT!H27=4,APT!J27="B"),AND(OR(APT!G27="I",APT!G27="M"),APT!H27=4,APT!J27="B")),CONCATENATE(", R",APT!A27,IA!O28),O28)</f>
        <v/>
      </c>
      <c r="P29" s="51" t="str">
        <f>IF(IF($A$2=FALSE,AND(APT!G27="I",APT!H27=5,APT!J27="B"),AND(OR(APT!G27="I",APT!G27="M"),APT!H27=5,APT!J27="B")),CONCATENATE(", R",APT!A27,IA!P28),P28)</f>
        <v/>
      </c>
      <c r="Q29" s="51" t="str">
        <f>IF(IF($A$2=FALSE,AND(APT!G27="I",APT!H27=5,APT!J27="D"),AND(OR(APT!G27="I",APT!G27="M"),APT!H27=5,APT!J27="D")),CONCATENATE(", R",APT!A27,IA!Q28),Q28)</f>
        <v/>
      </c>
    </row>
    <row r="30" spans="1:25" x14ac:dyDescent="0.25">
      <c r="A30" s="51" t="str">
        <f>IF(IF($A$2=FALSE,AND(APT!G28="I",APT!H28=1,APT!J28="c"),AND(OR(APT!G28="I",APT!G28="M"),APT!H28=1,APT!J28="c")),CONCATENATE(", R",APT!A28,IA!A29),A29)</f>
        <v/>
      </c>
      <c r="B30" s="51" t="str">
        <f>IF(IF($A$2=FALSE,AND(APT!G28="I",APT!H28=2,APT!J28="c"),AND(OR(APT!G28="I",APT!G28="M"),APT!H28=2,APT!J28="c")),CONCATENATE(", R",APT!A28,IA!B29),B29)</f>
        <v/>
      </c>
      <c r="C30" s="51" t="str">
        <f>IF(IF($A$2=FALSE,AND(APT!G28="I",APT!H28=3,APT!J28="c"),AND(OR(APT!G28="I",APT!G28="M"),APT!H28=3,APT!J28="c")),CONCATENATE(", R",APT!A28,IA!C29),C29)</f>
        <v/>
      </c>
      <c r="D30" s="51" t="str">
        <f>IF(IF($A$2=FALSE,AND(APT!G28="I",APT!H28=4,APT!J28="c"),AND(OR(APT!G28="I",APT!G28="M"),APT!H28=4,APT!J28="c")),CONCATENATE(", R",APT!A28,IA!D29),D29)</f>
        <v/>
      </c>
      <c r="E30" s="51" t="str">
        <f>IF(IF($A$2=FALSE,AND(APT!G28="I",APT!H28=5,APT!J28="c"),AND(OR(APT!G28="I",APT!G28="M"),APT!H28=5,APT!J28="c")),CONCATENATE(", Riesgo",APT!A28,IA!E29),E29)</f>
        <v/>
      </c>
      <c r="F30" s="51" t="str">
        <f>IF(IF($A$2=FALSE,AND(APT!G28="I",APT!H28=2,APT!J28="I"),AND(OR(APT!G28="I",APT!G28="M"),APT!H28=2,APT!J28="I")),CONCATENATE(", R",APT!A28,IA!F29),F29)</f>
        <v/>
      </c>
      <c r="G30" s="51" t="str">
        <f>IF(IF($A$2=FALSE,AND(APT!G28="I",APT!H28=3,APT!J28="I"),AND(OR(APT!G28="I",APT!G28="M"),APT!H28=3,APT!J28="I")),CONCATENATE(", R",APT!A28,IA!G29),G29)</f>
        <v/>
      </c>
      <c r="H30" s="51" t="str">
        <f>IF(IF($A$2=FALSE,AND(APT!G28="I",APT!H28=4,APT!J28="I"),AND(OR(APT!G28="I",APT!G28="M"),APT!H28=4,APT!J28="I")),CONCATENATE(", R",APT!A28,IA!H29),H29)</f>
        <v/>
      </c>
      <c r="I30" s="51" t="str">
        <f>IF(IF($A$2=FALSE,AND(APT!G28="I",APT!H28=5,APT!J28="I"),AND(OR(APT!G28="I",APT!G28="M"),APT!H28=5,APT!J28="I")),CONCATENATE(", R",APT!A28,IA!I29),I29)</f>
        <v/>
      </c>
      <c r="J30" s="51" t="str">
        <f>IF(IF($A$2=FALSE,AND(APT!G28="I",APT!H28=2,APT!J28="A"),AND(OR(APT!G28="I",APT!G28="M"),APT!H28=2,APT!J28="A")),CONCATENATE(", R",APT!A28,IA!J29),J29)</f>
        <v/>
      </c>
      <c r="K30" s="51" t="str">
        <f>IF(IF($A$2=FALSE,AND(APT!G28="I",APT!H28=3,APT!J28="A"),AND(OR(APT!G28="I",APT!G28="M"),APT!H28=3,APT!J28="A")),CONCATENATE(", R",APT!A28,IA!K29),K29)</f>
        <v/>
      </c>
      <c r="L30" s="51" t="str">
        <f>IF(IF($A$2=FALSE,AND(APT!G28="I",APT!H28=4,APT!J28="A"),AND(OR(APT!G28="I",APT!G28="M"),APT!H28=4,APT!J28="A")),CONCATENATE(", R",APT!A28,IA!L29),L29)</f>
        <v/>
      </c>
      <c r="M30" s="51" t="str">
        <f>IF(IF($A$2=FALSE,AND(APT!G28="I",APT!H28=5,APT!J28="A"),AND(OR(APT!G28="I",APT!G28="M"),APT!H28=5,APT!J28="A")),CONCATENATE(", R",APT!A28,IA!M29),M29)</f>
        <v/>
      </c>
      <c r="N30" s="51" t="str">
        <f>IF(IF($A$2=FALSE,AND(APT!G28="I",APT!H28=3,APT!J28="B"),AND(OR(APT!G28="I",APT!G28="M"),APT!H28=3,APT!J28="B")),CONCATENATE(", R",APT!A28,IA!N29),N29)</f>
        <v/>
      </c>
      <c r="O30" s="51" t="str">
        <f>IF(IF($A$2=FALSE,AND(APT!G28="I",APT!H28=4,APT!J28="B"),AND(OR(APT!G28="I",APT!G28="M"),APT!H28=4,APT!J28="B")),CONCATENATE(", R",APT!A28,IA!O29),O29)</f>
        <v/>
      </c>
      <c r="P30" s="51" t="str">
        <f>IF(IF($A$2=FALSE,AND(APT!G28="I",APT!H28=5,APT!J28="B"),AND(OR(APT!G28="I",APT!G28="M"),APT!H28=5,APT!J28="B")),CONCATENATE(", R",APT!A28,IA!P29),P29)</f>
        <v/>
      </c>
      <c r="Q30" s="51" t="str">
        <f>IF(IF($A$2=FALSE,AND(APT!G28="I",APT!H28=5,APT!J28="D"),AND(OR(APT!G28="I",APT!G28="M"),APT!H28=5,APT!J28="D")),CONCATENATE(", R",APT!A28,IA!Q29),Q29)</f>
        <v/>
      </c>
    </row>
    <row r="31" spans="1:25" x14ac:dyDescent="0.25">
      <c r="A31" s="51" t="str">
        <f>IF(IF($A$2=FALSE,AND(APT!G29="I",APT!H29=1,APT!J29="c"),AND(OR(APT!G29="I",APT!G29="M"),APT!H29=1,APT!J29="c")),CONCATENATE(", R",APT!A29,IA!A30),A30)</f>
        <v/>
      </c>
      <c r="B31" s="51" t="str">
        <f>IF(IF($A$2=FALSE,AND(APT!G29="I",APT!H29=2,APT!J29="c"),AND(OR(APT!G29="I",APT!G29="M"),APT!H29=2,APT!J29="c")),CONCATENATE(", R",APT!A29,IA!B30),B30)</f>
        <v/>
      </c>
      <c r="C31" s="51" t="str">
        <f>IF(IF($A$2=FALSE,AND(APT!G29="I",APT!H29=3,APT!J29="c"),AND(OR(APT!G29="I",APT!G29="M"),APT!H29=3,APT!J29="c")),CONCATENATE(", R",APT!A29,IA!C30),C30)</f>
        <v/>
      </c>
      <c r="D31" s="51" t="str">
        <f>IF(IF($A$2=FALSE,AND(APT!G29="I",APT!H29=4,APT!J29="c"),AND(OR(APT!G29="I",APT!G29="M"),APT!H29=4,APT!J29="c")),CONCATENATE(", R",APT!A29,IA!D30),D30)</f>
        <v/>
      </c>
      <c r="E31" s="51" t="str">
        <f>IF(IF($A$2=FALSE,AND(APT!G29="I",APT!H29=5,APT!J29="c"),AND(OR(APT!G29="I",APT!G29="M"),APT!H29=5,APT!J29="c")),CONCATENATE(", Riesgo",APT!A29,IA!E30),E30)</f>
        <v/>
      </c>
      <c r="F31" s="51" t="str">
        <f>IF(IF($A$2=FALSE,AND(APT!G29="I",APT!H29=2,APT!J29="I"),AND(OR(APT!G29="I",APT!G29="M"),APT!H29=2,APT!J29="I")),CONCATENATE(", R",APT!A29,IA!F30),F30)</f>
        <v/>
      </c>
      <c r="G31" s="51" t="str">
        <f>IF(IF($A$2=FALSE,AND(APT!G29="I",APT!H29=3,APT!J29="I"),AND(OR(APT!G29="I",APT!G29="M"),APT!H29=3,APT!J29="I")),CONCATENATE(", R",APT!A29,IA!G30),G30)</f>
        <v/>
      </c>
      <c r="H31" s="51" t="str">
        <f>IF(IF($A$2=FALSE,AND(APT!G29="I",APT!H29=4,APT!J29="I"),AND(OR(APT!G29="I",APT!G29="M"),APT!H29=4,APT!J29="I")),CONCATENATE(", R",APT!A29,IA!H30),H30)</f>
        <v/>
      </c>
      <c r="I31" s="51" t="str">
        <f>IF(IF($A$2=FALSE,AND(APT!G29="I",APT!H29=5,APT!J29="I"),AND(OR(APT!G29="I",APT!G29="M"),APT!H29=5,APT!J29="I")),CONCATENATE(", R",APT!A29,IA!I30),I30)</f>
        <v/>
      </c>
      <c r="J31" s="51" t="str">
        <f>IF(IF($A$2=FALSE,AND(APT!G29="I",APT!H29=2,APT!J29="A"),AND(OR(APT!G29="I",APT!G29="M"),APT!H29=2,APT!J29="A")),CONCATENATE(", R",APT!A29,IA!J30),J30)</f>
        <v/>
      </c>
      <c r="K31" s="51" t="str">
        <f>IF(IF($A$2=FALSE,AND(APT!G29="I",APT!H29=3,APT!J29="A"),AND(OR(APT!G29="I",APT!G29="M"),APT!H29=3,APT!J29="A")),CONCATENATE(", R",APT!A29,IA!K30),K30)</f>
        <v/>
      </c>
      <c r="L31" s="51" t="str">
        <f>IF(IF($A$2=FALSE,AND(APT!G29="I",APT!H29=4,APT!J29="A"),AND(OR(APT!G29="I",APT!G29="M"),APT!H29=4,APT!J29="A")),CONCATENATE(", R",APT!A29,IA!L30),L30)</f>
        <v/>
      </c>
      <c r="M31" s="51" t="str">
        <f>IF(IF($A$2=FALSE,AND(APT!G29="I",APT!H29=5,APT!J29="A"),AND(OR(APT!G29="I",APT!G29="M"),APT!H29=5,APT!J29="A")),CONCATENATE(", R",APT!A29,IA!M30),M30)</f>
        <v/>
      </c>
      <c r="N31" s="51" t="str">
        <f>IF(IF($A$2=FALSE,AND(APT!G29="I",APT!H29=3,APT!J29="B"),AND(OR(APT!G29="I",APT!G29="M"),APT!H29=3,APT!J29="B")),CONCATENATE(", R",APT!A29,IA!N30),N30)</f>
        <v/>
      </c>
      <c r="O31" s="51" t="str">
        <f>IF(IF($A$2=FALSE,AND(APT!G29="I",APT!H29=4,APT!J29="B"),AND(OR(APT!G29="I",APT!G29="M"),APT!H29=4,APT!J29="B")),CONCATENATE(", R",APT!A29,IA!O30),O30)</f>
        <v/>
      </c>
      <c r="P31" s="51" t="str">
        <f>IF(IF($A$2=FALSE,AND(APT!G29="I",APT!H29=5,APT!J29="B"),AND(OR(APT!G29="I",APT!G29="M"),APT!H29=5,APT!J29="B")),CONCATENATE(", R",APT!A29,IA!P30),P30)</f>
        <v/>
      </c>
      <c r="Q31" s="51" t="str">
        <f>IF(IF($A$2=FALSE,AND(APT!G29="I",APT!H29=5,APT!J29="D"),AND(OR(APT!G29="I",APT!G29="M"),APT!H29=5,APT!J29="D")),CONCATENATE(", R",APT!A29,IA!Q30),Q30)</f>
        <v/>
      </c>
    </row>
    <row r="32" spans="1:25" x14ac:dyDescent="0.25">
      <c r="A32" s="51" t="str">
        <f>IF(IF($A$2=FALSE,AND(APT!G30="I",APT!H30=1,APT!J30="c"),AND(OR(APT!G30="I",APT!G30="M"),APT!H30=1,APT!J30="c")),CONCATENATE(", R",APT!A30,IA!A31),A31)</f>
        <v/>
      </c>
      <c r="B32" s="51" t="str">
        <f>IF(IF($A$2=FALSE,AND(APT!G30="I",APT!H30=2,APT!J30="c"),AND(OR(APT!G30="I",APT!G30="M"),APT!H30=2,APT!J30="c")),CONCATENATE(", R",APT!A30,IA!B31),B31)</f>
        <v/>
      </c>
      <c r="C32" s="51" t="str">
        <f>IF(IF($A$2=FALSE,AND(APT!G30="I",APT!H30=3,APT!J30="c"),AND(OR(APT!G30="I",APT!G30="M"),APT!H30=3,APT!J30="c")),CONCATENATE(", R",APT!A30,IA!C31),C31)</f>
        <v/>
      </c>
      <c r="D32" s="51" t="str">
        <f>IF(IF($A$2=FALSE,AND(APT!G30="I",APT!H30=4,APT!J30="c"),AND(OR(APT!G30="I",APT!G30="M"),APT!H30=4,APT!J30="c")),CONCATENATE(", R",APT!A30,IA!D31),D31)</f>
        <v/>
      </c>
      <c r="E32" s="51" t="str">
        <f>IF(IF($A$2=FALSE,AND(APT!G30="I",APT!H30=5,APT!J30="c"),AND(OR(APT!G30="I",APT!G30="M"),APT!H30=5,APT!J30="c")),CONCATENATE(", Riesgo",APT!A30,IA!E31),E31)</f>
        <v/>
      </c>
      <c r="F32" s="51" t="str">
        <f>IF(IF($A$2=FALSE,AND(APT!G30="I",APT!H30=2,APT!J30="I"),AND(OR(APT!G30="I",APT!G30="M"),APT!H30=2,APT!J30="I")),CONCATENATE(", R",APT!A30,IA!F31),F31)</f>
        <v/>
      </c>
      <c r="G32" s="51" t="str">
        <f>IF(IF($A$2=FALSE,AND(APT!G30="I",APT!H30=3,APT!J30="I"),AND(OR(APT!G30="I",APT!G30="M"),APT!H30=3,APT!J30="I")),CONCATENATE(", R",APT!A30,IA!G31),G31)</f>
        <v/>
      </c>
      <c r="H32" s="51" t="str">
        <f>IF(IF($A$2=FALSE,AND(APT!G30="I",APT!H30=4,APT!J30="I"),AND(OR(APT!G30="I",APT!G30="M"),APT!H30=4,APT!J30="I")),CONCATENATE(", R",APT!A30,IA!H31),H31)</f>
        <v/>
      </c>
      <c r="I32" s="51" t="str">
        <f>IF(IF($A$2=FALSE,AND(APT!G30="I",APT!H30=5,APT!J30="I"),AND(OR(APT!G30="I",APT!G30="M"),APT!H30=5,APT!J30="I")),CONCATENATE(", R",APT!A30,IA!I31),I31)</f>
        <v/>
      </c>
      <c r="J32" s="51" t="str">
        <f>IF(IF($A$2=FALSE,AND(APT!G30="I",APT!H30=2,APT!J30="A"),AND(OR(APT!G30="I",APT!G30="M"),APT!H30=2,APT!J30="A")),CONCATENATE(", R",APT!A30,IA!J31),J31)</f>
        <v/>
      </c>
      <c r="K32" s="51" t="str">
        <f>IF(IF($A$2=FALSE,AND(APT!G30="I",APT!H30=3,APT!J30="A"),AND(OR(APT!G30="I",APT!G30="M"),APT!H30=3,APT!J30="A")),CONCATENATE(", R",APT!A30,IA!K31),K31)</f>
        <v/>
      </c>
      <c r="L32" s="51" t="str">
        <f>IF(IF($A$2=FALSE,AND(APT!G30="I",APT!H30=4,APT!J30="A"),AND(OR(APT!G30="I",APT!G30="M"),APT!H30=4,APT!J30="A")),CONCATENATE(", R",APT!A30,IA!L31),L31)</f>
        <v/>
      </c>
      <c r="M32" s="51" t="str">
        <f>IF(IF($A$2=FALSE,AND(APT!G30="I",APT!H30=5,APT!J30="A"),AND(OR(APT!G30="I",APT!G30="M"),APT!H30=5,APT!J30="A")),CONCATENATE(", R",APT!A30,IA!M31),M31)</f>
        <v/>
      </c>
      <c r="N32" s="51" t="str">
        <f>IF(IF($A$2=FALSE,AND(APT!G30="I",APT!H30=3,APT!J30="B"),AND(OR(APT!G30="I",APT!G30="M"),APT!H30=3,APT!J30="B")),CONCATENATE(", R",APT!A30,IA!N31),N31)</f>
        <v/>
      </c>
      <c r="O32" s="51" t="str">
        <f>IF(IF($A$2=FALSE,AND(APT!G30="I",APT!H30=4,APT!J30="B"),AND(OR(APT!G30="I",APT!G30="M"),APT!H30=4,APT!J30="B")),CONCATENATE(", R",APT!A30,IA!O31),O31)</f>
        <v/>
      </c>
      <c r="P32" s="51" t="str">
        <f>IF(IF($A$2=FALSE,AND(APT!G30="I",APT!H30=5,APT!J30="B"),AND(OR(APT!G30="I",APT!G30="M"),APT!H30=5,APT!J30="B")),CONCATENATE(", R",APT!A30,IA!P31),P31)</f>
        <v/>
      </c>
      <c r="Q32" s="51" t="str">
        <f>IF(IF($A$2=FALSE,AND(APT!G30="I",APT!H30=5,APT!J30="D"),AND(OR(APT!G30="I",APT!G30="M"),APT!H30=5,APT!J30="D")),CONCATENATE(", R",APT!A30,IA!Q31),Q31)</f>
        <v/>
      </c>
    </row>
    <row r="33" spans="1:17" x14ac:dyDescent="0.25">
      <c r="A33" s="51" t="str">
        <f>IF(IF($A$2=FALSE,AND(APT!G31="I",APT!H31=1,APT!J31="c"),AND(OR(APT!G31="I",APT!G31="M"),APT!H31=1,APT!J31="c")),CONCATENATE(", R",APT!A31,IA!A32),A32)</f>
        <v/>
      </c>
      <c r="B33" s="51" t="str">
        <f>IF(IF($A$2=FALSE,AND(APT!G31="I",APT!H31=2,APT!J31="c"),AND(OR(APT!G31="I",APT!G31="M"),APT!H31=2,APT!J31="c")),CONCATENATE(", R",APT!A31,IA!B32),B32)</f>
        <v/>
      </c>
      <c r="C33" s="51" t="str">
        <f>IF(IF($A$2=FALSE,AND(APT!G31="I",APT!H31=3,APT!J31="c"),AND(OR(APT!G31="I",APT!G31="M"),APT!H31=3,APT!J31="c")),CONCATENATE(", R",APT!A31,IA!C32),C32)</f>
        <v/>
      </c>
      <c r="D33" s="51" t="str">
        <f>IF(IF($A$2=FALSE,AND(APT!G31="I",APT!H31=4,APT!J31="c"),AND(OR(APT!G31="I",APT!G31="M"),APT!H31=4,APT!J31="c")),CONCATENATE(", R",APT!A31,IA!D32),D32)</f>
        <v/>
      </c>
      <c r="E33" s="51" t="str">
        <f>IF(IF($A$2=FALSE,AND(APT!G31="I",APT!H31=5,APT!J31="c"),AND(OR(APT!G31="I",APT!G31="M"),APT!H31=5,APT!J31="c")),CONCATENATE(", Riesgo",APT!A31,IA!E32),E32)</f>
        <v/>
      </c>
      <c r="F33" s="51" t="str">
        <f>IF(IF($A$2=FALSE,AND(APT!G31="I",APT!H31=2,APT!J31="I"),AND(OR(APT!G31="I",APT!G31="M"),APT!H31=2,APT!J31="I")),CONCATENATE(", R",APT!A31,IA!F32),F32)</f>
        <v/>
      </c>
      <c r="G33" s="51" t="str">
        <f>IF(IF($A$2=FALSE,AND(APT!G31="I",APT!H31=3,APT!J31="I"),AND(OR(APT!G31="I",APT!G31="M"),APT!H31=3,APT!J31="I")),CONCATENATE(", R",APT!A31,IA!G32),G32)</f>
        <v/>
      </c>
      <c r="H33" s="51" t="str">
        <f>IF(IF($A$2=FALSE,AND(APT!G31="I",APT!H31=4,APT!J31="I"),AND(OR(APT!G31="I",APT!G31="M"),APT!H31=4,APT!J31="I")),CONCATENATE(", R",APT!A31,IA!H32),H32)</f>
        <v/>
      </c>
      <c r="I33" s="51" t="str">
        <f>IF(IF($A$2=FALSE,AND(APT!G31="I",APT!H31=5,APT!J31="I"),AND(OR(APT!G31="I",APT!G31="M"),APT!H31=5,APT!J31="I")),CONCATENATE(", R",APT!A31,IA!I32),I32)</f>
        <v/>
      </c>
      <c r="J33" s="51" t="str">
        <f>IF(IF($A$2=FALSE,AND(APT!G31="I",APT!H31=2,APT!J31="A"),AND(OR(APT!G31="I",APT!G31="M"),APT!H31=2,APT!J31="A")),CONCATENATE(", R",APT!A31,IA!J32),J32)</f>
        <v/>
      </c>
      <c r="K33" s="51" t="str">
        <f>IF(IF($A$2=FALSE,AND(APT!G31="I",APT!H31=3,APT!J31="A"),AND(OR(APT!G31="I",APT!G31="M"),APT!H31=3,APT!J31="A")),CONCATENATE(", R",APT!A31,IA!K32),K32)</f>
        <v/>
      </c>
      <c r="L33" s="51" t="str">
        <f>IF(IF($A$2=FALSE,AND(APT!G31="I",APT!H31=4,APT!J31="A"),AND(OR(APT!G31="I",APT!G31="M"),APT!H31=4,APT!J31="A")),CONCATENATE(", R",APT!A31,IA!L32),L32)</f>
        <v/>
      </c>
      <c r="M33" s="51" t="str">
        <f>IF(IF($A$2=FALSE,AND(APT!G31="I",APT!H31=5,APT!J31="A"),AND(OR(APT!G31="I",APT!G31="M"),APT!H31=5,APT!J31="A")),CONCATENATE(", R",APT!A31,IA!M32),M32)</f>
        <v/>
      </c>
      <c r="N33" s="51" t="str">
        <f>IF(IF($A$2=FALSE,AND(APT!G31="I",APT!H31=3,APT!J31="B"),AND(OR(APT!G31="I",APT!G31="M"),APT!H31=3,APT!J31="B")),CONCATENATE(", R",APT!A31,IA!N32),N32)</f>
        <v/>
      </c>
      <c r="O33" s="51" t="str">
        <f>IF(IF($A$2=FALSE,AND(APT!G31="I",APT!H31=4,APT!J31="B"),AND(OR(APT!G31="I",APT!G31="M"),APT!H31=4,APT!J31="B")),CONCATENATE(", R",APT!A31,IA!O32),O32)</f>
        <v/>
      </c>
      <c r="P33" s="51" t="str">
        <f>IF(IF($A$2=FALSE,AND(APT!G31="I",APT!H31=5,APT!J31="B"),AND(OR(APT!G31="I",APT!G31="M"),APT!H31=5,APT!J31="B")),CONCATENATE(", R",APT!A31,IA!P32),P32)</f>
        <v/>
      </c>
      <c r="Q33" s="51" t="str">
        <f>IF(IF($A$2=FALSE,AND(APT!G31="I",APT!H31=5,APT!J31="D"),AND(OR(APT!G31="I",APT!G31="M"),APT!H31=5,APT!J31="D")),CONCATENATE(", R",APT!A31,IA!Q32),Q32)</f>
        <v/>
      </c>
    </row>
    <row r="34" spans="1:17" x14ac:dyDescent="0.25">
      <c r="A34" s="51" t="str">
        <f>IF(IF($A$2=FALSE,AND(APT!G32="I",APT!H32=1,APT!J32="c"),AND(OR(APT!G32="I",APT!G32="M"),APT!H32=1,APT!J32="c")),CONCATENATE(", R",APT!A32,IA!A33),A33)</f>
        <v/>
      </c>
      <c r="B34" s="51" t="str">
        <f>IF(IF($A$2=FALSE,AND(APT!G32="I",APT!H32=2,APT!J32="c"),AND(OR(APT!G32="I",APT!G32="M"),APT!H32=2,APT!J32="c")),CONCATENATE(", R",APT!A32,IA!B33),B33)</f>
        <v/>
      </c>
      <c r="C34" s="51" t="str">
        <f>IF(IF($A$2=FALSE,AND(APT!G32="I",APT!H32=3,APT!J32="c"),AND(OR(APT!G32="I",APT!G32="M"),APT!H32=3,APT!J32="c")),CONCATENATE(", R",APT!A32,IA!C33),C33)</f>
        <v/>
      </c>
      <c r="D34" s="51" t="str">
        <f>IF(IF($A$2=FALSE,AND(APT!G32="I",APT!H32=4,APT!J32="c"),AND(OR(APT!G32="I",APT!G32="M"),APT!H32=4,APT!J32="c")),CONCATENATE(", R",APT!A32,IA!D33),D33)</f>
        <v/>
      </c>
      <c r="E34" s="51" t="str">
        <f>IF(IF($A$2=FALSE,AND(APT!G32="I",APT!H32=5,APT!J32="c"),AND(OR(APT!G32="I",APT!G32="M"),APT!H32=5,APT!J32="c")),CONCATENATE(", Riesgo",APT!A32,IA!E33),E33)</f>
        <v/>
      </c>
      <c r="F34" s="51" t="str">
        <f>IF(IF($A$2=FALSE,AND(APT!G32="I",APT!H32=2,APT!J32="I"),AND(OR(APT!G32="I",APT!G32="M"),APT!H32=2,APT!J32="I")),CONCATENATE(", R",APT!A32,IA!F33),F33)</f>
        <v/>
      </c>
      <c r="G34" s="51" t="str">
        <f>IF(IF($A$2=FALSE,AND(APT!G32="I",APT!H32=3,APT!J32="I"),AND(OR(APT!G32="I",APT!G32="M"),APT!H32=3,APT!J32="I")),CONCATENATE(", R",APT!A32,IA!G33),G33)</f>
        <v/>
      </c>
      <c r="H34" s="51" t="str">
        <f>IF(IF($A$2=FALSE,AND(APT!G32="I",APT!H32=4,APT!J32="I"),AND(OR(APT!G32="I",APT!G32="M"),APT!H32=4,APT!J32="I")),CONCATENATE(", R",APT!A32,IA!H33),H33)</f>
        <v/>
      </c>
      <c r="I34" s="51" t="str">
        <f>IF(IF($A$2=FALSE,AND(APT!G32="I",APT!H32=5,APT!J32="I"),AND(OR(APT!G32="I",APT!G32="M"),APT!H32=5,APT!J32="I")),CONCATENATE(", R",APT!A32,IA!I33),I33)</f>
        <v/>
      </c>
      <c r="J34" s="51" t="str">
        <f>IF(IF($A$2=FALSE,AND(APT!G32="I",APT!H32=2,APT!J32="A"),AND(OR(APT!G32="I",APT!G32="M"),APT!H32=2,APT!J32="A")),CONCATENATE(", R",APT!A32,IA!J33),J33)</f>
        <v/>
      </c>
      <c r="K34" s="51" t="str">
        <f>IF(IF($A$2=FALSE,AND(APT!G32="I",APT!H32=3,APT!J32="A"),AND(OR(APT!G32="I",APT!G32="M"),APT!H32=3,APT!J32="A")),CONCATENATE(", R",APT!A32,IA!K33),K33)</f>
        <v/>
      </c>
      <c r="L34" s="51" t="str">
        <f>IF(IF($A$2=FALSE,AND(APT!G32="I",APT!H32=4,APT!J32="A"),AND(OR(APT!G32="I",APT!G32="M"),APT!H32=4,APT!J32="A")),CONCATENATE(", R",APT!A32,IA!L33),L33)</f>
        <v/>
      </c>
      <c r="M34" s="51" t="str">
        <f>IF(IF($A$2=FALSE,AND(APT!G32="I",APT!H32=5,APT!J32="A"),AND(OR(APT!G32="I",APT!G32="M"),APT!H32=5,APT!J32="A")),CONCATENATE(", R",APT!A32,IA!M33),M33)</f>
        <v/>
      </c>
      <c r="N34" s="51" t="str">
        <f>IF(IF($A$2=FALSE,AND(APT!G32="I",APT!H32=3,APT!J32="B"),AND(OR(APT!G32="I",APT!G32="M"),APT!H32=3,APT!J32="B")),CONCATENATE(", R",APT!A32,IA!N33),N33)</f>
        <v/>
      </c>
      <c r="O34" s="51" t="str">
        <f>IF(IF($A$2=FALSE,AND(APT!G32="I",APT!H32=4,APT!J32="B"),AND(OR(APT!G32="I",APT!G32="M"),APT!H32=4,APT!J32="B")),CONCATENATE(", R",APT!A32,IA!O33),O33)</f>
        <v/>
      </c>
      <c r="P34" s="51" t="str">
        <f>IF(IF($A$2=FALSE,AND(APT!G32="I",APT!H32=5,APT!J32="B"),AND(OR(APT!G32="I",APT!G32="M"),APT!H32=5,APT!J32="B")),CONCATENATE(", R",APT!A32,IA!P33),P33)</f>
        <v/>
      </c>
      <c r="Q34" s="51" t="str">
        <f>IF(IF($A$2=FALSE,AND(APT!G32="I",APT!H32=5,APT!J32="D"),AND(OR(APT!G32="I",APT!G32="M"),APT!H32=5,APT!J32="D")),CONCATENATE(", R",APT!A32,IA!Q33),Q33)</f>
        <v/>
      </c>
    </row>
    <row r="35" spans="1:17" x14ac:dyDescent="0.25">
      <c r="A35" s="51" t="str">
        <f>IF(IF($A$2=FALSE,AND(APT!G33="I",APT!H33=1,APT!J33="c"),AND(OR(APT!G33="I",APT!G33="M"),APT!H33=1,APT!J33="c")),CONCATENATE(", R",APT!A33,IA!A34),A34)</f>
        <v/>
      </c>
      <c r="B35" s="51" t="str">
        <f>IF(IF($A$2=FALSE,AND(APT!G33="I",APT!H33=2,APT!J33="c"),AND(OR(APT!G33="I",APT!G33="M"),APT!H33=2,APT!J33="c")),CONCATENATE(", R",APT!A33,IA!B34),B34)</f>
        <v/>
      </c>
      <c r="C35" s="51" t="str">
        <f>IF(IF($A$2=FALSE,AND(APT!G33="I",APT!H33=3,APT!J33="c"),AND(OR(APT!G33="I",APT!G33="M"),APT!H33=3,APT!J33="c")),CONCATENATE(", R",APT!A33,IA!C34),C34)</f>
        <v/>
      </c>
      <c r="D35" s="51" t="str">
        <f>IF(IF($A$2=FALSE,AND(APT!G33="I",APT!H33=4,APT!J33="c"),AND(OR(APT!G33="I",APT!G33="M"),APT!H33=4,APT!J33="c")),CONCATENATE(", R",APT!A33,IA!D34),D34)</f>
        <v/>
      </c>
      <c r="E35" s="51" t="str">
        <f>IF(IF($A$2=FALSE,AND(APT!G33="I",APT!H33=5,APT!J33="c"),AND(OR(APT!G33="I",APT!G33="M"),APT!H33=5,APT!J33="c")),CONCATENATE(", Riesgo",APT!A33,IA!E34),E34)</f>
        <v/>
      </c>
      <c r="F35" s="51" t="str">
        <f>IF(IF($A$2=FALSE,AND(APT!G33="I",APT!H33=2,APT!J33="I"),AND(OR(APT!G33="I",APT!G33="M"),APT!H33=2,APT!J33="I")),CONCATENATE(", R",APT!A33,IA!F34),F34)</f>
        <v/>
      </c>
      <c r="G35" s="51" t="str">
        <f>IF(IF($A$2=FALSE,AND(APT!G33="I",APT!H33=3,APT!J33="I"),AND(OR(APT!G33="I",APT!G33="M"),APT!H33=3,APT!J33="I")),CONCATENATE(", R",APT!A33,IA!G34),G34)</f>
        <v/>
      </c>
      <c r="H35" s="51" t="str">
        <f>IF(IF($A$2=FALSE,AND(APT!G33="I",APT!H33=4,APT!J33="I"),AND(OR(APT!G33="I",APT!G33="M"),APT!H33=4,APT!J33="I")),CONCATENATE(", R",APT!A33,IA!H34),H34)</f>
        <v/>
      </c>
      <c r="I35" s="51" t="str">
        <f>IF(IF($A$2=FALSE,AND(APT!G33="I",APT!H33=5,APT!J33="I"),AND(OR(APT!G33="I",APT!G33="M"),APT!H33=5,APT!J33="I")),CONCATENATE(", R",APT!A33,IA!I34),I34)</f>
        <v/>
      </c>
      <c r="J35" s="51" t="str">
        <f>IF(IF($A$2=FALSE,AND(APT!G33="I",APT!H33=2,APT!J33="A"),AND(OR(APT!G33="I",APT!G33="M"),APT!H33=2,APT!J33="A")),CONCATENATE(", R",APT!A33,IA!J34),J34)</f>
        <v/>
      </c>
      <c r="K35" s="51" t="str">
        <f>IF(IF($A$2=FALSE,AND(APT!G33="I",APT!H33=3,APT!J33="A"),AND(OR(APT!G33="I",APT!G33="M"),APT!H33=3,APT!J33="A")),CONCATENATE(", R",APT!A33,IA!K34),K34)</f>
        <v/>
      </c>
      <c r="L35" s="51" t="str">
        <f>IF(IF($A$2=FALSE,AND(APT!G33="I",APT!H33=4,APT!J33="A"),AND(OR(APT!G33="I",APT!G33="M"),APT!H33=4,APT!J33="A")),CONCATENATE(", R",APT!A33,IA!L34),L34)</f>
        <v/>
      </c>
      <c r="M35" s="51" t="str">
        <f>IF(IF($A$2=FALSE,AND(APT!G33="I",APT!H33=5,APT!J33="A"),AND(OR(APT!G33="I",APT!G33="M"),APT!H33=5,APT!J33="A")),CONCATENATE(", R",APT!A33,IA!M34),M34)</f>
        <v/>
      </c>
      <c r="N35" s="51" t="str">
        <f>IF(IF($A$2=FALSE,AND(APT!G33="I",APT!H33=3,APT!J33="B"),AND(OR(APT!G33="I",APT!G33="M"),APT!H33=3,APT!J33="B")),CONCATENATE(", R",APT!A33,IA!N34),N34)</f>
        <v/>
      </c>
      <c r="O35" s="51" t="str">
        <f>IF(IF($A$2=FALSE,AND(APT!G33="I",APT!H33=4,APT!J33="B"),AND(OR(APT!G33="I",APT!G33="M"),APT!H33=4,APT!J33="B")),CONCATENATE(", R",APT!A33,IA!O34),O34)</f>
        <v/>
      </c>
      <c r="P35" s="51" t="str">
        <f>IF(IF($A$2=FALSE,AND(APT!G33="I",APT!H33=5,APT!J33="B"),AND(OR(APT!G33="I",APT!G33="M"),APT!H33=5,APT!J33="B")),CONCATENATE(", R",APT!A33,IA!P34),P34)</f>
        <v/>
      </c>
      <c r="Q35" s="51" t="str">
        <f>IF(IF($A$2=FALSE,AND(APT!G33="I",APT!H33=5,APT!J33="D"),AND(OR(APT!G33="I",APT!G33="M"),APT!H33=5,APT!J33="D")),CONCATENATE(", R",APT!A33,IA!Q34),Q34)</f>
        <v/>
      </c>
    </row>
    <row r="36" spans="1:17" x14ac:dyDescent="0.25">
      <c r="A36" s="51" t="str">
        <f>IF(IF($A$2=FALSE,AND(APT!G34="I",APT!H34=1,APT!J34="c"),AND(OR(APT!G34="I",APT!G34="M"),APT!H34=1,APT!J34="c")),CONCATENATE(", R",APT!A34,IA!A35),A35)</f>
        <v/>
      </c>
      <c r="B36" s="51" t="str">
        <f>IF(IF($A$2=FALSE,AND(APT!G34="I",APT!H34=2,APT!J34="c"),AND(OR(APT!G34="I",APT!G34="M"),APT!H34=2,APT!J34="c")),CONCATENATE(", R",APT!A34,IA!B35),B35)</f>
        <v/>
      </c>
      <c r="C36" s="51" t="str">
        <f>IF(IF($A$2=FALSE,AND(APT!G34="I",APT!H34=3,APT!J34="c"),AND(OR(APT!G34="I",APT!G34="M"),APT!H34=3,APT!J34="c")),CONCATENATE(", R",APT!A34,IA!C35),C35)</f>
        <v/>
      </c>
      <c r="D36" s="51" t="str">
        <f>IF(IF($A$2=FALSE,AND(APT!G34="I",APT!H34=4,APT!J34="c"),AND(OR(APT!G34="I",APT!G34="M"),APT!H34=4,APT!J34="c")),CONCATENATE(", R",APT!A34,IA!D35),D35)</f>
        <v/>
      </c>
      <c r="E36" s="51" t="str">
        <f>IF(IF($A$2=FALSE,AND(APT!G34="I",APT!H34=5,APT!J34="c"),AND(OR(APT!G34="I",APT!G34="M"),APT!H34=5,APT!J34="c")),CONCATENATE(", Riesgo",APT!A34,IA!E35),E35)</f>
        <v/>
      </c>
      <c r="F36" s="51" t="str">
        <f>IF(IF($A$2=FALSE,AND(APT!G34="I",APT!H34=2,APT!J34="I"),AND(OR(APT!G34="I",APT!G34="M"),APT!H34=2,APT!J34="I")),CONCATENATE(", R",APT!A34,IA!F35),F35)</f>
        <v/>
      </c>
      <c r="G36" s="51" t="str">
        <f>IF(IF($A$2=FALSE,AND(APT!G34="I",APT!H34=3,APT!J34="I"),AND(OR(APT!G34="I",APT!G34="M"),APT!H34=3,APT!J34="I")),CONCATENATE(", R",APT!A34,IA!G35),G35)</f>
        <v/>
      </c>
      <c r="H36" s="51" t="str">
        <f>IF(IF($A$2=FALSE,AND(APT!G34="I",APT!H34=4,APT!J34="I"),AND(OR(APT!G34="I",APT!G34="M"),APT!H34=4,APT!J34="I")),CONCATENATE(", R",APT!A34,IA!H35),H35)</f>
        <v/>
      </c>
      <c r="I36" s="51" t="str">
        <f>IF(IF($A$2=FALSE,AND(APT!G34="I",APT!H34=5,APT!J34="I"),AND(OR(APT!G34="I",APT!G34="M"),APT!H34=5,APT!J34="I")),CONCATENATE(", R",APT!A34,IA!I35),I35)</f>
        <v/>
      </c>
      <c r="J36" s="51" t="str">
        <f>IF(IF($A$2=FALSE,AND(APT!G34="I",APT!H34=2,APT!J34="A"),AND(OR(APT!G34="I",APT!G34="M"),APT!H34=2,APT!J34="A")),CONCATENATE(", R",APT!A34,IA!J35),J35)</f>
        <v/>
      </c>
      <c r="K36" s="51" t="str">
        <f>IF(IF($A$2=FALSE,AND(APT!G34="I",APT!H34=3,APT!J34="A"),AND(OR(APT!G34="I",APT!G34="M"),APT!H34=3,APT!J34="A")),CONCATENATE(", R",APT!A34,IA!K35),K35)</f>
        <v/>
      </c>
      <c r="L36" s="51" t="str">
        <f>IF(IF($A$2=FALSE,AND(APT!G34="I",APT!H34=4,APT!J34="A"),AND(OR(APT!G34="I",APT!G34="M"),APT!H34=4,APT!J34="A")),CONCATENATE(", R",APT!A34,IA!L35),L35)</f>
        <v/>
      </c>
      <c r="M36" s="51" t="str">
        <f>IF(IF($A$2=FALSE,AND(APT!G34="I",APT!H34=5,APT!J34="A"),AND(OR(APT!G34="I",APT!G34="M"),APT!H34=5,APT!J34="A")),CONCATENATE(", R",APT!A34,IA!M35),M35)</f>
        <v/>
      </c>
      <c r="N36" s="51" t="str">
        <f>IF(IF($A$2=FALSE,AND(APT!G34="I",APT!H34=3,APT!J34="B"),AND(OR(APT!G34="I",APT!G34="M"),APT!H34=3,APT!J34="B")),CONCATENATE(", R",APT!A34,IA!N35),N35)</f>
        <v/>
      </c>
      <c r="O36" s="51" t="str">
        <f>IF(IF($A$2=FALSE,AND(APT!G34="I",APT!H34=4,APT!J34="B"),AND(OR(APT!G34="I",APT!G34="M"),APT!H34=4,APT!J34="B")),CONCATENATE(", R",APT!A34,IA!O35),O35)</f>
        <v/>
      </c>
      <c r="P36" s="51" t="str">
        <f>IF(IF($A$2=FALSE,AND(APT!G34="I",APT!H34=5,APT!J34="B"),AND(OR(APT!G34="I",APT!G34="M"),APT!H34=5,APT!J34="B")),CONCATENATE(", R",APT!A34,IA!P35),P35)</f>
        <v/>
      </c>
      <c r="Q36" s="51" t="str">
        <f>IF(IF($A$2=FALSE,AND(APT!G34="I",APT!H34=5,APT!J34="D"),AND(OR(APT!G34="I",APT!G34="M"),APT!H34=5,APT!J34="D")),CONCATENATE(", R",APT!A34,IA!Q35),Q35)</f>
        <v/>
      </c>
    </row>
    <row r="37" spans="1:17" x14ac:dyDescent="0.25">
      <c r="A37" s="51" t="str">
        <f>IF(IF($A$2=FALSE,AND(APT!G35="I",APT!H35=1,APT!J35="c"),AND(OR(APT!G35="I",APT!G35="M"),APT!H35=1,APT!J35="c")),CONCATENATE(", R",APT!A35,IA!A36),A36)</f>
        <v/>
      </c>
      <c r="B37" s="51" t="str">
        <f>IF(IF($A$2=FALSE,AND(APT!G35="I",APT!H35=2,APT!J35="c"),AND(OR(APT!G35="I",APT!G35="M"),APT!H35=2,APT!J35="c")),CONCATENATE(", R",APT!A35,IA!B36),B36)</f>
        <v/>
      </c>
      <c r="C37" s="51" t="str">
        <f>IF(IF($A$2=FALSE,AND(APT!G35="I",APT!H35=3,APT!J35="c"),AND(OR(APT!G35="I",APT!G35="M"),APT!H35=3,APT!J35="c")),CONCATENATE(", R",APT!A35,IA!C36),C36)</f>
        <v/>
      </c>
      <c r="D37" s="51" t="str">
        <f>IF(IF($A$2=FALSE,AND(APT!G35="I",APT!H35=4,APT!J35="c"),AND(OR(APT!G35="I",APT!G35="M"),APT!H35=4,APT!J35="c")),CONCATENATE(", R",APT!A35,IA!D36),D36)</f>
        <v/>
      </c>
      <c r="E37" s="51" t="str">
        <f>IF(IF($A$2=FALSE,AND(APT!G35="I",APT!H35=5,APT!J35="c"),AND(OR(APT!G35="I",APT!G35="M"),APT!H35=5,APT!J35="c")),CONCATENATE(", Riesgo",APT!A35,IA!E36),E36)</f>
        <v/>
      </c>
      <c r="F37" s="51" t="str">
        <f>IF(IF($A$2=FALSE,AND(APT!G35="I",APT!H35=2,APT!J35="I"),AND(OR(APT!G35="I",APT!G35="M"),APT!H35=2,APT!J35="I")),CONCATENATE(", R",APT!A35,IA!F36),F36)</f>
        <v/>
      </c>
      <c r="G37" s="51" t="str">
        <f>IF(IF($A$2=FALSE,AND(APT!G35="I",APT!H35=3,APT!J35="I"),AND(OR(APT!G35="I",APT!G35="M"),APT!H35=3,APT!J35="I")),CONCATENATE(", R",APT!A35,IA!G36),G36)</f>
        <v/>
      </c>
      <c r="H37" s="51" t="str">
        <f>IF(IF($A$2=FALSE,AND(APT!G35="I",APT!H35=4,APT!J35="I"),AND(OR(APT!G35="I",APT!G35="M"),APT!H35=4,APT!J35="I")),CONCATENATE(", R",APT!A35,IA!H36),H36)</f>
        <v/>
      </c>
      <c r="I37" s="51" t="str">
        <f>IF(IF($A$2=FALSE,AND(APT!G35="I",APT!H35=5,APT!J35="I"),AND(OR(APT!G35="I",APT!G35="M"),APT!H35=5,APT!J35="I")),CONCATENATE(", R",APT!A35,IA!I36),I36)</f>
        <v/>
      </c>
      <c r="J37" s="51" t="str">
        <f>IF(IF($A$2=FALSE,AND(APT!G35="I",APT!H35=2,APT!J35="A"),AND(OR(APT!G35="I",APT!G35="M"),APT!H35=2,APT!J35="A")),CONCATENATE(", R",APT!A35,IA!J36),J36)</f>
        <v/>
      </c>
      <c r="K37" s="51" t="str">
        <f>IF(IF($A$2=FALSE,AND(APT!G35="I",APT!H35=3,APT!J35="A"),AND(OR(APT!G35="I",APT!G35="M"),APT!H35=3,APT!J35="A")),CONCATENATE(", R",APT!A35,IA!K36),K36)</f>
        <v/>
      </c>
      <c r="L37" s="51" t="str">
        <f>IF(IF($A$2=FALSE,AND(APT!G35="I",APT!H35=4,APT!J35="A"),AND(OR(APT!G35="I",APT!G35="M"),APT!H35=4,APT!J35="A")),CONCATENATE(", R",APT!A35,IA!L36),L36)</f>
        <v/>
      </c>
      <c r="M37" s="51" t="str">
        <f>IF(IF($A$2=FALSE,AND(APT!G35="I",APT!H35=5,APT!J35="A"),AND(OR(APT!G35="I",APT!G35="M"),APT!H35=5,APT!J35="A")),CONCATENATE(", R",APT!A35,IA!M36),M36)</f>
        <v/>
      </c>
      <c r="N37" s="51" t="str">
        <f>IF(IF($A$2=FALSE,AND(APT!G35="I",APT!H35=3,APT!J35="B"),AND(OR(APT!G35="I",APT!G35="M"),APT!H35=3,APT!J35="B")),CONCATENATE(", R",APT!A35,IA!N36),N36)</f>
        <v/>
      </c>
      <c r="O37" s="51" t="str">
        <f>IF(IF($A$2=FALSE,AND(APT!G35="I",APT!H35=4,APT!J35="B"),AND(OR(APT!G35="I",APT!G35="M"),APT!H35=4,APT!J35="B")),CONCATENATE(", R",APT!A35,IA!O36),O36)</f>
        <v/>
      </c>
      <c r="P37" s="51" t="str">
        <f>IF(IF($A$2=FALSE,AND(APT!G35="I",APT!H35=5,APT!J35="B"),AND(OR(APT!G35="I",APT!G35="M"),APT!H35=5,APT!J35="B")),CONCATENATE(", R",APT!A35,IA!P36),P36)</f>
        <v/>
      </c>
      <c r="Q37" s="51" t="str">
        <f>IF(IF($A$2=FALSE,AND(APT!G35="I",APT!H35=5,APT!J35="D"),AND(OR(APT!G35="I",APT!G35="M"),APT!H35=5,APT!J35="D")),CONCATENATE(", R",APT!A35,IA!Q36),Q36)</f>
        <v/>
      </c>
    </row>
    <row r="38" spans="1:17" x14ac:dyDescent="0.25">
      <c r="A38" s="51" t="str">
        <f>IF(IF($A$2=FALSE,AND(APT!G36="I",APT!H36=1,APT!J36="c"),AND(OR(APT!G36="I",APT!G36="M"),APT!H36=1,APT!J36="c")),CONCATENATE(", R",APT!A36,IA!A37),A37)</f>
        <v/>
      </c>
      <c r="B38" s="51" t="str">
        <f>IF(IF($A$2=FALSE,AND(APT!G36="I",APT!H36=2,APT!J36="c"),AND(OR(APT!G36="I",APT!G36="M"),APT!H36=2,APT!J36="c")),CONCATENATE(", R",APT!A36,IA!B37),B37)</f>
        <v/>
      </c>
      <c r="C38" s="51" t="str">
        <f>IF(IF($A$2=FALSE,AND(APT!G36="I",APT!H36=3,APT!J36="c"),AND(OR(APT!G36="I",APT!G36="M"),APT!H36=3,APT!J36="c")),CONCATENATE(", R",APT!A36,IA!C37),C37)</f>
        <v/>
      </c>
      <c r="D38" s="51" t="str">
        <f>IF(IF($A$2=FALSE,AND(APT!G36="I",APT!H36=4,APT!J36="c"),AND(OR(APT!G36="I",APT!G36="M"),APT!H36=4,APT!J36="c")),CONCATENATE(", R",APT!A36,IA!D37),D37)</f>
        <v/>
      </c>
      <c r="E38" s="51" t="str">
        <f>IF(IF($A$2=FALSE,AND(APT!G36="I",APT!H36=5,APT!J36="c"),AND(OR(APT!G36="I",APT!G36="M"),APT!H36=5,APT!J36="c")),CONCATENATE(", Riesgo",APT!A36,IA!E37),E37)</f>
        <v/>
      </c>
      <c r="F38" s="51" t="str">
        <f>IF(IF($A$2=FALSE,AND(APT!G36="I",APT!H36=2,APT!J36="I"),AND(OR(APT!G36="I",APT!G36="M"),APT!H36=2,APT!J36="I")),CONCATENATE(", R",APT!A36,IA!F37),F37)</f>
        <v/>
      </c>
      <c r="G38" s="51" t="str">
        <f>IF(IF($A$2=FALSE,AND(APT!G36="I",APT!H36=3,APT!J36="I"),AND(OR(APT!G36="I",APT!G36="M"),APT!H36=3,APT!J36="I")),CONCATENATE(", R",APT!A36,IA!G37),G37)</f>
        <v/>
      </c>
      <c r="H38" s="51" t="str">
        <f>IF(IF($A$2=FALSE,AND(APT!G36="I",APT!H36=4,APT!J36="I"),AND(OR(APT!G36="I",APT!G36="M"),APT!H36=4,APT!J36="I")),CONCATENATE(", R",APT!A36,IA!H37),H37)</f>
        <v/>
      </c>
      <c r="I38" s="51" t="str">
        <f>IF(IF($A$2=FALSE,AND(APT!G36="I",APT!H36=5,APT!J36="I"),AND(OR(APT!G36="I",APT!G36="M"),APT!H36=5,APT!J36="I")),CONCATENATE(", R",APT!A36,IA!I37),I37)</f>
        <v/>
      </c>
      <c r="J38" s="51" t="str">
        <f>IF(IF($A$2=FALSE,AND(APT!G36="I",APT!H36=2,APT!J36="A"),AND(OR(APT!G36="I",APT!G36="M"),APT!H36=2,APT!J36="A")),CONCATENATE(", R",APT!A36,IA!J37),J37)</f>
        <v/>
      </c>
      <c r="K38" s="51" t="str">
        <f>IF(IF($A$2=FALSE,AND(APT!G36="I",APT!H36=3,APT!J36="A"),AND(OR(APT!G36="I",APT!G36="M"),APT!H36=3,APT!J36="A")),CONCATENATE(", R",APT!A36,IA!K37),K37)</f>
        <v/>
      </c>
      <c r="L38" s="51" t="str">
        <f>IF(IF($A$2=FALSE,AND(APT!G36="I",APT!H36=4,APT!J36="A"),AND(OR(APT!G36="I",APT!G36="M"),APT!H36=4,APT!J36="A")),CONCATENATE(", R",APT!A36,IA!L37),L37)</f>
        <v/>
      </c>
      <c r="M38" s="51" t="str">
        <f>IF(IF($A$2=FALSE,AND(APT!G36="I",APT!H36=5,APT!J36="A"),AND(OR(APT!G36="I",APT!G36="M"),APT!H36=5,APT!J36="A")),CONCATENATE(", R",APT!A36,IA!M37),M37)</f>
        <v/>
      </c>
      <c r="N38" s="51" t="str">
        <f>IF(IF($A$2=FALSE,AND(APT!G36="I",APT!H36=3,APT!J36="B"),AND(OR(APT!G36="I",APT!G36="M"),APT!H36=3,APT!J36="B")),CONCATENATE(", R",APT!A36,IA!N37),N37)</f>
        <v/>
      </c>
      <c r="O38" s="51" t="str">
        <f>IF(IF($A$2=FALSE,AND(APT!G36="I",APT!H36=4,APT!J36="B"),AND(OR(APT!G36="I",APT!G36="M"),APT!H36=4,APT!J36="B")),CONCATENATE(", R",APT!A36,IA!O37),O37)</f>
        <v/>
      </c>
      <c r="P38" s="51" t="str">
        <f>IF(IF($A$2=FALSE,AND(APT!G36="I",APT!H36=5,APT!J36="B"),AND(OR(APT!G36="I",APT!G36="M"),APT!H36=5,APT!J36="B")),CONCATENATE(", R",APT!A36,IA!P37),P37)</f>
        <v/>
      </c>
      <c r="Q38" s="51" t="str">
        <f>IF(IF($A$2=FALSE,AND(APT!G36="I",APT!H36=5,APT!J36="D"),AND(OR(APT!G36="I",APT!G36="M"),APT!H36=5,APT!J36="D")),CONCATENATE(", R",APT!A36,IA!Q37),Q37)</f>
        <v/>
      </c>
    </row>
    <row r="39" spans="1:17" x14ac:dyDescent="0.25">
      <c r="A39" s="51" t="str">
        <f>IF(IF($A$2=FALSE,AND(APT!G37="I",APT!H37=1,APT!J37="c"),AND(OR(APT!G37="I",APT!G37="M"),APT!H37=1,APT!J37="c")),CONCATENATE(", R",APT!A37,IA!A38),A38)</f>
        <v/>
      </c>
      <c r="B39" s="51" t="str">
        <f>IF(IF($A$2=FALSE,AND(APT!G37="I",APT!H37=2,APT!J37="c"),AND(OR(APT!G37="I",APT!G37="M"),APT!H37=2,APT!J37="c")),CONCATENATE(", R",APT!A37,IA!B38),B38)</f>
        <v/>
      </c>
      <c r="C39" s="51" t="str">
        <f>IF(IF($A$2=FALSE,AND(APT!G37="I",APT!H37=3,APT!J37="c"),AND(OR(APT!G37="I",APT!G37="M"),APT!H37=3,APT!J37="c")),CONCATENATE(", R",APT!A37,IA!C38),C38)</f>
        <v/>
      </c>
      <c r="D39" s="51" t="str">
        <f>IF(IF($A$2=FALSE,AND(APT!G37="I",APT!H37=4,APT!J37="c"),AND(OR(APT!G37="I",APT!G37="M"),APT!H37=4,APT!J37="c")),CONCATENATE(", R",APT!A37,IA!D38),D38)</f>
        <v/>
      </c>
      <c r="E39" s="51" t="str">
        <f>IF(IF($A$2=FALSE,AND(APT!G37="I",APT!H37=5,APT!J37="c"),AND(OR(APT!G37="I",APT!G37="M"),APT!H37=5,APT!J37="c")),CONCATENATE(", Riesgo",APT!A37,IA!E38),E38)</f>
        <v/>
      </c>
      <c r="F39" s="51" t="str">
        <f>IF(IF($A$2=FALSE,AND(APT!G37="I",APT!H37=2,APT!J37="I"),AND(OR(APT!G37="I",APT!G37="M"),APT!H37=2,APT!J37="I")),CONCATENATE(", R",APT!A37,IA!F38),F38)</f>
        <v/>
      </c>
      <c r="G39" s="51" t="str">
        <f>IF(IF($A$2=FALSE,AND(APT!G37="I",APT!H37=3,APT!J37="I"),AND(OR(APT!G37="I",APT!G37="M"),APT!H37=3,APT!J37="I")),CONCATENATE(", R",APT!A37,IA!G38),G38)</f>
        <v/>
      </c>
      <c r="H39" s="51" t="str">
        <f>IF(IF($A$2=FALSE,AND(APT!G37="I",APT!H37=4,APT!J37="I"),AND(OR(APT!G37="I",APT!G37="M"),APT!H37=4,APT!J37="I")),CONCATENATE(", R",APT!A37,IA!H38),H38)</f>
        <v/>
      </c>
      <c r="I39" s="51" t="str">
        <f>IF(IF($A$2=FALSE,AND(APT!G37="I",APT!H37=5,APT!J37="I"),AND(OR(APT!G37="I",APT!G37="M"),APT!H37=5,APT!J37="I")),CONCATENATE(", R",APT!A37,IA!I38),I38)</f>
        <v/>
      </c>
      <c r="J39" s="51" t="str">
        <f>IF(IF($A$2=FALSE,AND(APT!G37="I",APT!H37=2,APT!J37="A"),AND(OR(APT!G37="I",APT!G37="M"),APT!H37=2,APT!J37="A")),CONCATENATE(", R",APT!A37,IA!J38),J38)</f>
        <v/>
      </c>
      <c r="K39" s="51" t="str">
        <f>IF(IF($A$2=FALSE,AND(APT!G37="I",APT!H37=3,APT!J37="A"),AND(OR(APT!G37="I",APT!G37="M"),APT!H37=3,APT!J37="A")),CONCATENATE(", R",APT!A37,IA!K38),K38)</f>
        <v/>
      </c>
      <c r="L39" s="51" t="str">
        <f>IF(IF($A$2=FALSE,AND(APT!G37="I",APT!H37=4,APT!J37="A"),AND(OR(APT!G37="I",APT!G37="M"),APT!H37=4,APT!J37="A")),CONCATENATE(", R",APT!A37,IA!L38),L38)</f>
        <v/>
      </c>
      <c r="M39" s="51" t="str">
        <f>IF(IF($A$2=FALSE,AND(APT!G37="I",APT!H37=5,APT!J37="A"),AND(OR(APT!G37="I",APT!G37="M"),APT!H37=5,APT!J37="A")),CONCATENATE(", R",APT!A37,IA!M38),M38)</f>
        <v/>
      </c>
      <c r="N39" s="51" t="str">
        <f>IF(IF($A$2=FALSE,AND(APT!G37="I",APT!H37=3,APT!J37="B"),AND(OR(APT!G37="I",APT!G37="M"),APT!H37=3,APT!J37="B")),CONCATENATE(", R",APT!A37,IA!N38),N38)</f>
        <v/>
      </c>
      <c r="O39" s="51" t="str">
        <f>IF(IF($A$2=FALSE,AND(APT!G37="I",APT!H37=4,APT!J37="B"),AND(OR(APT!G37="I",APT!G37="M"),APT!H37=4,APT!J37="B")),CONCATENATE(", R",APT!A37,IA!O38),O38)</f>
        <v/>
      </c>
      <c r="P39" s="51" t="str">
        <f>IF(IF($A$2=FALSE,AND(APT!G37="I",APT!H37=5,APT!J37="B"),AND(OR(APT!G37="I",APT!G37="M"),APT!H37=5,APT!J37="B")),CONCATENATE(", R",APT!A37,IA!P38),P38)</f>
        <v/>
      </c>
      <c r="Q39" s="51" t="str">
        <f>IF(IF($A$2=FALSE,AND(APT!G37="I",APT!H37=5,APT!J37="D"),AND(OR(APT!G37="I",APT!G37="M"),APT!H37=5,APT!J37="D")),CONCATENATE(", R",APT!A37,IA!Q38),Q38)</f>
        <v/>
      </c>
    </row>
    <row r="40" spans="1:17" x14ac:dyDescent="0.25">
      <c r="A40" s="51" t="str">
        <f>IF(IF($A$2=FALSE,AND(APT!G38="I",APT!H38=1,APT!J38="c"),AND(OR(APT!G38="I",APT!G38="M"),APT!H38=1,APT!J38="c")),CONCATENATE(", R",APT!A38,IA!A39),A39)</f>
        <v/>
      </c>
      <c r="B40" s="51" t="str">
        <f>IF(IF($A$2=FALSE,AND(APT!G38="I",APT!H38=2,APT!J38="c"),AND(OR(APT!G38="I",APT!G38="M"),APT!H38=2,APT!J38="c")),CONCATENATE(", R",APT!A38,IA!B39),B39)</f>
        <v/>
      </c>
      <c r="C40" s="51" t="str">
        <f>IF(IF($A$2=FALSE,AND(APT!G38="I",APT!H38=3,APT!J38="c"),AND(OR(APT!G38="I",APT!G38="M"),APT!H38=3,APT!J38="c")),CONCATENATE(", R",APT!A38,IA!C39),C39)</f>
        <v/>
      </c>
      <c r="D40" s="51" t="str">
        <f>IF(IF($A$2=FALSE,AND(APT!G38="I",APT!H38=4,APT!J38="c"),AND(OR(APT!G38="I",APT!G38="M"),APT!H38=4,APT!J38="c")),CONCATENATE(", R",APT!A38,IA!D39),D39)</f>
        <v/>
      </c>
      <c r="E40" s="51" t="str">
        <f>IF(IF($A$2=FALSE,AND(APT!G38="I",APT!H38=5,APT!J38="c"),AND(OR(APT!G38="I",APT!G38="M"),APT!H38=5,APT!J38="c")),CONCATENATE(", Riesgo",APT!A38,IA!E39),E39)</f>
        <v/>
      </c>
      <c r="F40" s="51" t="str">
        <f>IF(IF($A$2=FALSE,AND(APT!G38="I",APT!H38=2,APT!J38="I"),AND(OR(APT!G38="I",APT!G38="M"),APT!H38=2,APT!J38="I")),CONCATENATE(", R",APT!A38,IA!F39),F39)</f>
        <v/>
      </c>
      <c r="G40" s="51" t="str">
        <f>IF(IF($A$2=FALSE,AND(APT!G38="I",APT!H38=3,APT!J38="I"),AND(OR(APT!G38="I",APT!G38="M"),APT!H38=3,APT!J38="I")),CONCATENATE(", R",APT!A38,IA!G39),G39)</f>
        <v/>
      </c>
      <c r="H40" s="51" t="str">
        <f>IF(IF($A$2=FALSE,AND(APT!G38="I",APT!H38=4,APT!J38="I"),AND(OR(APT!G38="I",APT!G38="M"),APT!H38=4,APT!J38="I")),CONCATENATE(", R",APT!A38,IA!H39),H39)</f>
        <v/>
      </c>
      <c r="I40" s="51" t="str">
        <f>IF(IF($A$2=FALSE,AND(APT!G38="I",APT!H38=5,APT!J38="I"),AND(OR(APT!G38="I",APT!G38="M"),APT!H38=5,APT!J38="I")),CONCATENATE(", R",APT!A38,IA!I39),I39)</f>
        <v/>
      </c>
      <c r="J40" s="51" t="str">
        <f>IF(IF($A$2=FALSE,AND(APT!G38="I",APT!H38=2,APT!J38="A"),AND(OR(APT!G38="I",APT!G38="M"),APT!H38=2,APT!J38="A")),CONCATENATE(", R",APT!A38,IA!J39),J39)</f>
        <v/>
      </c>
      <c r="K40" s="51" t="str">
        <f>IF(IF($A$2=FALSE,AND(APT!G38="I",APT!H38=3,APT!J38="A"),AND(OR(APT!G38="I",APT!G38="M"),APT!H38=3,APT!J38="A")),CONCATENATE(", R",APT!A38,IA!K39),K39)</f>
        <v/>
      </c>
      <c r="L40" s="51" t="str">
        <f>IF(IF($A$2=FALSE,AND(APT!G38="I",APT!H38=4,APT!J38="A"),AND(OR(APT!G38="I",APT!G38="M"),APT!H38=4,APT!J38="A")),CONCATENATE(", R",APT!A38,IA!L39),L39)</f>
        <v/>
      </c>
      <c r="M40" s="51" t="str">
        <f>IF(IF($A$2=FALSE,AND(APT!G38="I",APT!H38=5,APT!J38="A"),AND(OR(APT!G38="I",APT!G38="M"),APT!H38=5,APT!J38="A")),CONCATENATE(", R",APT!A38,IA!M39),M39)</f>
        <v/>
      </c>
      <c r="N40" s="51" t="str">
        <f>IF(IF($A$2=FALSE,AND(APT!G38="I",APT!H38=3,APT!J38="B"),AND(OR(APT!G38="I",APT!G38="M"),APT!H38=3,APT!J38="B")),CONCATENATE(", R",APT!A38,IA!N39),N39)</f>
        <v/>
      </c>
      <c r="O40" s="51" t="str">
        <f>IF(IF($A$2=FALSE,AND(APT!G38="I",APT!H38=4,APT!J38="B"),AND(OR(APT!G38="I",APT!G38="M"),APT!H38=4,APT!J38="B")),CONCATENATE(", R",APT!A38,IA!O39),O39)</f>
        <v/>
      </c>
      <c r="P40" s="51" t="str">
        <f>IF(IF($A$2=FALSE,AND(APT!G38="I",APT!H38=5,APT!J38="B"),AND(OR(APT!G38="I",APT!G38="M"),APT!H38=5,APT!J38="B")),CONCATENATE(", R",APT!A38,IA!P39),P39)</f>
        <v/>
      </c>
      <c r="Q40" s="51" t="str">
        <f>IF(IF($A$2=FALSE,AND(APT!G38="I",APT!H38=5,APT!J38="D"),AND(OR(APT!G38="I",APT!G38="M"),APT!H38=5,APT!J38="D")),CONCATENATE(", R",APT!A38,IA!Q39),Q39)</f>
        <v/>
      </c>
    </row>
    <row r="41" spans="1:17" x14ac:dyDescent="0.25">
      <c r="A41" s="51" t="str">
        <f>IF(IF($A$2=FALSE,AND(APT!G39="I",APT!H39=1,APT!J39="c"),AND(OR(APT!G39="I",APT!G39="M"),APT!H39=1,APT!J39="c")),CONCATENATE(", R",APT!A39,IA!A40),A40)</f>
        <v/>
      </c>
      <c r="B41" s="51" t="str">
        <f>IF(IF($A$2=FALSE,AND(APT!G39="I",APT!H39=2,APT!J39="c"),AND(OR(APT!G39="I",APT!G39="M"),APT!H39=2,APT!J39="c")),CONCATENATE(", R",APT!A39,IA!B40),B40)</f>
        <v/>
      </c>
      <c r="C41" s="51" t="str">
        <f>IF(IF($A$2=FALSE,AND(APT!G39="I",APT!H39=3,APT!J39="c"),AND(OR(APT!G39="I",APT!G39="M"),APT!H39=3,APT!J39="c")),CONCATENATE(", R",APT!A39,IA!C40),C40)</f>
        <v/>
      </c>
      <c r="D41" s="51" t="str">
        <f>IF(IF($A$2=FALSE,AND(APT!G39="I",APT!H39=4,APT!J39="c"),AND(OR(APT!G39="I",APT!G39="M"),APT!H39=4,APT!J39="c")),CONCATENATE(", R",APT!A39,IA!D40),D40)</f>
        <v/>
      </c>
      <c r="E41" s="51" t="str">
        <f>IF(IF($A$2=FALSE,AND(APT!G39="I",APT!H39=5,APT!J39="c"),AND(OR(APT!G39="I",APT!G39="M"),APT!H39=5,APT!J39="c")),CONCATENATE(", Riesgo",APT!A39,IA!E40),E40)</f>
        <v/>
      </c>
      <c r="F41" s="51" t="str">
        <f>IF(IF($A$2=FALSE,AND(APT!G39="I",APT!H39=2,APT!J39="I"),AND(OR(APT!G39="I",APT!G39="M"),APT!H39=2,APT!J39="I")),CONCATENATE(", R",APT!A39,IA!F40),F40)</f>
        <v/>
      </c>
      <c r="G41" s="51" t="str">
        <f>IF(IF($A$2=FALSE,AND(APT!G39="I",APT!H39=3,APT!J39="I"),AND(OR(APT!G39="I",APT!G39="M"),APT!H39=3,APT!J39="I")),CONCATENATE(", R",APT!A39,IA!G40),G40)</f>
        <v/>
      </c>
      <c r="H41" s="51" t="str">
        <f>IF(IF($A$2=FALSE,AND(APT!G39="I",APT!H39=4,APT!J39="I"),AND(OR(APT!G39="I",APT!G39="M"),APT!H39=4,APT!J39="I")),CONCATENATE(", R",APT!A39,IA!H40),H40)</f>
        <v/>
      </c>
      <c r="I41" s="51" t="str">
        <f>IF(IF($A$2=FALSE,AND(APT!G39="I",APT!H39=5,APT!J39="I"),AND(OR(APT!G39="I",APT!G39="M"),APT!H39=5,APT!J39="I")),CONCATENATE(", R",APT!A39,IA!I40),I40)</f>
        <v/>
      </c>
      <c r="J41" s="51" t="str">
        <f>IF(IF($A$2=FALSE,AND(APT!G39="I",APT!H39=2,APT!J39="A"),AND(OR(APT!G39="I",APT!G39="M"),APT!H39=2,APT!J39="A")),CONCATENATE(", R",APT!A39,IA!J40),J40)</f>
        <v/>
      </c>
      <c r="K41" s="51" t="str">
        <f>IF(IF($A$2=FALSE,AND(APT!G39="I",APT!H39=3,APT!J39="A"),AND(OR(APT!G39="I",APT!G39="M"),APT!H39=3,APT!J39="A")),CONCATENATE(", R",APT!A39,IA!K40),K40)</f>
        <v/>
      </c>
      <c r="L41" s="51" t="str">
        <f>IF(IF($A$2=FALSE,AND(APT!G39="I",APT!H39=4,APT!J39="A"),AND(OR(APT!G39="I",APT!G39="M"),APT!H39=4,APT!J39="A")),CONCATENATE(", R",APT!A39,IA!L40),L40)</f>
        <v/>
      </c>
      <c r="M41" s="51" t="str">
        <f>IF(IF($A$2=FALSE,AND(APT!G39="I",APT!H39=5,APT!J39="A"),AND(OR(APT!G39="I",APT!G39="M"),APT!H39=5,APT!J39="A")),CONCATENATE(", R",APT!A39,IA!M40),M40)</f>
        <v/>
      </c>
      <c r="N41" s="51" t="str">
        <f>IF(IF($A$2=FALSE,AND(APT!G39="I",APT!H39=3,APT!J39="B"),AND(OR(APT!G39="I",APT!G39="M"),APT!H39=3,APT!J39="B")),CONCATENATE(", R",APT!A39,IA!N40),N40)</f>
        <v/>
      </c>
      <c r="O41" s="51" t="str">
        <f>IF(IF($A$2=FALSE,AND(APT!G39="I",APT!H39=4,APT!J39="B"),AND(OR(APT!G39="I",APT!G39="M"),APT!H39=4,APT!J39="B")),CONCATENATE(", R",APT!A39,IA!O40),O40)</f>
        <v/>
      </c>
      <c r="P41" s="51" t="str">
        <f>IF(IF($A$2=FALSE,AND(APT!G39="I",APT!H39=5,APT!J39="B"),AND(OR(APT!G39="I",APT!G39="M"),APT!H39=5,APT!J39="B")),CONCATENATE(", R",APT!A39,IA!P40),P40)</f>
        <v/>
      </c>
      <c r="Q41" s="51" t="str">
        <f>IF(IF($A$2=FALSE,AND(APT!G39="I",APT!H39=5,APT!J39="D"),AND(OR(APT!G39="I",APT!G39="M"),APT!H39=5,APT!J39="D")),CONCATENATE(", R",APT!A39,IA!Q40),Q40)</f>
        <v/>
      </c>
    </row>
    <row r="42" spans="1:17" x14ac:dyDescent="0.25">
      <c r="A42" s="51" t="str">
        <f>IF(IF($A$2=FALSE,AND(APT!G40="I",APT!H40=1,APT!J40="c"),AND(OR(APT!G40="I",APT!G40="M"),APT!H40=1,APT!J40="c")),CONCATENATE(", R",APT!A40,IA!A41),A41)</f>
        <v/>
      </c>
      <c r="B42" s="51" t="str">
        <f>IF(IF($A$2=FALSE,AND(APT!G40="I",APT!H40=2,APT!J40="c"),AND(OR(APT!G40="I",APT!G40="M"),APT!H40=2,APT!J40="c")),CONCATENATE(", R",APT!A40,IA!B41),B41)</f>
        <v/>
      </c>
      <c r="C42" s="51" t="str">
        <f>IF(IF($A$2=FALSE,AND(APT!G40="I",APT!H40=3,APT!J40="c"),AND(OR(APT!G40="I",APT!G40="M"),APT!H40=3,APT!J40="c")),CONCATENATE(", R",APT!A40,IA!C41),C41)</f>
        <v/>
      </c>
      <c r="D42" s="51" t="str">
        <f>IF(IF($A$2=FALSE,AND(APT!G40="I",APT!H40=4,APT!J40="c"),AND(OR(APT!G40="I",APT!G40="M"),APT!H40=4,APT!J40="c")),CONCATENATE(", R",APT!A40,IA!D41),D41)</f>
        <v/>
      </c>
      <c r="E42" s="51" t="str">
        <f>IF(IF($A$2=FALSE,AND(APT!G40="I",APT!H40=5,APT!J40="c"),AND(OR(APT!G40="I",APT!G40="M"),APT!H40=5,APT!J40="c")),CONCATENATE(", Riesgo",APT!A40,IA!E41),E41)</f>
        <v/>
      </c>
      <c r="F42" s="51" t="str">
        <f>IF(IF($A$2=FALSE,AND(APT!G40="I",APT!H40=2,APT!J40="I"),AND(OR(APT!G40="I",APT!G40="M"),APT!H40=2,APT!J40="I")),CONCATENATE(", R",APT!A40,IA!F41),F41)</f>
        <v/>
      </c>
      <c r="G42" s="51" t="str">
        <f>IF(IF($A$2=FALSE,AND(APT!G40="I",APT!H40=3,APT!J40="I"),AND(OR(APT!G40="I",APT!G40="M"),APT!H40=3,APT!J40="I")),CONCATENATE(", R",APT!A40,IA!G41),G41)</f>
        <v/>
      </c>
      <c r="H42" s="51" t="str">
        <f>IF(IF($A$2=FALSE,AND(APT!G40="I",APT!H40=4,APT!J40="I"),AND(OR(APT!G40="I",APT!G40="M"),APT!H40=4,APT!J40="I")),CONCATENATE(", R",APT!A40,IA!H41),H41)</f>
        <v/>
      </c>
      <c r="I42" s="51" t="str">
        <f>IF(IF($A$2=FALSE,AND(APT!G40="I",APT!H40=5,APT!J40="I"),AND(OR(APT!G40="I",APT!G40="M"),APT!H40=5,APT!J40="I")),CONCATENATE(", R",APT!A40,IA!I41),I41)</f>
        <v/>
      </c>
      <c r="J42" s="51" t="str">
        <f>IF(IF($A$2=FALSE,AND(APT!G40="I",APT!H40=2,APT!J40="A"),AND(OR(APT!G40="I",APT!G40="M"),APT!H40=2,APT!J40="A")),CONCATENATE(", R",APT!A40,IA!J41),J41)</f>
        <v/>
      </c>
      <c r="K42" s="51" t="str">
        <f>IF(IF($A$2=FALSE,AND(APT!G40="I",APT!H40=3,APT!J40="A"),AND(OR(APT!G40="I",APT!G40="M"),APT!H40=3,APT!J40="A")),CONCATENATE(", R",APT!A40,IA!K41),K41)</f>
        <v/>
      </c>
      <c r="L42" s="51" t="str">
        <f>IF(IF($A$2=FALSE,AND(APT!G40="I",APT!H40=4,APT!J40="A"),AND(OR(APT!G40="I",APT!G40="M"),APT!H40=4,APT!J40="A")),CONCATENATE(", R",APT!A40,IA!L41),L41)</f>
        <v/>
      </c>
      <c r="M42" s="51" t="str">
        <f>IF(IF($A$2=FALSE,AND(APT!G40="I",APT!H40=5,APT!J40="A"),AND(OR(APT!G40="I",APT!G40="M"),APT!H40=5,APT!J40="A")),CONCATENATE(", R",APT!A40,IA!M41),M41)</f>
        <v/>
      </c>
      <c r="N42" s="51" t="str">
        <f>IF(IF($A$2=FALSE,AND(APT!G40="I",APT!H40=3,APT!J40="B"),AND(OR(APT!G40="I",APT!G40="M"),APT!H40=3,APT!J40="B")),CONCATENATE(", R",APT!A40,IA!N41),N41)</f>
        <v/>
      </c>
      <c r="O42" s="51" t="str">
        <f>IF(IF($A$2=FALSE,AND(APT!G40="I",APT!H40=4,APT!J40="B"),AND(OR(APT!G40="I",APT!G40="M"),APT!H40=4,APT!J40="B")),CONCATENATE(", R",APT!A40,IA!O41),O41)</f>
        <v/>
      </c>
      <c r="P42" s="51" t="str">
        <f>IF(IF($A$2=FALSE,AND(APT!G40="I",APT!H40=5,APT!J40="B"),AND(OR(APT!G40="I",APT!G40="M"),APT!H40=5,APT!J40="B")),CONCATENATE(", R",APT!A40,IA!P41),P41)</f>
        <v/>
      </c>
      <c r="Q42" s="51" t="str">
        <f>IF(IF($A$2=FALSE,AND(APT!G40="I",APT!H40=5,APT!J40="D"),AND(OR(APT!G40="I",APT!G40="M"),APT!H40=5,APT!J40="D")),CONCATENATE(", R",APT!A40,IA!Q41),Q41)</f>
        <v/>
      </c>
    </row>
    <row r="43" spans="1:17" x14ac:dyDescent="0.25">
      <c r="A43" s="51" t="str">
        <f>IF(IF($A$2=FALSE,AND(APT!G41="I",APT!H41=1,APT!J41="c"),AND(OR(APT!G41="I",APT!G41="M"),APT!H41=1,APT!J41="c")),CONCATENATE(", R",APT!A41,IA!A42),A42)</f>
        <v/>
      </c>
      <c r="B43" s="51" t="str">
        <f>IF(IF($A$2=FALSE,AND(APT!G41="I",APT!H41=2,APT!J41="c"),AND(OR(APT!G41="I",APT!G41="M"),APT!H41=2,APT!J41="c")),CONCATENATE(", R",APT!A41,IA!B42),B42)</f>
        <v/>
      </c>
      <c r="C43" s="51" t="str">
        <f>IF(IF($A$2=FALSE,AND(APT!G41="I",APT!H41=3,APT!J41="c"),AND(OR(APT!G41="I",APT!G41="M"),APT!H41=3,APT!J41="c")),CONCATENATE(", R",APT!A41,IA!C42),C42)</f>
        <v/>
      </c>
      <c r="D43" s="51" t="str">
        <f>IF(IF($A$2=FALSE,AND(APT!G41="I",APT!H41=4,APT!J41="c"),AND(OR(APT!G41="I",APT!G41="M"),APT!H41=4,APT!J41="c")),CONCATENATE(", R",APT!A41,IA!D42),D42)</f>
        <v/>
      </c>
      <c r="E43" s="51" t="str">
        <f>IF(IF($A$2=FALSE,AND(APT!G41="I",APT!H41=5,APT!J41="c"),AND(OR(APT!G41="I",APT!G41="M"),APT!H41=5,APT!J41="c")),CONCATENATE(", Riesgo",APT!A41,IA!E42),E42)</f>
        <v/>
      </c>
      <c r="F43" s="51" t="str">
        <f>IF(IF($A$2=FALSE,AND(APT!G41="I",APT!H41=2,APT!J41="I"),AND(OR(APT!G41="I",APT!G41="M"),APT!H41=2,APT!J41="I")),CONCATENATE(", R",APT!A41,IA!F42),F42)</f>
        <v/>
      </c>
      <c r="G43" s="51" t="str">
        <f>IF(IF($A$2=FALSE,AND(APT!G41="I",APT!H41=3,APT!J41="I"),AND(OR(APT!G41="I",APT!G41="M"),APT!H41=3,APT!J41="I")),CONCATENATE(", R",APT!A41,IA!G42),G42)</f>
        <v/>
      </c>
      <c r="H43" s="51" t="str">
        <f>IF(IF($A$2=FALSE,AND(APT!G41="I",APT!H41=4,APT!J41="I"),AND(OR(APT!G41="I",APT!G41="M"),APT!H41=4,APT!J41="I")),CONCATENATE(", R",APT!A41,IA!H42),H42)</f>
        <v/>
      </c>
      <c r="I43" s="51" t="str">
        <f>IF(IF($A$2=FALSE,AND(APT!G41="I",APT!H41=5,APT!J41="I"),AND(OR(APT!G41="I",APT!G41="M"),APT!H41=5,APT!J41="I")),CONCATENATE(", R",APT!A41,IA!I42),I42)</f>
        <v/>
      </c>
      <c r="J43" s="51" t="str">
        <f>IF(IF($A$2=FALSE,AND(APT!G41="I",APT!H41=2,APT!J41="A"),AND(OR(APT!G41="I",APT!G41="M"),APT!H41=2,APT!J41="A")),CONCATENATE(", R",APT!A41,IA!J42),J42)</f>
        <v/>
      </c>
      <c r="K43" s="51" t="str">
        <f>IF(IF($A$2=FALSE,AND(APT!G41="I",APT!H41=3,APT!J41="A"),AND(OR(APT!G41="I",APT!G41="M"),APT!H41=3,APT!J41="A")),CONCATENATE(", R",APT!A41,IA!K42),K42)</f>
        <v/>
      </c>
      <c r="L43" s="51" t="str">
        <f>IF(IF($A$2=FALSE,AND(APT!G41="I",APT!H41=4,APT!J41="A"),AND(OR(APT!G41="I",APT!G41="M"),APT!H41=4,APT!J41="A")),CONCATENATE(", R",APT!A41,IA!L42),L42)</f>
        <v/>
      </c>
      <c r="M43" s="51" t="str">
        <f>IF(IF($A$2=FALSE,AND(APT!G41="I",APT!H41=5,APT!J41="A"),AND(OR(APT!G41="I",APT!G41="M"),APT!H41=5,APT!J41="A")),CONCATENATE(", R",APT!A41,IA!M42),M42)</f>
        <v/>
      </c>
      <c r="N43" s="51" t="str">
        <f>IF(IF($A$2=FALSE,AND(APT!G41="I",APT!H41=3,APT!J41="B"),AND(OR(APT!G41="I",APT!G41="M"),APT!H41=3,APT!J41="B")),CONCATENATE(", R",APT!A41,IA!N42),N42)</f>
        <v/>
      </c>
      <c r="O43" s="51" t="str">
        <f>IF(IF($A$2=FALSE,AND(APT!G41="I",APT!H41=4,APT!J41="B"),AND(OR(APT!G41="I",APT!G41="M"),APT!H41=4,APT!J41="B")),CONCATENATE(", R",APT!A41,IA!O42),O42)</f>
        <v/>
      </c>
      <c r="P43" s="51" t="str">
        <f>IF(IF($A$2=FALSE,AND(APT!G41="I",APT!H41=5,APT!J41="B"),AND(OR(APT!G41="I",APT!G41="M"),APT!H41=5,APT!J41="B")),CONCATENATE(", R",APT!A41,IA!P42),P42)</f>
        <v/>
      </c>
      <c r="Q43" s="51" t="str">
        <f>IF(IF($A$2=FALSE,AND(APT!G41="I",APT!H41=5,APT!J41="D"),AND(OR(APT!G41="I",APT!G41="M"),APT!H41=5,APT!J41="D")),CONCATENATE(", R",APT!A41,IA!Q42),Q42)</f>
        <v/>
      </c>
    </row>
    <row r="44" spans="1:17" x14ac:dyDescent="0.25">
      <c r="A44" s="51" t="str">
        <f>IF(IF($A$2=FALSE,AND(APT!G42="I",APT!H42=1,APT!J42="c"),AND(OR(APT!G42="I",APT!G42="M"),APT!H42=1,APT!J42="c")),CONCATENATE(", R",APT!A42,IA!A43),A43)</f>
        <v/>
      </c>
      <c r="B44" s="51" t="str">
        <f>IF(IF($A$2=FALSE,AND(APT!G42="I",APT!H42=2,APT!J42="c"),AND(OR(APT!G42="I",APT!G42="M"),APT!H42=2,APT!J42="c")),CONCATENATE(", R",APT!A42,IA!B43),B43)</f>
        <v/>
      </c>
      <c r="C44" s="51" t="str">
        <f>IF(IF($A$2=FALSE,AND(APT!G42="I",APT!H42=3,APT!J42="c"),AND(OR(APT!G42="I",APT!G42="M"),APT!H42=3,APT!J42="c")),CONCATENATE(", R",APT!A42,IA!C43),C43)</f>
        <v/>
      </c>
      <c r="D44" s="51" t="str">
        <f>IF(IF($A$2=FALSE,AND(APT!G42="I",APT!H42=4,APT!J42="c"),AND(OR(APT!G42="I",APT!G42="M"),APT!H42=4,APT!J42="c")),CONCATENATE(", R",APT!A42,IA!D43),D43)</f>
        <v/>
      </c>
      <c r="E44" s="51" t="str">
        <f>IF(IF($A$2=FALSE,AND(APT!G42="I",APT!H42=5,APT!J42="c"),AND(OR(APT!G42="I",APT!G42="M"),APT!H42=5,APT!J42="c")),CONCATENATE(", Riesgo",APT!A42,IA!E43),E43)</f>
        <v/>
      </c>
      <c r="F44" s="51" t="str">
        <f>IF(IF($A$2=FALSE,AND(APT!G42="I",APT!H42=2,APT!J42="I"),AND(OR(APT!G42="I",APT!G42="M"),APT!H42=2,APT!J42="I")),CONCATENATE(", R",APT!A42,IA!F43),F43)</f>
        <v/>
      </c>
      <c r="G44" s="51" t="str">
        <f>IF(IF($A$2=FALSE,AND(APT!G42="I",APT!H42=3,APT!J42="I"),AND(OR(APT!G42="I",APT!G42="M"),APT!H42=3,APT!J42="I")),CONCATENATE(", R",APT!A42,IA!G43),G43)</f>
        <v/>
      </c>
      <c r="H44" s="51" t="str">
        <f>IF(IF($A$2=FALSE,AND(APT!G42="I",APT!H42=4,APT!J42="I"),AND(OR(APT!G42="I",APT!G42="M"),APT!H42=4,APT!J42="I")),CONCATENATE(", R",APT!A42,IA!H43),H43)</f>
        <v/>
      </c>
      <c r="I44" s="51" t="str">
        <f>IF(IF($A$2=FALSE,AND(APT!G42="I",APT!H42=5,APT!J42="I"),AND(OR(APT!G42="I",APT!G42="M"),APT!H42=5,APT!J42="I")),CONCATENATE(", R",APT!A42,IA!I43),I43)</f>
        <v/>
      </c>
      <c r="J44" s="51" t="str">
        <f>IF(IF($A$2=FALSE,AND(APT!G42="I",APT!H42=2,APT!J42="A"),AND(OR(APT!G42="I",APT!G42="M"),APT!H42=2,APT!J42="A")),CONCATENATE(", R",APT!A42,IA!J43),J43)</f>
        <v/>
      </c>
      <c r="K44" s="51" t="str">
        <f>IF(IF($A$2=FALSE,AND(APT!G42="I",APT!H42=3,APT!J42="A"),AND(OR(APT!G42="I",APT!G42="M"),APT!H42=3,APT!J42="A")),CONCATENATE(", R",APT!A42,IA!K43),K43)</f>
        <v/>
      </c>
      <c r="L44" s="51" t="str">
        <f>IF(IF($A$2=FALSE,AND(APT!G42="I",APT!H42=4,APT!J42="A"),AND(OR(APT!G42="I",APT!G42="M"),APT!H42=4,APT!J42="A")),CONCATENATE(", R",APT!A42,IA!L43),L43)</f>
        <v/>
      </c>
      <c r="M44" s="51" t="str">
        <f>IF(IF($A$2=FALSE,AND(APT!G42="I",APT!H42=5,APT!J42="A"),AND(OR(APT!G42="I",APT!G42="M"),APT!H42=5,APT!J42="A")),CONCATENATE(", R",APT!A42,IA!M43),M43)</f>
        <v/>
      </c>
      <c r="N44" s="51" t="str">
        <f>IF(IF($A$2=FALSE,AND(APT!G42="I",APT!H42=3,APT!J42="B"),AND(OR(APT!G42="I",APT!G42="M"),APT!H42=3,APT!J42="B")),CONCATENATE(", R",APT!A42,IA!N43),N43)</f>
        <v/>
      </c>
      <c r="O44" s="51" t="str">
        <f>IF(IF($A$2=FALSE,AND(APT!G42="I",APT!H42=4,APT!J42="B"),AND(OR(APT!G42="I",APT!G42="M"),APT!H42=4,APT!J42="B")),CONCATENATE(", R",APT!A42,IA!O43),O43)</f>
        <v/>
      </c>
      <c r="P44" s="51" t="str">
        <f>IF(IF($A$2=FALSE,AND(APT!G42="I",APT!H42=5,APT!J42="B"),AND(OR(APT!G42="I",APT!G42="M"),APT!H42=5,APT!J42="B")),CONCATENATE(", R",APT!A42,IA!P43),P43)</f>
        <v/>
      </c>
      <c r="Q44" s="51" t="str">
        <f>IF(IF($A$2=FALSE,AND(APT!G42="I",APT!H42=5,APT!J42="D"),AND(OR(APT!G42="I",APT!G42="M"),APT!H42=5,APT!J42="D")),CONCATENATE(", R",APT!A42,IA!Q43),Q43)</f>
        <v/>
      </c>
    </row>
    <row r="45" spans="1:17" x14ac:dyDescent="0.25">
      <c r="A45" s="51" t="str">
        <f>IF(IF($A$2=FALSE,AND(APT!G43="I",APT!H43=1,APT!J43="c"),AND(OR(APT!G43="I",APT!G43="M"),APT!H43=1,APT!J43="c")),CONCATENATE(", R",APT!A43,IA!A44),A44)</f>
        <v/>
      </c>
      <c r="B45" s="51" t="str">
        <f>IF(IF($A$2=FALSE,AND(APT!G43="I",APT!H43=2,APT!J43="c"),AND(OR(APT!G43="I",APT!G43="M"),APT!H43=2,APT!J43="c")),CONCATENATE(", R",APT!A43,IA!B44),B44)</f>
        <v/>
      </c>
      <c r="C45" s="51" t="str">
        <f>IF(IF($A$2=FALSE,AND(APT!G43="I",APT!H43=3,APT!J43="c"),AND(OR(APT!G43="I",APT!G43="M"),APT!H43=3,APT!J43="c")),CONCATENATE(", R",APT!A43,IA!C44),C44)</f>
        <v/>
      </c>
      <c r="D45" s="51" t="str">
        <f>IF(IF($A$2=FALSE,AND(APT!G43="I",APT!H43=4,APT!J43="c"),AND(OR(APT!G43="I",APT!G43="M"),APT!H43=4,APT!J43="c")),CONCATENATE(", R",APT!A43,IA!D44),D44)</f>
        <v/>
      </c>
      <c r="E45" s="51" t="str">
        <f>IF(IF($A$2=FALSE,AND(APT!G43="I",APT!H43=5,APT!J43="c"),AND(OR(APT!G43="I",APT!G43="M"),APT!H43=5,APT!J43="c")),CONCATENATE(", Riesgo",APT!A43,IA!E44),E44)</f>
        <v/>
      </c>
      <c r="F45" s="51" t="str">
        <f>IF(IF($A$2=FALSE,AND(APT!G43="I",APT!H43=2,APT!J43="I"),AND(OR(APT!G43="I",APT!G43="M"),APT!H43=2,APT!J43="I")),CONCATENATE(", R",APT!A43,IA!F44),F44)</f>
        <v/>
      </c>
      <c r="G45" s="51" t="str">
        <f>IF(IF($A$2=FALSE,AND(APT!G43="I",APT!H43=3,APT!J43="I"),AND(OR(APT!G43="I",APT!G43="M"),APT!H43=3,APT!J43="I")),CONCATENATE(", R",APT!A43,IA!G44),G44)</f>
        <v/>
      </c>
      <c r="H45" s="51" t="str">
        <f>IF(IF($A$2=FALSE,AND(APT!G43="I",APT!H43=4,APT!J43="I"),AND(OR(APT!G43="I",APT!G43="M"),APT!H43=4,APT!J43="I")),CONCATENATE(", R",APT!A43,IA!H44),H44)</f>
        <v/>
      </c>
      <c r="I45" s="51" t="str">
        <f>IF(IF($A$2=FALSE,AND(APT!G43="I",APT!H43=5,APT!J43="I"),AND(OR(APT!G43="I",APT!G43="M"),APT!H43=5,APT!J43="I")),CONCATENATE(", R",APT!A43,IA!I44),I44)</f>
        <v/>
      </c>
      <c r="J45" s="51" t="str">
        <f>IF(IF($A$2=FALSE,AND(APT!G43="I",APT!H43=2,APT!J43="A"),AND(OR(APT!G43="I",APT!G43="M"),APT!H43=2,APT!J43="A")),CONCATENATE(", R",APT!A43,IA!J44),J44)</f>
        <v/>
      </c>
      <c r="K45" s="51" t="str">
        <f>IF(IF($A$2=FALSE,AND(APT!G43="I",APT!H43=3,APT!J43="A"),AND(OR(APT!G43="I",APT!G43="M"),APT!H43=3,APT!J43="A")),CONCATENATE(", R",APT!A43,IA!K44),K44)</f>
        <v/>
      </c>
      <c r="L45" s="51" t="str">
        <f>IF(IF($A$2=FALSE,AND(APT!G43="I",APT!H43=4,APT!J43="A"),AND(OR(APT!G43="I",APT!G43="M"),APT!H43=4,APT!J43="A")),CONCATENATE(", R",APT!A43,IA!L44),L44)</f>
        <v/>
      </c>
      <c r="M45" s="51" t="str">
        <f>IF(IF($A$2=FALSE,AND(APT!G43="I",APT!H43=5,APT!J43="A"),AND(OR(APT!G43="I",APT!G43="M"),APT!H43=5,APT!J43="A")),CONCATENATE(", R",APT!A43,IA!M44),M44)</f>
        <v/>
      </c>
      <c r="N45" s="51" t="str">
        <f>IF(IF($A$2=FALSE,AND(APT!G43="I",APT!H43=3,APT!J43="B"),AND(OR(APT!G43="I",APT!G43="M"),APT!H43=3,APT!J43="B")),CONCATENATE(", R",APT!A43,IA!N44),N44)</f>
        <v/>
      </c>
      <c r="O45" s="51" t="str">
        <f>IF(IF($A$2=FALSE,AND(APT!G43="I",APT!H43=4,APT!J43="B"),AND(OR(APT!G43="I",APT!G43="M"),APT!H43=4,APT!J43="B")),CONCATENATE(", R",APT!A43,IA!O44),O44)</f>
        <v/>
      </c>
      <c r="P45" s="51" t="str">
        <f>IF(IF($A$2=FALSE,AND(APT!G43="I",APT!H43=5,APT!J43="B"),AND(OR(APT!G43="I",APT!G43="M"),APT!H43=5,APT!J43="B")),CONCATENATE(", R",APT!A43,IA!P44),P44)</f>
        <v/>
      </c>
      <c r="Q45" s="51" t="str">
        <f>IF(IF($A$2=FALSE,AND(APT!G43="I",APT!H43=5,APT!J43="D"),AND(OR(APT!G43="I",APT!G43="M"),APT!H43=5,APT!J43="D")),CONCATENATE(", R",APT!A43,IA!Q44),Q44)</f>
        <v/>
      </c>
    </row>
    <row r="46" spans="1:17" x14ac:dyDescent="0.25">
      <c r="A46" s="51" t="str">
        <f>IF(IF($A$2=FALSE,AND(APT!G44="I",APT!H44=1,APT!J44="c"),AND(OR(APT!G44="I",APT!G44="M"),APT!H44=1,APT!J44="c")),CONCATENATE(", R",APT!A44,IA!A45),A45)</f>
        <v/>
      </c>
      <c r="B46" s="51" t="str">
        <f>IF(IF($A$2=FALSE,AND(APT!G44="I",APT!H44=2,APT!J44="c"),AND(OR(APT!G44="I",APT!G44="M"),APT!H44=2,APT!J44="c")),CONCATENATE(", R",APT!A44,IA!B45),B45)</f>
        <v/>
      </c>
      <c r="C46" s="51" t="str">
        <f>IF(IF($A$2=FALSE,AND(APT!G44="I",APT!H44=3,APT!J44="c"),AND(OR(APT!G44="I",APT!G44="M"),APT!H44=3,APT!J44="c")),CONCATENATE(", R",APT!A44,IA!C45),C45)</f>
        <v/>
      </c>
      <c r="D46" s="51" t="str">
        <f>IF(IF($A$2=FALSE,AND(APT!G44="I",APT!H44=4,APT!J44="c"),AND(OR(APT!G44="I",APT!G44="M"),APT!H44=4,APT!J44="c")),CONCATENATE(", R",APT!A44,IA!D45),D45)</f>
        <v/>
      </c>
      <c r="E46" s="51" t="str">
        <f>IF(IF($A$2=FALSE,AND(APT!G44="I",APT!H44=5,APT!J44="c"),AND(OR(APT!G44="I",APT!G44="M"),APT!H44=5,APT!J44="c")),CONCATENATE(", Riesgo",APT!A44,IA!E45),E45)</f>
        <v/>
      </c>
      <c r="F46" s="51" t="str">
        <f>IF(IF($A$2=FALSE,AND(APT!G44="I",APT!H44=2,APT!J44="I"),AND(OR(APT!G44="I",APT!G44="M"),APT!H44=2,APT!J44="I")),CONCATENATE(", R",APT!A44,IA!F45),F45)</f>
        <v/>
      </c>
      <c r="G46" s="51" t="str">
        <f>IF(IF($A$2=FALSE,AND(APT!G44="I",APT!H44=3,APT!J44="I"),AND(OR(APT!G44="I",APT!G44="M"),APT!H44=3,APT!J44="I")),CONCATENATE(", R",APT!A44,IA!G45),G45)</f>
        <v/>
      </c>
      <c r="H46" s="51" t="str">
        <f>IF(IF($A$2=FALSE,AND(APT!G44="I",APT!H44=4,APT!J44="I"),AND(OR(APT!G44="I",APT!G44="M"),APT!H44=4,APT!J44="I")),CONCATENATE(", R",APT!A44,IA!H45),H45)</f>
        <v/>
      </c>
      <c r="I46" s="51" t="str">
        <f>IF(IF($A$2=FALSE,AND(APT!G44="I",APT!H44=5,APT!J44="I"),AND(OR(APT!G44="I",APT!G44="M"),APT!H44=5,APT!J44="I")),CONCATENATE(", R",APT!A44,IA!I45),I45)</f>
        <v/>
      </c>
      <c r="J46" s="51" t="str">
        <f>IF(IF($A$2=FALSE,AND(APT!G44="I",APT!H44=2,APT!J44="A"),AND(OR(APT!G44="I",APT!G44="M"),APT!H44=2,APT!J44="A")),CONCATENATE(", R",APT!A44,IA!J45),J45)</f>
        <v/>
      </c>
      <c r="K46" s="51" t="str">
        <f>IF(IF($A$2=FALSE,AND(APT!G44="I",APT!H44=3,APT!J44="A"),AND(OR(APT!G44="I",APT!G44="M"),APT!H44=3,APT!J44="A")),CONCATENATE(", R",APT!A44,IA!K45),K45)</f>
        <v/>
      </c>
      <c r="L46" s="51" t="str">
        <f>IF(IF($A$2=FALSE,AND(APT!G44="I",APT!H44=4,APT!J44="A"),AND(OR(APT!G44="I",APT!G44="M"),APT!H44=4,APT!J44="A")),CONCATENATE(", R",APT!A44,IA!L45),L45)</f>
        <v/>
      </c>
      <c r="M46" s="51" t="str">
        <f>IF(IF($A$2=FALSE,AND(APT!G44="I",APT!H44=5,APT!J44="A"),AND(OR(APT!G44="I",APT!G44="M"),APT!H44=5,APT!J44="A")),CONCATENATE(", R",APT!A44,IA!M45),M45)</f>
        <v/>
      </c>
      <c r="N46" s="51" t="str">
        <f>IF(IF($A$2=FALSE,AND(APT!G44="I",APT!H44=3,APT!J44="B"),AND(OR(APT!G44="I",APT!G44="M"),APT!H44=3,APT!J44="B")),CONCATENATE(", R",APT!A44,IA!N45),N45)</f>
        <v/>
      </c>
      <c r="O46" s="51" t="str">
        <f>IF(IF($A$2=FALSE,AND(APT!G44="I",APT!H44=4,APT!J44="B"),AND(OR(APT!G44="I",APT!G44="M"),APT!H44=4,APT!J44="B")),CONCATENATE(", R",APT!A44,IA!O45),O45)</f>
        <v/>
      </c>
      <c r="P46" s="51" t="str">
        <f>IF(IF($A$2=FALSE,AND(APT!G44="I",APT!H44=5,APT!J44="B"),AND(OR(APT!G44="I",APT!G44="M"),APT!H44=5,APT!J44="B")),CONCATENATE(", R",APT!A44,IA!P45),P45)</f>
        <v/>
      </c>
      <c r="Q46" s="51" t="str">
        <f>IF(IF($A$2=FALSE,AND(APT!G44="I",APT!H44=5,APT!J44="D"),AND(OR(APT!G44="I",APT!G44="M"),APT!H44=5,APT!J44="D")),CONCATENATE(", R",APT!A44,IA!Q45),Q45)</f>
        <v/>
      </c>
    </row>
    <row r="47" spans="1:17" x14ac:dyDescent="0.25">
      <c r="A47" s="51" t="str">
        <f>IF(IF($A$2=FALSE,AND(APT!G45="I",APT!H45=1,APT!J45="c"),AND(OR(APT!G45="I",APT!G45="M"),APT!H45=1,APT!J45="c")),CONCATENATE(", R",APT!A45,IA!A46),A46)</f>
        <v/>
      </c>
      <c r="B47" s="51" t="str">
        <f>IF(IF($A$2=FALSE,AND(APT!G45="I",APT!H45=2,APT!J45="c"),AND(OR(APT!G45="I",APT!G45="M"),APT!H45=2,APT!J45="c")),CONCATENATE(", R",APT!A45,IA!B46),B46)</f>
        <v/>
      </c>
      <c r="C47" s="51" t="str">
        <f>IF(IF($A$2=FALSE,AND(APT!G45="I",APT!H45=3,APT!J45="c"),AND(OR(APT!G45="I",APT!G45="M"),APT!H45=3,APT!J45="c")),CONCATENATE(", R",APT!A45,IA!C46),C46)</f>
        <v/>
      </c>
      <c r="D47" s="51" t="str">
        <f>IF(IF($A$2=FALSE,AND(APT!G45="I",APT!H45=4,APT!J45="c"),AND(OR(APT!G45="I",APT!G45="M"),APT!H45=4,APT!J45="c")),CONCATENATE(", R",APT!A45,IA!D46),D46)</f>
        <v/>
      </c>
      <c r="E47" s="51" t="str">
        <f>IF(IF($A$2=FALSE,AND(APT!G45="I",APT!H45=5,APT!J45="c"),AND(OR(APT!G45="I",APT!G45="M"),APT!H45=5,APT!J45="c")),CONCATENATE(", Riesgo",APT!A45,IA!E46),E46)</f>
        <v/>
      </c>
      <c r="F47" s="51" t="str">
        <f>IF(IF($A$2=FALSE,AND(APT!G45="I",APT!H45=2,APT!J45="I"),AND(OR(APT!G45="I",APT!G45="M"),APT!H45=2,APT!J45="I")),CONCATENATE(", R",APT!A45,IA!F46),F46)</f>
        <v/>
      </c>
      <c r="G47" s="51" t="str">
        <f>IF(IF($A$2=FALSE,AND(APT!G45="I",APT!H45=3,APT!J45="I"),AND(OR(APT!G45="I",APT!G45="M"),APT!H45=3,APT!J45="I")),CONCATENATE(", R",APT!A45,IA!G46),G46)</f>
        <v/>
      </c>
      <c r="H47" s="51" t="str">
        <f>IF(IF($A$2=FALSE,AND(APT!G45="I",APT!H45=4,APT!J45="I"),AND(OR(APT!G45="I",APT!G45="M"),APT!H45=4,APT!J45="I")),CONCATENATE(", R",APT!A45,IA!H46),H46)</f>
        <v/>
      </c>
      <c r="I47" s="51" t="str">
        <f>IF(IF($A$2=FALSE,AND(APT!G45="I",APT!H45=5,APT!J45="I"),AND(OR(APT!G45="I",APT!G45="M"),APT!H45=5,APT!J45="I")),CONCATENATE(", R",APT!A45,IA!I46),I46)</f>
        <v/>
      </c>
      <c r="J47" s="51" t="str">
        <f>IF(IF($A$2=FALSE,AND(APT!G45="I",APT!H45=2,APT!J45="A"),AND(OR(APT!G45="I",APT!G45="M"),APT!H45=2,APT!J45="A")),CONCATENATE(", R",APT!A45,IA!J46),J46)</f>
        <v/>
      </c>
      <c r="K47" s="51" t="str">
        <f>IF(IF($A$2=FALSE,AND(APT!G45="I",APT!H45=3,APT!J45="A"),AND(OR(APT!G45="I",APT!G45="M"),APT!H45=3,APT!J45="A")),CONCATENATE(", R",APT!A45,IA!K46),K46)</f>
        <v/>
      </c>
      <c r="L47" s="51" t="str">
        <f>IF(IF($A$2=FALSE,AND(APT!G45="I",APT!H45=4,APT!J45="A"),AND(OR(APT!G45="I",APT!G45="M"),APT!H45=4,APT!J45="A")),CONCATENATE(", R",APT!A45,IA!L46),L46)</f>
        <v/>
      </c>
      <c r="M47" s="51" t="str">
        <f>IF(IF($A$2=FALSE,AND(APT!G45="I",APT!H45=5,APT!J45="A"),AND(OR(APT!G45="I",APT!G45="M"),APT!H45=5,APT!J45="A")),CONCATENATE(", R",APT!A45,IA!M46),M46)</f>
        <v/>
      </c>
      <c r="N47" s="51" t="str">
        <f>IF(IF($A$2=FALSE,AND(APT!G45="I",APT!H45=3,APT!J45="B"),AND(OR(APT!G45="I",APT!G45="M"),APT!H45=3,APT!J45="B")),CONCATENATE(", R",APT!A45,IA!N46),N46)</f>
        <v/>
      </c>
      <c r="O47" s="51" t="str">
        <f>IF(IF($A$2=FALSE,AND(APT!G45="I",APT!H45=4,APT!J45="B"),AND(OR(APT!G45="I",APT!G45="M"),APT!H45=4,APT!J45="B")),CONCATENATE(", R",APT!A45,IA!O46),O46)</f>
        <v/>
      </c>
      <c r="P47" s="51" t="str">
        <f>IF(IF($A$2=FALSE,AND(APT!G45="I",APT!H45=5,APT!J45="B"),AND(OR(APT!G45="I",APT!G45="M"),APT!H45=5,APT!J45="B")),CONCATENATE(", R",APT!A45,IA!P46),P46)</f>
        <v/>
      </c>
      <c r="Q47" s="51" t="str">
        <f>IF(IF($A$2=FALSE,AND(APT!G45="I",APT!H45=5,APT!J45="D"),AND(OR(APT!G45="I",APT!G45="M"),APT!H45=5,APT!J45="D")),CONCATENATE(", R",APT!A45,IA!Q46),Q46)</f>
        <v/>
      </c>
    </row>
    <row r="48" spans="1:17" x14ac:dyDescent="0.25">
      <c r="A48" s="51" t="str">
        <f>IF(IF($A$2=FALSE,AND(APT!G46="I",APT!H46=1,APT!J46="c"),AND(OR(APT!G46="I",APT!G46="M"),APT!H46=1,APT!J46="c")),CONCATENATE(", R",APT!A46,IA!A47),A47)</f>
        <v/>
      </c>
      <c r="B48" s="51" t="str">
        <f>IF(IF($A$2=FALSE,AND(APT!G46="I",APT!H46=2,APT!J46="c"),AND(OR(APT!G46="I",APT!G46="M"),APT!H46=2,APT!J46="c")),CONCATENATE(", R",APT!A46,IA!B47),B47)</f>
        <v/>
      </c>
      <c r="C48" s="51" t="str">
        <f>IF(IF($A$2=FALSE,AND(APT!G46="I",APT!H46=3,APT!J46="c"),AND(OR(APT!G46="I",APT!G46="M"),APT!H46=3,APT!J46="c")),CONCATENATE(", R",APT!A46,IA!C47),C47)</f>
        <v/>
      </c>
      <c r="D48" s="51" t="str">
        <f>IF(IF($A$2=FALSE,AND(APT!G46="I",APT!H46=4,APT!J46="c"),AND(OR(APT!G46="I",APT!G46="M"),APT!H46=4,APT!J46="c")),CONCATENATE(", R",APT!A46,IA!D47),D47)</f>
        <v/>
      </c>
      <c r="E48" s="51" t="str">
        <f>IF(IF($A$2=FALSE,AND(APT!G46="I",APT!H46=5,APT!J46="c"),AND(OR(APT!G46="I",APT!G46="M"),APT!H46=5,APT!J46="c")),CONCATENATE(", Riesgo",APT!A46,IA!E47),E47)</f>
        <v/>
      </c>
      <c r="F48" s="51" t="str">
        <f>IF(IF($A$2=FALSE,AND(APT!G46="I",APT!H46=2,APT!J46="I"),AND(OR(APT!G46="I",APT!G46="M"),APT!H46=2,APT!J46="I")),CONCATENATE(", R",APT!A46,IA!F47),F47)</f>
        <v/>
      </c>
      <c r="G48" s="51" t="str">
        <f>IF(IF($A$2=FALSE,AND(APT!G46="I",APT!H46=3,APT!J46="I"),AND(OR(APT!G46="I",APT!G46="M"),APT!H46=3,APT!J46="I")),CONCATENATE(", R",APT!A46,IA!G47),G47)</f>
        <v/>
      </c>
      <c r="H48" s="51" t="str">
        <f>IF(IF($A$2=FALSE,AND(APT!G46="I",APT!H46=4,APT!J46="I"),AND(OR(APT!G46="I",APT!G46="M"),APT!H46=4,APT!J46="I")),CONCATENATE(", R",APT!A46,IA!H47),H47)</f>
        <v/>
      </c>
      <c r="I48" s="51" t="str">
        <f>IF(IF($A$2=FALSE,AND(APT!G46="I",APT!H46=5,APT!J46="I"),AND(OR(APT!G46="I",APT!G46="M"),APT!H46=5,APT!J46="I")),CONCATENATE(", R",APT!A46,IA!I47),I47)</f>
        <v/>
      </c>
      <c r="J48" s="51" t="str">
        <f>IF(IF($A$2=FALSE,AND(APT!G46="I",APT!H46=2,APT!J46="A"),AND(OR(APT!G46="I",APT!G46="M"),APT!H46=2,APT!J46="A")),CONCATENATE(", R",APT!A46,IA!J47),J47)</f>
        <v/>
      </c>
      <c r="K48" s="51" t="str">
        <f>IF(IF($A$2=FALSE,AND(APT!G46="I",APT!H46=3,APT!J46="A"),AND(OR(APT!G46="I",APT!G46="M"),APT!H46=3,APT!J46="A")),CONCATENATE(", R",APT!A46,IA!K47),K47)</f>
        <v/>
      </c>
      <c r="L48" s="51" t="str">
        <f>IF(IF($A$2=FALSE,AND(APT!G46="I",APT!H46=4,APT!J46="A"),AND(OR(APT!G46="I",APT!G46="M"),APT!H46=4,APT!J46="A")),CONCATENATE(", R",APT!A46,IA!L47),L47)</f>
        <v/>
      </c>
      <c r="M48" s="51" t="str">
        <f>IF(IF($A$2=FALSE,AND(APT!G46="I",APT!H46=5,APT!J46="A"),AND(OR(APT!G46="I",APT!G46="M"),APT!H46=5,APT!J46="A")),CONCATENATE(", R",APT!A46,IA!M47),M47)</f>
        <v/>
      </c>
      <c r="N48" s="51" t="str">
        <f>IF(IF($A$2=FALSE,AND(APT!G46="I",APT!H46=3,APT!J46="B"),AND(OR(APT!G46="I",APT!G46="M"),APT!H46=3,APT!J46="B")),CONCATENATE(", R",APT!A46,IA!N47),N47)</f>
        <v/>
      </c>
      <c r="O48" s="51" t="str">
        <f>IF(IF($A$2=FALSE,AND(APT!G46="I",APT!H46=4,APT!J46="B"),AND(OR(APT!G46="I",APT!G46="M"),APT!H46=4,APT!J46="B")),CONCATENATE(", R",APT!A46,IA!O47),O47)</f>
        <v/>
      </c>
      <c r="P48" s="51" t="str">
        <f>IF(IF($A$2=FALSE,AND(APT!G46="I",APT!H46=5,APT!J46="B"),AND(OR(APT!G46="I",APT!G46="M"),APT!H46=5,APT!J46="B")),CONCATENATE(", R",APT!A46,IA!P47),P47)</f>
        <v/>
      </c>
      <c r="Q48" s="51" t="str">
        <f>IF(IF($A$2=FALSE,AND(APT!G46="I",APT!H46=5,APT!J46="D"),AND(OR(APT!G46="I",APT!G46="M"),APT!H46=5,APT!J46="D")),CONCATENATE(", R",APT!A46,IA!Q47),Q47)</f>
        <v/>
      </c>
    </row>
    <row r="49" spans="1:17" x14ac:dyDescent="0.25">
      <c r="A49" s="51" t="str">
        <f>IF(IF($A$2=FALSE,AND(APT!G47="I",APT!H47=1,APT!J47="c"),AND(OR(APT!G47="I",APT!G47="M"),APT!H47=1,APT!J47="c")),CONCATENATE(", R",APT!A47,IA!A48),A48)</f>
        <v/>
      </c>
      <c r="B49" s="51" t="str">
        <f>IF(IF($A$2=FALSE,AND(APT!G47="I",APT!H47=2,APT!J47="c"),AND(OR(APT!G47="I",APT!G47="M"),APT!H47=2,APT!J47="c")),CONCATENATE(", R",APT!A47,IA!B48),B48)</f>
        <v/>
      </c>
      <c r="C49" s="51" t="str">
        <f>IF(IF($A$2=FALSE,AND(APT!G47="I",APT!H47=3,APT!J47="c"),AND(OR(APT!G47="I",APT!G47="M"),APT!H47=3,APT!J47="c")),CONCATENATE(", R",APT!A47,IA!C48),C48)</f>
        <v/>
      </c>
      <c r="D49" s="51" t="str">
        <f>IF(IF($A$2=FALSE,AND(APT!G47="I",APT!H47=4,APT!J47="c"),AND(OR(APT!G47="I",APT!G47="M"),APT!H47=4,APT!J47="c")),CONCATENATE(", R",APT!A47,IA!D48),D48)</f>
        <v/>
      </c>
      <c r="E49" s="51" t="str">
        <f>IF(IF($A$2=FALSE,AND(APT!G47="I",APT!H47=5,APT!J47="c"),AND(OR(APT!G47="I",APT!G47="M"),APT!H47=5,APT!J47="c")),CONCATENATE(", Riesgo",APT!A47,IA!E48),E48)</f>
        <v/>
      </c>
      <c r="F49" s="51" t="str">
        <f>IF(IF($A$2=FALSE,AND(APT!G47="I",APT!H47=2,APT!J47="I"),AND(OR(APT!G47="I",APT!G47="M"),APT!H47=2,APT!J47="I")),CONCATENATE(", R",APT!A47,IA!F48),F48)</f>
        <v/>
      </c>
      <c r="G49" s="51" t="str">
        <f>IF(IF($A$2=FALSE,AND(APT!G47="I",APT!H47=3,APT!J47="I"),AND(OR(APT!G47="I",APT!G47="M"),APT!H47=3,APT!J47="I")),CONCATENATE(", R",APT!A47,IA!G48),G48)</f>
        <v/>
      </c>
      <c r="H49" s="51" t="str">
        <f>IF(IF($A$2=FALSE,AND(APT!G47="I",APT!H47=4,APT!J47="I"),AND(OR(APT!G47="I",APT!G47="M"),APT!H47=4,APT!J47="I")),CONCATENATE(", R",APT!A47,IA!H48),H48)</f>
        <v/>
      </c>
      <c r="I49" s="51" t="str">
        <f>IF(IF($A$2=FALSE,AND(APT!G47="I",APT!H47=5,APT!J47="I"),AND(OR(APT!G47="I",APT!G47="M"),APT!H47=5,APT!J47="I")),CONCATENATE(", R",APT!A47,IA!I48),I48)</f>
        <v/>
      </c>
      <c r="J49" s="51" t="str">
        <f>IF(IF($A$2=FALSE,AND(APT!G47="I",APT!H47=2,APT!J47="A"),AND(OR(APT!G47="I",APT!G47="M"),APT!H47=2,APT!J47="A")),CONCATENATE(", R",APT!A47,IA!J48),J48)</f>
        <v/>
      </c>
      <c r="K49" s="51" t="str">
        <f>IF(IF($A$2=FALSE,AND(APT!G47="I",APT!H47=3,APT!J47="A"),AND(OR(APT!G47="I",APT!G47="M"),APT!H47=3,APT!J47="A")),CONCATENATE(", R",APT!A47,IA!K48),K48)</f>
        <v/>
      </c>
      <c r="L49" s="51" t="str">
        <f>IF(IF($A$2=FALSE,AND(APT!G47="I",APT!H47=4,APT!J47="A"),AND(OR(APT!G47="I",APT!G47="M"),APT!H47=4,APT!J47="A")),CONCATENATE(", R",APT!A47,IA!L48),L48)</f>
        <v/>
      </c>
      <c r="M49" s="51" t="str">
        <f>IF(IF($A$2=FALSE,AND(APT!G47="I",APT!H47=5,APT!J47="A"),AND(OR(APT!G47="I",APT!G47="M"),APT!H47=5,APT!J47="A")),CONCATENATE(", R",APT!A47,IA!M48),M48)</f>
        <v/>
      </c>
      <c r="N49" s="51" t="str">
        <f>IF(IF($A$2=FALSE,AND(APT!G47="I",APT!H47=3,APT!J47="B"),AND(OR(APT!G47="I",APT!G47="M"),APT!H47=3,APT!J47="B")),CONCATENATE(", R",APT!A47,IA!N48),N48)</f>
        <v/>
      </c>
      <c r="O49" s="51" t="str">
        <f>IF(IF($A$2=FALSE,AND(APT!G47="I",APT!H47=4,APT!J47="B"),AND(OR(APT!G47="I",APT!G47="M"),APT!H47=4,APT!J47="B")),CONCATENATE(", R",APT!A47,IA!O48),O48)</f>
        <v/>
      </c>
      <c r="P49" s="51" t="str">
        <f>IF(IF($A$2=FALSE,AND(APT!G47="I",APT!H47=5,APT!J47="B"),AND(OR(APT!G47="I",APT!G47="M"),APT!H47=5,APT!J47="B")),CONCATENATE(", R",APT!A47,IA!P48),P48)</f>
        <v/>
      </c>
      <c r="Q49" s="51" t="str">
        <f>IF(IF($A$2=FALSE,AND(APT!G47="I",APT!H47=5,APT!J47="D"),AND(OR(APT!G47="I",APT!G47="M"),APT!H47=5,APT!J47="D")),CONCATENATE(", R",APT!A47,IA!Q48),Q48)</f>
        <v/>
      </c>
    </row>
    <row r="50" spans="1:17" x14ac:dyDescent="0.25">
      <c r="A50" s="51" t="str">
        <f>IF(IF($A$2=FALSE,AND(APT!G48="I",APT!H48=1,APT!J48="c"),AND(OR(APT!G48="I",APT!G48="M"),APT!H48=1,APT!J48="c")),CONCATENATE(", R",APT!A48,IA!A49),A49)</f>
        <v/>
      </c>
      <c r="B50" s="51" t="str">
        <f>IF(IF($A$2=FALSE,AND(APT!G48="I",APT!H48=2,APT!J48="c"),AND(OR(APT!G48="I",APT!G48="M"),APT!H48=2,APT!J48="c")),CONCATENATE(", R",APT!A48,IA!B49),B49)</f>
        <v/>
      </c>
      <c r="C50" s="51" t="str">
        <f>IF(IF($A$2=FALSE,AND(APT!G48="I",APT!H48=3,APT!J48="c"),AND(OR(APT!G48="I",APT!G48="M"),APT!H48=3,APT!J48="c")),CONCATENATE(", R",APT!A48,IA!C49),C49)</f>
        <v/>
      </c>
      <c r="D50" s="51" t="str">
        <f>IF(IF($A$2=FALSE,AND(APT!G48="I",APT!H48=4,APT!J48="c"),AND(OR(APT!G48="I",APT!G48="M"),APT!H48=4,APT!J48="c")),CONCATENATE(", R",APT!A48,IA!D49),D49)</f>
        <v/>
      </c>
      <c r="E50" s="51" t="str">
        <f>IF(IF($A$2=FALSE,AND(APT!G48="I",APT!H48=5,APT!J48="c"),AND(OR(APT!G48="I",APT!G48="M"),APT!H48=5,APT!J48="c")),CONCATENATE(", Riesgo",APT!A48,IA!E49),E49)</f>
        <v/>
      </c>
      <c r="F50" s="51" t="str">
        <f>IF(IF($A$2=FALSE,AND(APT!G48="I",APT!H48=2,APT!J48="I"),AND(OR(APT!G48="I",APT!G48="M"),APT!H48=2,APT!J48="I")),CONCATENATE(", R",APT!A48,IA!F49),F49)</f>
        <v/>
      </c>
      <c r="G50" s="51" t="str">
        <f>IF(IF($A$2=FALSE,AND(APT!G48="I",APT!H48=3,APT!J48="I"),AND(OR(APT!G48="I",APT!G48="M"),APT!H48=3,APT!J48="I")),CONCATENATE(", R",APT!A48,IA!G49),G49)</f>
        <v/>
      </c>
      <c r="H50" s="51" t="str">
        <f>IF(IF($A$2=FALSE,AND(APT!G48="I",APT!H48=4,APT!J48="I"),AND(OR(APT!G48="I",APT!G48="M"),APT!H48=4,APT!J48="I")),CONCATENATE(", R",APT!A48,IA!H49),H49)</f>
        <v/>
      </c>
      <c r="I50" s="51" t="str">
        <f>IF(IF($A$2=FALSE,AND(APT!G48="I",APT!H48=5,APT!J48="I"),AND(OR(APT!G48="I",APT!G48="M"),APT!H48=5,APT!J48="I")),CONCATENATE(", R",APT!A48,IA!I49),I49)</f>
        <v/>
      </c>
      <c r="J50" s="51" t="str">
        <f>IF(IF($A$2=FALSE,AND(APT!G48="I",APT!H48=2,APT!J48="A"),AND(OR(APT!G48="I",APT!G48="M"),APT!H48=2,APT!J48="A")),CONCATENATE(", R",APT!A48,IA!J49),J49)</f>
        <v/>
      </c>
      <c r="K50" s="51" t="str">
        <f>IF(IF($A$2=FALSE,AND(APT!G48="I",APT!H48=3,APT!J48="A"),AND(OR(APT!G48="I",APT!G48="M"),APT!H48=3,APT!J48="A")),CONCATENATE(", R",APT!A48,IA!K49),K49)</f>
        <v/>
      </c>
      <c r="L50" s="51" t="str">
        <f>IF(IF($A$2=FALSE,AND(APT!G48="I",APT!H48=4,APT!J48="A"),AND(OR(APT!G48="I",APT!G48="M"),APT!H48=4,APT!J48="A")),CONCATENATE(", R",APT!A48,IA!L49),L49)</f>
        <v/>
      </c>
      <c r="M50" s="51" t="str">
        <f>IF(IF($A$2=FALSE,AND(APT!G48="I",APT!H48=5,APT!J48="A"),AND(OR(APT!G48="I",APT!G48="M"),APT!H48=5,APT!J48="A")),CONCATENATE(", R",APT!A48,IA!M49),M49)</f>
        <v/>
      </c>
      <c r="N50" s="51" t="str">
        <f>IF(IF($A$2=FALSE,AND(APT!G48="I",APT!H48=3,APT!J48="B"),AND(OR(APT!G48="I",APT!G48="M"),APT!H48=3,APT!J48="B")),CONCATENATE(", R",APT!A48,IA!N49),N49)</f>
        <v/>
      </c>
      <c r="O50" s="51" t="str">
        <f>IF(IF($A$2=FALSE,AND(APT!G48="I",APT!H48=4,APT!J48="B"),AND(OR(APT!G48="I",APT!G48="M"),APT!H48=4,APT!J48="B")),CONCATENATE(", R",APT!A48,IA!O49),O49)</f>
        <v/>
      </c>
      <c r="P50" s="51" t="str">
        <f>IF(IF($A$2=FALSE,AND(APT!G48="I",APT!H48=5,APT!J48="B"),AND(OR(APT!G48="I",APT!G48="M"),APT!H48=5,APT!J48="B")),CONCATENATE(", R",APT!A48,IA!P49),P49)</f>
        <v/>
      </c>
      <c r="Q50" s="51" t="str">
        <f>IF(IF($A$2=FALSE,AND(APT!G48="I",APT!H48=5,APT!J48="D"),AND(OR(APT!G48="I",APT!G48="M"),APT!H48=5,APT!J48="D")),CONCATENATE(", R",APT!A48,IA!Q49),Q49)</f>
        <v/>
      </c>
    </row>
    <row r="51" spans="1:17" x14ac:dyDescent="0.25">
      <c r="A51" s="51" t="str">
        <f>IF(IF($A$2=FALSE,AND(APT!G49="I",APT!H49=1,APT!J49="c"),AND(OR(APT!G49="I",APT!G49="M"),APT!H49=1,APT!J49="c")),CONCATENATE(", R",APT!A49,IA!A50),A50)</f>
        <v/>
      </c>
      <c r="B51" s="51" t="str">
        <f>IF(IF($A$2=FALSE,AND(APT!G49="I",APT!H49=2,APT!J49="c"),AND(OR(APT!G49="I",APT!G49="M"),APT!H49=2,APT!J49="c")),CONCATENATE(", R",APT!A49,IA!B50),B50)</f>
        <v/>
      </c>
      <c r="C51" s="51" t="str">
        <f>IF(IF($A$2=FALSE,AND(APT!G49="I",APT!H49=3,APT!J49="c"),AND(OR(APT!G49="I",APT!G49="M"),APT!H49=3,APT!J49="c")),CONCATENATE(", R",APT!A49,IA!C50),C50)</f>
        <v/>
      </c>
      <c r="D51" s="51" t="str">
        <f>IF(IF($A$2=FALSE,AND(APT!G49="I",APT!H49=4,APT!J49="c"),AND(OR(APT!G49="I",APT!G49="M"),APT!H49=4,APT!J49="c")),CONCATENATE(", R",APT!A49,IA!D50),D50)</f>
        <v/>
      </c>
      <c r="E51" s="51" t="str">
        <f>IF(IF($A$2=FALSE,AND(APT!G49="I",APT!H49=5,APT!J49="c"),AND(OR(APT!G49="I",APT!G49="M"),APT!H49=5,APT!J49="c")),CONCATENATE(", Riesgo",APT!A49,IA!E50),E50)</f>
        <v/>
      </c>
      <c r="F51" s="51" t="str">
        <f>IF(IF($A$2=FALSE,AND(APT!G49="I",APT!H49=2,APT!J49="I"),AND(OR(APT!G49="I",APT!G49="M"),APT!H49=2,APT!J49="I")),CONCATENATE(", R",APT!A49,IA!F50),F50)</f>
        <v/>
      </c>
      <c r="G51" s="51" t="str">
        <f>IF(IF($A$2=FALSE,AND(APT!G49="I",APT!H49=3,APT!J49="I"),AND(OR(APT!G49="I",APT!G49="M"),APT!H49=3,APT!J49="I")),CONCATENATE(", R",APT!A49,IA!G50),G50)</f>
        <v/>
      </c>
      <c r="H51" s="51" t="str">
        <f>IF(IF($A$2=FALSE,AND(APT!G49="I",APT!H49=4,APT!J49="I"),AND(OR(APT!G49="I",APT!G49="M"),APT!H49=4,APT!J49="I")),CONCATENATE(", R",APT!A49,IA!H50),H50)</f>
        <v/>
      </c>
      <c r="I51" s="51" t="str">
        <f>IF(IF($A$2=FALSE,AND(APT!G49="I",APT!H49=5,APT!J49="I"),AND(OR(APT!G49="I",APT!G49="M"),APT!H49=5,APT!J49="I")),CONCATENATE(", R",APT!A49,IA!I50),I50)</f>
        <v/>
      </c>
      <c r="J51" s="51" t="str">
        <f>IF(IF($A$2=FALSE,AND(APT!G49="I",APT!H49=2,APT!J49="A"),AND(OR(APT!G49="I",APT!G49="M"),APT!H49=2,APT!J49="A")),CONCATENATE(", R",APT!A49,IA!J50),J50)</f>
        <v/>
      </c>
      <c r="K51" s="51" t="str">
        <f>IF(IF($A$2=FALSE,AND(APT!G49="I",APT!H49=3,APT!J49="A"),AND(OR(APT!G49="I",APT!G49="M"),APT!H49=3,APT!J49="A")),CONCATENATE(", R",APT!A49,IA!K50),K50)</f>
        <v/>
      </c>
      <c r="L51" s="51" t="str">
        <f>IF(IF($A$2=FALSE,AND(APT!G49="I",APT!H49=4,APT!J49="A"),AND(OR(APT!G49="I",APT!G49="M"),APT!H49=4,APT!J49="A")),CONCATENATE(", R",APT!A49,IA!L50),L50)</f>
        <v/>
      </c>
      <c r="M51" s="51" t="str">
        <f>IF(IF($A$2=FALSE,AND(APT!G49="I",APT!H49=5,APT!J49="A"),AND(OR(APT!G49="I",APT!G49="M"),APT!H49=5,APT!J49="A")),CONCATENATE(", R",APT!A49,IA!M50),M50)</f>
        <v/>
      </c>
      <c r="N51" s="51" t="str">
        <f>IF(IF($A$2=FALSE,AND(APT!G49="I",APT!H49=3,APT!J49="B"),AND(OR(APT!G49="I",APT!G49="M"),APT!H49=3,APT!J49="B")),CONCATENATE(", R",APT!A49,IA!N50),N50)</f>
        <v/>
      </c>
      <c r="O51" s="51" t="str">
        <f>IF(IF($A$2=FALSE,AND(APT!G49="I",APT!H49=4,APT!J49="B"),AND(OR(APT!G49="I",APT!G49="M"),APT!H49=4,APT!J49="B")),CONCATENATE(", R",APT!A49,IA!O50),O50)</f>
        <v/>
      </c>
      <c r="P51" s="51" t="str">
        <f>IF(IF($A$2=FALSE,AND(APT!G49="I",APT!H49=5,APT!J49="B"),AND(OR(APT!G49="I",APT!G49="M"),APT!H49=5,APT!J49="B")),CONCATENATE(", R",APT!A49,IA!P50),P50)</f>
        <v/>
      </c>
      <c r="Q51" s="51" t="str">
        <f>IF(IF($A$2=FALSE,AND(APT!G49="I",APT!H49=5,APT!J49="D"),AND(OR(APT!G49="I",APT!G49="M"),APT!H49=5,APT!J49="D")),CONCATENATE(", R",APT!A49,IA!Q50),Q50)</f>
        <v/>
      </c>
    </row>
    <row r="52" spans="1:17" x14ac:dyDescent="0.25">
      <c r="A52" s="51" t="str">
        <f>IF(IF($A$2=FALSE,AND(APT!G50="I",APT!H50=1,APT!J50="c"),AND(OR(APT!G50="I",APT!G50="M"),APT!H50=1,APT!J50="c")),CONCATENATE(", R",APT!A50,IA!A51),A51)</f>
        <v/>
      </c>
      <c r="B52" s="51" t="str">
        <f>IF(IF($A$2=FALSE,AND(APT!G50="I",APT!H50=2,APT!J50="c"),AND(OR(APT!G50="I",APT!G50="M"),APT!H50=2,APT!J50="c")),CONCATENATE(", R",APT!A50,IA!B51),B51)</f>
        <v/>
      </c>
      <c r="C52" s="51" t="str">
        <f>IF(IF($A$2=FALSE,AND(APT!G50="I",APT!H50=3,APT!J50="c"),AND(OR(APT!G50="I",APT!G50="M"),APT!H50=3,APT!J50="c")),CONCATENATE(", R",APT!A50,IA!C51),C51)</f>
        <v/>
      </c>
      <c r="D52" s="51" t="str">
        <f>IF(IF($A$2=FALSE,AND(APT!G50="I",APT!H50=4,APT!J50="c"),AND(OR(APT!G50="I",APT!G50="M"),APT!H50=4,APT!J50="c")),CONCATENATE(", R",APT!A50,IA!D51),D51)</f>
        <v/>
      </c>
      <c r="E52" s="51" t="str">
        <f>IF(IF($A$2=FALSE,AND(APT!G50="I",APT!H50=5,APT!J50="c"),AND(OR(APT!G50="I",APT!G50="M"),APT!H50=5,APT!J50="c")),CONCATENATE(", Riesgo",APT!A50,IA!E51),E51)</f>
        <v/>
      </c>
      <c r="F52" s="51" t="str">
        <f>IF(IF($A$2=FALSE,AND(APT!G50="I",APT!H50=2,APT!J50="I"),AND(OR(APT!G50="I",APT!G50="M"),APT!H50=2,APT!J50="I")),CONCATENATE(", R",APT!A50,IA!F51),F51)</f>
        <v/>
      </c>
      <c r="G52" s="51" t="str">
        <f>IF(IF($A$2=FALSE,AND(APT!G50="I",APT!H50=3,APT!J50="I"),AND(OR(APT!G50="I",APT!G50="M"),APT!H50=3,APT!J50="I")),CONCATENATE(", R",APT!A50,IA!G51),G51)</f>
        <v/>
      </c>
      <c r="H52" s="51" t="str">
        <f>IF(IF($A$2=FALSE,AND(APT!G50="I",APT!H50=4,APT!J50="I"),AND(OR(APT!G50="I",APT!G50="M"),APT!H50=4,APT!J50="I")),CONCATENATE(", R",APT!A50,IA!H51),H51)</f>
        <v/>
      </c>
      <c r="I52" s="51" t="str">
        <f>IF(IF($A$2=FALSE,AND(APT!G50="I",APT!H50=5,APT!J50="I"),AND(OR(APT!G50="I",APT!G50="M"),APT!H50=5,APT!J50="I")),CONCATENATE(", R",APT!A50,IA!I51),I51)</f>
        <v/>
      </c>
      <c r="J52" s="51" t="str">
        <f>IF(IF($A$2=FALSE,AND(APT!G50="I",APT!H50=2,APT!J50="A"),AND(OR(APT!G50="I",APT!G50="M"),APT!H50=2,APT!J50="A")),CONCATENATE(", R",APT!A50,IA!J51),J51)</f>
        <v/>
      </c>
      <c r="K52" s="51" t="str">
        <f>IF(IF($A$2=FALSE,AND(APT!G50="I",APT!H50=3,APT!J50="A"),AND(OR(APT!G50="I",APT!G50="M"),APT!H50=3,APT!J50="A")),CONCATENATE(", R",APT!A50,IA!K51),K51)</f>
        <v/>
      </c>
      <c r="L52" s="51" t="str">
        <f>IF(IF($A$2=FALSE,AND(APT!G50="I",APT!H50=4,APT!J50="A"),AND(OR(APT!G50="I",APT!G50="M"),APT!H50=4,APT!J50="A")),CONCATENATE(", R",APT!A50,IA!L51),L51)</f>
        <v/>
      </c>
      <c r="M52" s="51" t="str">
        <f>IF(IF($A$2=FALSE,AND(APT!G50="I",APT!H50=5,APT!J50="A"),AND(OR(APT!G50="I",APT!G50="M"),APT!H50=5,APT!J50="A")),CONCATENATE(", R",APT!A50,IA!M51),M51)</f>
        <v/>
      </c>
      <c r="N52" s="51" t="str">
        <f>IF(IF($A$2=FALSE,AND(APT!G50="I",APT!H50=3,APT!J50="B"),AND(OR(APT!G50="I",APT!G50="M"),APT!H50=3,APT!J50="B")),CONCATENATE(", R",APT!A50,IA!N51),N51)</f>
        <v/>
      </c>
      <c r="O52" s="51" t="str">
        <f>IF(IF($A$2=FALSE,AND(APT!G50="I",APT!H50=4,APT!J50="B"),AND(OR(APT!G50="I",APT!G50="M"),APT!H50=4,APT!J50="B")),CONCATENATE(", R",APT!A50,IA!O51),O51)</f>
        <v/>
      </c>
      <c r="P52" s="51" t="str">
        <f>IF(IF($A$2=FALSE,AND(APT!G50="I",APT!H50=5,APT!J50="B"),AND(OR(APT!G50="I",APT!G50="M"),APT!H50=5,APT!J50="B")),CONCATENATE(", R",APT!A50,IA!P51),P51)</f>
        <v/>
      </c>
      <c r="Q52" s="51" t="str">
        <f>IF(IF($A$2=FALSE,AND(APT!G50="I",APT!H50=5,APT!J50="D"),AND(OR(APT!G50="I",APT!G50="M"),APT!H50=5,APT!J50="D")),CONCATENATE(", R",APT!A50,IA!Q51),Q51)</f>
        <v/>
      </c>
    </row>
    <row r="53" spans="1:17" x14ac:dyDescent="0.25">
      <c r="A53" s="51" t="str">
        <f>IF(IF($A$2=FALSE,AND(APT!G51="I",APT!H51=1,APT!J51="c"),AND(OR(APT!G51="I",APT!G51="M"),APT!H51=1,APT!J51="c")),CONCATENATE(", R",APT!A51,IA!A52),A52)</f>
        <v/>
      </c>
      <c r="B53" s="51" t="str">
        <f>IF(IF($A$2=FALSE,AND(APT!G51="I",APT!H51=2,APT!J51="c"),AND(OR(APT!G51="I",APT!G51="M"),APT!H51=2,APT!J51="c")),CONCATENATE(", R",APT!A51,IA!B52),B52)</f>
        <v/>
      </c>
      <c r="C53" s="51" t="str">
        <f>IF(IF($A$2=FALSE,AND(APT!G51="I",APT!H51=3,APT!J51="c"),AND(OR(APT!G51="I",APT!G51="M"),APT!H51=3,APT!J51="c")),CONCATENATE(", R",APT!A51,IA!C52),C52)</f>
        <v/>
      </c>
      <c r="D53" s="51" t="str">
        <f>IF(IF($A$2=FALSE,AND(APT!G51="I",APT!H51=4,APT!J51="c"),AND(OR(APT!G51="I",APT!G51="M"),APT!H51=4,APT!J51="c")),CONCATENATE(", R",APT!A51,IA!D52),D52)</f>
        <v/>
      </c>
      <c r="E53" s="51" t="str">
        <f>IF(IF($A$2=FALSE,AND(APT!G51="I",APT!H51=5,APT!J51="c"),AND(OR(APT!G51="I",APT!G51="M"),APT!H51=5,APT!J51="c")),CONCATENATE(", Riesgo",APT!A51,IA!E52),E52)</f>
        <v/>
      </c>
      <c r="F53" s="51" t="str">
        <f>IF(IF($A$2=FALSE,AND(APT!G51="I",APT!H51=2,APT!J51="I"),AND(OR(APT!G51="I",APT!G51="M"),APT!H51=2,APT!J51="I")),CONCATENATE(", R",APT!A51,IA!F52),F52)</f>
        <v/>
      </c>
      <c r="G53" s="51" t="str">
        <f>IF(IF($A$2=FALSE,AND(APT!G51="I",APT!H51=3,APT!J51="I"),AND(OR(APT!G51="I",APT!G51="M"),APT!H51=3,APT!J51="I")),CONCATENATE(", R",APT!A51,IA!G52),G52)</f>
        <v/>
      </c>
      <c r="H53" s="51" t="str">
        <f>IF(IF($A$2=FALSE,AND(APT!G51="I",APT!H51=4,APT!J51="I"),AND(OR(APT!G51="I",APT!G51="M"),APT!H51=4,APT!J51="I")),CONCATENATE(", R",APT!A51,IA!H52),H52)</f>
        <v/>
      </c>
      <c r="I53" s="51" t="str">
        <f>IF(IF($A$2=FALSE,AND(APT!G51="I",APT!H51=5,APT!J51="I"),AND(OR(APT!G51="I",APT!G51="M"),APT!H51=5,APT!J51="I")),CONCATENATE(", R",APT!A51,IA!I52),I52)</f>
        <v/>
      </c>
      <c r="J53" s="51" t="str">
        <f>IF(IF($A$2=FALSE,AND(APT!G51="I",APT!H51=2,APT!J51="A"),AND(OR(APT!G51="I",APT!G51="M"),APT!H51=2,APT!J51="A")),CONCATENATE(", R",APT!A51,IA!J52),J52)</f>
        <v/>
      </c>
      <c r="K53" s="51" t="str">
        <f>IF(IF($A$2=FALSE,AND(APT!G51="I",APT!H51=3,APT!J51="A"),AND(OR(APT!G51="I",APT!G51="M"),APT!H51=3,APT!J51="A")),CONCATENATE(", R",APT!A51,IA!K52),K52)</f>
        <v/>
      </c>
      <c r="L53" s="51" t="str">
        <f>IF(IF($A$2=FALSE,AND(APT!G51="I",APT!H51=4,APT!J51="A"),AND(OR(APT!G51="I",APT!G51="M"),APT!H51=4,APT!J51="A")),CONCATENATE(", R",APT!A51,IA!L52),L52)</f>
        <v/>
      </c>
      <c r="M53" s="51" t="str">
        <f>IF(IF($A$2=FALSE,AND(APT!G51="I",APT!H51=5,APT!J51="A"),AND(OR(APT!G51="I",APT!G51="M"),APT!H51=5,APT!J51="A")),CONCATENATE(", R",APT!A51,IA!M52),M52)</f>
        <v/>
      </c>
      <c r="N53" s="51" t="str">
        <f>IF(IF($A$2=FALSE,AND(APT!G51="I",APT!H51=3,APT!J51="B"),AND(OR(APT!G51="I",APT!G51="M"),APT!H51=3,APT!J51="B")),CONCATENATE(", R",APT!A51,IA!N52),N52)</f>
        <v/>
      </c>
      <c r="O53" s="51" t="str">
        <f>IF(IF($A$2=FALSE,AND(APT!G51="I",APT!H51=4,APT!J51="B"),AND(OR(APT!G51="I",APT!G51="M"),APT!H51=4,APT!J51="B")),CONCATENATE(", R",APT!A51,IA!O52),O52)</f>
        <v/>
      </c>
      <c r="P53" s="51" t="str">
        <f>IF(IF($A$2=FALSE,AND(APT!G51="I",APT!H51=5,APT!J51="B"),AND(OR(APT!G51="I",APT!G51="M"),APT!H51=5,APT!J51="B")),CONCATENATE(", R",APT!A51,IA!P52),P52)</f>
        <v/>
      </c>
      <c r="Q53" s="51" t="str">
        <f>IF(IF($A$2=FALSE,AND(APT!G51="I",APT!H51=5,APT!J51="D"),AND(OR(APT!G51="I",APT!G51="M"),APT!H51=5,APT!J51="D")),CONCATENATE(", R",APT!A51,IA!Q52),Q52)</f>
        <v/>
      </c>
    </row>
    <row r="54" spans="1:17" x14ac:dyDescent="0.25">
      <c r="A54" s="51" t="str">
        <f>IF(IF($A$2=FALSE,AND(APT!G52="I",APT!H52=1,APT!J52="c"),AND(OR(APT!G52="I",APT!G52="M"),APT!H52=1,APT!J52="c")),CONCATENATE(", R",APT!A52,IA!A53),A53)</f>
        <v/>
      </c>
      <c r="B54" s="51" t="str">
        <f>IF(IF($A$2=FALSE,AND(APT!G52="I",APT!H52=2,APT!J52="c"),AND(OR(APT!G52="I",APT!G52="M"),APT!H52=2,APT!J52="c")),CONCATENATE(", R",APT!A52,IA!B53),B53)</f>
        <v/>
      </c>
      <c r="C54" s="51" t="str">
        <f>IF(IF($A$2=FALSE,AND(APT!G52="I",APT!H52=3,APT!J52="c"),AND(OR(APT!G52="I",APT!G52="M"),APT!H52=3,APT!J52="c")),CONCATENATE(", R",APT!A52,IA!C53),C53)</f>
        <v/>
      </c>
      <c r="D54" s="51" t="str">
        <f>IF(IF($A$2=FALSE,AND(APT!G52="I",APT!H52=4,APT!J52="c"),AND(OR(APT!G52="I",APT!G52="M"),APT!H52=4,APT!J52="c")),CONCATENATE(", R",APT!A52,IA!D53),D53)</f>
        <v/>
      </c>
      <c r="E54" s="51" t="str">
        <f>IF(IF($A$2=FALSE,AND(APT!G52="I",APT!H52=5,APT!J52="c"),AND(OR(APT!G52="I",APT!G52="M"),APT!H52=5,APT!J52="c")),CONCATENATE(", Riesgo",APT!A52,IA!E53),E53)</f>
        <v/>
      </c>
      <c r="F54" s="51" t="str">
        <f>IF(IF($A$2=FALSE,AND(APT!G52="I",APT!H52=2,APT!J52="I"),AND(OR(APT!G52="I",APT!G52="M"),APT!H52=2,APT!J52="I")),CONCATENATE(", R",APT!A52,IA!F53),F53)</f>
        <v/>
      </c>
      <c r="G54" s="51" t="str">
        <f>IF(IF($A$2=FALSE,AND(APT!G52="I",APT!H52=3,APT!J52="I"),AND(OR(APT!G52="I",APT!G52="M"),APT!H52=3,APT!J52="I")),CONCATENATE(", R",APT!A52,IA!G53),G53)</f>
        <v/>
      </c>
      <c r="H54" s="51" t="str">
        <f>IF(IF($A$2=FALSE,AND(APT!G52="I",APT!H52=4,APT!J52="I"),AND(OR(APT!G52="I",APT!G52="M"),APT!H52=4,APT!J52="I")),CONCATENATE(", R",APT!A52,IA!H53),H53)</f>
        <v/>
      </c>
      <c r="I54" s="51" t="str">
        <f>IF(IF($A$2=FALSE,AND(APT!G52="I",APT!H52=5,APT!J52="I"),AND(OR(APT!G52="I",APT!G52="M"),APT!H52=5,APT!J52="I")),CONCATENATE(", R",APT!A52,IA!I53),I53)</f>
        <v/>
      </c>
      <c r="J54" s="51" t="str">
        <f>IF(IF($A$2=FALSE,AND(APT!G52="I",APT!H52=2,APT!J52="A"),AND(OR(APT!G52="I",APT!G52="M"),APT!H52=2,APT!J52="A")),CONCATENATE(", R",APT!A52,IA!J53),J53)</f>
        <v/>
      </c>
      <c r="K54" s="51" t="str">
        <f>IF(IF($A$2=FALSE,AND(APT!G52="I",APT!H52=3,APT!J52="A"),AND(OR(APT!G52="I",APT!G52="M"),APT!H52=3,APT!J52="A")),CONCATENATE(", R",APT!A52,IA!K53),K53)</f>
        <v/>
      </c>
      <c r="L54" s="51" t="str">
        <f>IF(IF($A$2=FALSE,AND(APT!G52="I",APT!H52=4,APT!J52="A"),AND(OR(APT!G52="I",APT!G52="M"),APT!H52=4,APT!J52="A")),CONCATENATE(", R",APT!A52,IA!L53),L53)</f>
        <v/>
      </c>
      <c r="M54" s="51" t="str">
        <f>IF(IF($A$2=FALSE,AND(APT!G52="I",APT!H52=5,APT!J52="A"),AND(OR(APT!G52="I",APT!G52="M"),APT!H52=5,APT!J52="A")),CONCATENATE(", R",APT!A52,IA!M53),M53)</f>
        <v/>
      </c>
      <c r="N54" s="51" t="str">
        <f>IF(IF($A$2=FALSE,AND(APT!G52="I",APT!H52=3,APT!J52="B"),AND(OR(APT!G52="I",APT!G52="M"),APT!H52=3,APT!J52="B")),CONCATENATE(", R",APT!A52,IA!N53),N53)</f>
        <v/>
      </c>
      <c r="O54" s="51" t="str">
        <f>IF(IF($A$2=FALSE,AND(APT!G52="I",APT!H52=4,APT!J52="B"),AND(OR(APT!G52="I",APT!G52="M"),APT!H52=4,APT!J52="B")),CONCATENATE(", R",APT!A52,IA!O53),O53)</f>
        <v/>
      </c>
      <c r="P54" s="51" t="str">
        <f>IF(IF($A$2=FALSE,AND(APT!G52="I",APT!H52=5,APT!J52="B"),AND(OR(APT!G52="I",APT!G52="M"),APT!H52=5,APT!J52="B")),CONCATENATE(", R",APT!A52,IA!P53),P53)</f>
        <v/>
      </c>
      <c r="Q54" s="51" t="str">
        <f>IF(IF($A$2=FALSE,AND(APT!G52="I",APT!H52=5,APT!J52="D"),AND(OR(APT!G52="I",APT!G52="M"),APT!H52=5,APT!J52="D")),CONCATENATE(", R",APT!A52,IA!Q53),Q53)</f>
        <v/>
      </c>
    </row>
    <row r="55" spans="1:17" x14ac:dyDescent="0.25">
      <c r="A55" s="51" t="str">
        <f>IF(IF($A$2=FALSE,AND(APT!G53="I",APT!H53=1,APT!J53="c"),AND(OR(APT!G53="I",APT!G53="M"),APT!H53=1,APT!J53="c")),CONCATENATE(", R",APT!A53,IA!A54),A54)</f>
        <v/>
      </c>
      <c r="B55" s="51" t="str">
        <f>IF(IF($A$2=FALSE,AND(APT!G53="I",APT!H53=2,APT!J53="c"),AND(OR(APT!G53="I",APT!G53="M"),APT!H53=2,APT!J53="c")),CONCATENATE(", R",APT!A53,IA!B54),B54)</f>
        <v/>
      </c>
      <c r="C55" s="51" t="str">
        <f>IF(IF($A$2=FALSE,AND(APT!G53="I",APT!H53=3,APT!J53="c"),AND(OR(APT!G53="I",APT!G53="M"),APT!H53=3,APT!J53="c")),CONCATENATE(", R",APT!A53,IA!C54),C54)</f>
        <v/>
      </c>
      <c r="D55" s="51" t="str">
        <f>IF(IF($A$2=FALSE,AND(APT!G53="I",APT!H53=4,APT!J53="c"),AND(OR(APT!G53="I",APT!G53="M"),APT!H53=4,APT!J53="c")),CONCATENATE(", R",APT!A53,IA!D54),D54)</f>
        <v/>
      </c>
      <c r="E55" s="51" t="str">
        <f>IF(IF($A$2=FALSE,AND(APT!G53="I",APT!H53=5,APT!J53="c"),AND(OR(APT!G53="I",APT!G53="M"),APT!H53=5,APT!J53="c")),CONCATENATE(", Riesgo",APT!A53,IA!E54),E54)</f>
        <v/>
      </c>
      <c r="F55" s="51" t="str">
        <f>IF(IF($A$2=FALSE,AND(APT!G53="I",APT!H53=2,APT!J53="I"),AND(OR(APT!G53="I",APT!G53="M"),APT!H53=2,APT!J53="I")),CONCATENATE(", R",APT!A53,IA!F54),F54)</f>
        <v/>
      </c>
      <c r="G55" s="51" t="str">
        <f>IF(IF($A$2=FALSE,AND(APT!G53="I",APT!H53=3,APT!J53="I"),AND(OR(APT!G53="I",APT!G53="M"),APT!H53=3,APT!J53="I")),CONCATENATE(", R",APT!A53,IA!G54),G54)</f>
        <v/>
      </c>
      <c r="H55" s="51" t="str">
        <f>IF(IF($A$2=FALSE,AND(APT!G53="I",APT!H53=4,APT!J53="I"),AND(OR(APT!G53="I",APT!G53="M"),APT!H53=4,APT!J53="I")),CONCATENATE(", R",APT!A53,IA!H54),H54)</f>
        <v/>
      </c>
      <c r="I55" s="51" t="str">
        <f>IF(IF($A$2=FALSE,AND(APT!G53="I",APT!H53=5,APT!J53="I"),AND(OR(APT!G53="I",APT!G53="M"),APT!H53=5,APT!J53="I")),CONCATENATE(", R",APT!A53,IA!I54),I54)</f>
        <v/>
      </c>
      <c r="J55" s="51" t="str">
        <f>IF(IF($A$2=FALSE,AND(APT!G53="I",APT!H53=2,APT!J53="A"),AND(OR(APT!G53="I",APT!G53="M"),APT!H53=2,APT!J53="A")),CONCATENATE(", R",APT!A53,IA!J54),J54)</f>
        <v/>
      </c>
      <c r="K55" s="51" t="str">
        <f>IF(IF($A$2=FALSE,AND(APT!G53="I",APT!H53=3,APT!J53="A"),AND(OR(APT!G53="I",APT!G53="M"),APT!H53=3,APT!J53="A")),CONCATENATE(", R",APT!A53,IA!K54),K54)</f>
        <v/>
      </c>
      <c r="L55" s="51" t="str">
        <f>IF(IF($A$2=FALSE,AND(APT!G53="I",APT!H53=4,APT!J53="A"),AND(OR(APT!G53="I",APT!G53="M"),APT!H53=4,APT!J53="A")),CONCATENATE(", R",APT!A53,IA!L54),L54)</f>
        <v/>
      </c>
      <c r="M55" s="51" t="str">
        <f>IF(IF($A$2=FALSE,AND(APT!G53="I",APT!H53=5,APT!J53="A"),AND(OR(APT!G53="I",APT!G53="M"),APT!H53=5,APT!J53="A")),CONCATENATE(", R",APT!A53,IA!M54),M54)</f>
        <v/>
      </c>
      <c r="N55" s="51" t="str">
        <f>IF(IF($A$2=FALSE,AND(APT!G53="I",APT!H53=3,APT!J53="B"),AND(OR(APT!G53="I",APT!G53="M"),APT!H53=3,APT!J53="B")),CONCATENATE(", R",APT!A53,IA!N54),N54)</f>
        <v/>
      </c>
      <c r="O55" s="51" t="str">
        <f>IF(IF($A$2=FALSE,AND(APT!G53="I",APT!H53=4,APT!J53="B"),AND(OR(APT!G53="I",APT!G53="M"),APT!H53=4,APT!J53="B")),CONCATENATE(", R",APT!A53,IA!O54),O54)</f>
        <v/>
      </c>
      <c r="P55" s="51" t="str">
        <f>IF(IF($A$2=FALSE,AND(APT!G53="I",APT!H53=5,APT!J53="B"),AND(OR(APT!G53="I",APT!G53="M"),APT!H53=5,APT!J53="B")),CONCATENATE(", R",APT!A53,IA!P54),P54)</f>
        <v/>
      </c>
      <c r="Q55" s="51" t="str">
        <f>IF(IF($A$2=FALSE,AND(APT!G53="I",APT!H53=5,APT!J53="D"),AND(OR(APT!G53="I",APT!G53="M"),APT!H53=5,APT!J53="D")),CONCATENATE(", R",APT!A53,IA!Q54),Q54)</f>
        <v/>
      </c>
    </row>
    <row r="56" spans="1:17" x14ac:dyDescent="0.25">
      <c r="A56" s="51" t="str">
        <f>IF(IF($A$2=FALSE,AND(APT!G54="I",APT!H54=1,APT!J54="c"),AND(OR(APT!G54="I",APT!G54="M"),APT!H54=1,APT!J54="c")),CONCATENATE(", R",APT!A54,IA!A55),A55)</f>
        <v/>
      </c>
      <c r="B56" s="51" t="str">
        <f>IF(IF($A$2=FALSE,AND(APT!G54="I",APT!H54=2,APT!J54="c"),AND(OR(APT!G54="I",APT!G54="M"),APT!H54=2,APT!J54="c")),CONCATENATE(", R",APT!A54,IA!B55),B55)</f>
        <v/>
      </c>
      <c r="C56" s="51" t="str">
        <f>IF(IF($A$2=FALSE,AND(APT!G54="I",APT!H54=3,APT!J54="c"),AND(OR(APT!G54="I",APT!G54="M"),APT!H54=3,APT!J54="c")),CONCATENATE(", R",APT!A54,IA!C55),C55)</f>
        <v/>
      </c>
      <c r="D56" s="51" t="str">
        <f>IF(IF($A$2=FALSE,AND(APT!G54="I",APT!H54=4,APT!J54="c"),AND(OR(APT!G54="I",APT!G54="M"),APT!H54=4,APT!J54="c")),CONCATENATE(", R",APT!A54,IA!D55),D55)</f>
        <v/>
      </c>
      <c r="E56" s="51" t="str">
        <f>IF(IF($A$2=FALSE,AND(APT!G54="I",APT!H54=5,APT!J54="c"),AND(OR(APT!G54="I",APT!G54="M"),APT!H54=5,APT!J54="c")),CONCATENATE(", Riesgo",APT!A54,IA!E55),E55)</f>
        <v/>
      </c>
      <c r="F56" s="51" t="str">
        <f>IF(IF($A$2=FALSE,AND(APT!G54="I",APT!H54=2,APT!J54="I"),AND(OR(APT!G54="I",APT!G54="M"),APT!H54=2,APT!J54="I")),CONCATENATE(", R",APT!A54,IA!F55),F55)</f>
        <v/>
      </c>
      <c r="G56" s="51" t="str">
        <f>IF(IF($A$2=FALSE,AND(APT!G54="I",APT!H54=3,APT!J54="I"),AND(OR(APT!G54="I",APT!G54="M"),APT!H54=3,APT!J54="I")),CONCATENATE(", R",APT!A54,IA!G55),G55)</f>
        <v/>
      </c>
      <c r="H56" s="51" t="str">
        <f>IF(IF($A$2=FALSE,AND(APT!G54="I",APT!H54=4,APT!J54="I"),AND(OR(APT!G54="I",APT!G54="M"),APT!H54=4,APT!J54="I")),CONCATENATE(", R",APT!A54,IA!H55),H55)</f>
        <v/>
      </c>
      <c r="I56" s="51" t="str">
        <f>IF(IF($A$2=FALSE,AND(APT!G54="I",APT!H54=5,APT!J54="I"),AND(OR(APT!G54="I",APT!G54="M"),APT!H54=5,APT!J54="I")),CONCATENATE(", R",APT!A54,IA!I55),I55)</f>
        <v/>
      </c>
      <c r="J56" s="51" t="str">
        <f>IF(IF($A$2=FALSE,AND(APT!G54="I",APT!H54=2,APT!J54="A"),AND(OR(APT!G54="I",APT!G54="M"),APT!H54=2,APT!J54="A")),CONCATENATE(", R",APT!A54,IA!J55),J55)</f>
        <v/>
      </c>
      <c r="K56" s="51" t="str">
        <f>IF(IF($A$2=FALSE,AND(APT!G54="I",APT!H54=3,APT!J54="A"),AND(OR(APT!G54="I",APT!G54="M"),APT!H54=3,APT!J54="A")),CONCATENATE(", R",APT!A54,IA!K55),K55)</f>
        <v/>
      </c>
      <c r="L56" s="51" t="str">
        <f>IF(IF($A$2=FALSE,AND(APT!G54="I",APT!H54=4,APT!J54="A"),AND(OR(APT!G54="I",APT!G54="M"),APT!H54=4,APT!J54="A")),CONCATENATE(", R",APT!A54,IA!L55),L55)</f>
        <v/>
      </c>
      <c r="M56" s="51" t="str">
        <f>IF(IF($A$2=FALSE,AND(APT!G54="I",APT!H54=5,APT!J54="A"),AND(OR(APT!G54="I",APT!G54="M"),APT!H54=5,APT!J54="A")),CONCATENATE(", R",APT!A54,IA!M55),M55)</f>
        <v/>
      </c>
      <c r="N56" s="51" t="str">
        <f>IF(IF($A$2=FALSE,AND(APT!G54="I",APT!H54=3,APT!J54="B"),AND(OR(APT!G54="I",APT!G54="M"),APT!H54=3,APT!J54="B")),CONCATENATE(", R",APT!A54,IA!N55),N55)</f>
        <v/>
      </c>
      <c r="O56" s="51" t="str">
        <f>IF(IF($A$2=FALSE,AND(APT!G54="I",APT!H54=4,APT!J54="B"),AND(OR(APT!G54="I",APT!G54="M"),APT!H54=4,APT!J54="B")),CONCATENATE(", R",APT!A54,IA!O55),O55)</f>
        <v/>
      </c>
      <c r="P56" s="51" t="str">
        <f>IF(IF($A$2=FALSE,AND(APT!G54="I",APT!H54=5,APT!J54="B"),AND(OR(APT!G54="I",APT!G54="M"),APT!H54=5,APT!J54="B")),CONCATENATE(", R",APT!A54,IA!P55),P55)</f>
        <v/>
      </c>
      <c r="Q56" s="51" t="str">
        <f>IF(IF($A$2=FALSE,AND(APT!G54="I",APT!H54=5,APT!J54="D"),AND(OR(APT!G54="I",APT!G54="M"),APT!H54=5,APT!J54="D")),CONCATENATE(", R",APT!A54,IA!Q55),Q55)</f>
        <v/>
      </c>
    </row>
    <row r="57" spans="1:17" x14ac:dyDescent="0.25">
      <c r="A57" s="51" t="str">
        <f>IF(IF($A$2=FALSE,AND(APT!G55="I",APT!H55=1,APT!J55="c"),AND(OR(APT!G55="I",APT!G55="M"),APT!H55=1,APT!J55="c")),CONCATENATE(", R",APT!A55,IA!A56),A56)</f>
        <v/>
      </c>
      <c r="B57" s="51" t="str">
        <f>IF(IF($A$2=FALSE,AND(APT!G55="I",APT!H55=2,APT!J55="c"),AND(OR(APT!G55="I",APT!G55="M"),APT!H55=2,APT!J55="c")),CONCATENATE(", R",APT!A55,IA!B56),B56)</f>
        <v/>
      </c>
      <c r="C57" s="51" t="str">
        <f>IF(IF($A$2=FALSE,AND(APT!G55="I",APT!H55=3,APT!J55="c"),AND(OR(APT!G55="I",APT!G55="M"),APT!H55=3,APT!J55="c")),CONCATENATE(", R",APT!A55,IA!C56),C56)</f>
        <v/>
      </c>
      <c r="D57" s="51" t="str">
        <f>IF(IF($A$2=FALSE,AND(APT!G55="I",APT!H55=4,APT!J55="c"),AND(OR(APT!G55="I",APT!G55="M"),APT!H55=4,APT!J55="c")),CONCATENATE(", R",APT!A55,IA!D56),D56)</f>
        <v/>
      </c>
      <c r="E57" s="51" t="str">
        <f>IF(IF($A$2=FALSE,AND(APT!G55="I",APT!H55=5,APT!J55="c"),AND(OR(APT!G55="I",APT!G55="M"),APT!H55=5,APT!J55="c")),CONCATENATE(", Riesgo",APT!A55,IA!E56),E56)</f>
        <v/>
      </c>
      <c r="F57" s="51" t="str">
        <f>IF(IF($A$2=FALSE,AND(APT!G55="I",APT!H55=2,APT!J55="I"),AND(OR(APT!G55="I",APT!G55="M"),APT!H55=2,APT!J55="I")),CONCATENATE(", R",APT!A55,IA!F56),F56)</f>
        <v/>
      </c>
      <c r="G57" s="51" t="str">
        <f>IF(IF($A$2=FALSE,AND(APT!G55="I",APT!H55=3,APT!J55="I"),AND(OR(APT!G55="I",APT!G55="M"),APT!H55=3,APT!J55="I")),CONCATENATE(", R",APT!A55,IA!G56),G56)</f>
        <v/>
      </c>
      <c r="H57" s="51" t="str">
        <f>IF(IF($A$2=FALSE,AND(APT!G55="I",APT!H55=4,APT!J55="I"),AND(OR(APT!G55="I",APT!G55="M"),APT!H55=4,APT!J55="I")),CONCATENATE(", R",APT!A55,IA!H56),H56)</f>
        <v/>
      </c>
      <c r="I57" s="51" t="str">
        <f>IF(IF($A$2=FALSE,AND(APT!G55="I",APT!H55=5,APT!J55="I"),AND(OR(APT!G55="I",APT!G55="M"),APT!H55=5,APT!J55="I")),CONCATENATE(", R",APT!A55,IA!I56),I56)</f>
        <v/>
      </c>
      <c r="J57" s="51" t="str">
        <f>IF(IF($A$2=FALSE,AND(APT!G55="I",APT!H55=2,APT!J55="A"),AND(OR(APT!G55="I",APT!G55="M"),APT!H55=2,APT!J55="A")),CONCATENATE(", R",APT!A55,IA!J56),J56)</f>
        <v/>
      </c>
      <c r="K57" s="51" t="str">
        <f>IF(IF($A$2=FALSE,AND(APT!G55="I",APT!H55=3,APT!J55="A"),AND(OR(APT!G55="I",APT!G55="M"),APT!H55=3,APT!J55="A")),CONCATENATE(", R",APT!A55,IA!K56),K56)</f>
        <v/>
      </c>
      <c r="L57" s="51" t="str">
        <f>IF(IF($A$2=FALSE,AND(APT!G55="I",APT!H55=4,APT!J55="A"),AND(OR(APT!G55="I",APT!G55="M"),APT!H55=4,APT!J55="A")),CONCATENATE(", R",APT!A55,IA!L56),L56)</f>
        <v/>
      </c>
      <c r="M57" s="51" t="str">
        <f>IF(IF($A$2=FALSE,AND(APT!G55="I",APT!H55=5,APT!J55="A"),AND(OR(APT!G55="I",APT!G55="M"),APT!H55=5,APT!J55="A")),CONCATENATE(", R",APT!A55,IA!M56),M56)</f>
        <v/>
      </c>
      <c r="N57" s="51" t="str">
        <f>IF(IF($A$2=FALSE,AND(APT!G55="I",APT!H55=3,APT!J55="B"),AND(OR(APT!G55="I",APT!G55="M"),APT!H55=3,APT!J55="B")),CONCATENATE(", R",APT!A55,IA!N56),N56)</f>
        <v/>
      </c>
      <c r="O57" s="51" t="str">
        <f>IF(IF($A$2=FALSE,AND(APT!G55="I",APT!H55=4,APT!J55="B"),AND(OR(APT!G55="I",APT!G55="M"),APT!H55=4,APT!J55="B")),CONCATENATE(", R",APT!A55,IA!O56),O56)</f>
        <v/>
      </c>
      <c r="P57" s="51" t="str">
        <f>IF(IF($A$2=FALSE,AND(APT!G55="I",APT!H55=5,APT!J55="B"),AND(OR(APT!G55="I",APT!G55="M"),APT!H55=5,APT!J55="B")),CONCATENATE(", R",APT!A55,IA!P56),P56)</f>
        <v/>
      </c>
      <c r="Q57" s="51" t="str">
        <f>IF(IF($A$2=FALSE,AND(APT!G55="I",APT!H55=5,APT!J55="D"),AND(OR(APT!G55="I",APT!G55="M"),APT!H55=5,APT!J55="D")),CONCATENATE(", R",APT!A55,IA!Q56),Q56)</f>
        <v/>
      </c>
    </row>
    <row r="58" spans="1:17" x14ac:dyDescent="0.25">
      <c r="A58" s="51" t="str">
        <f>IF(IF($A$2=FALSE,AND(APT!G56="I",APT!H56=1,APT!J56="c"),AND(OR(APT!G56="I",APT!G56="M"),APT!H56=1,APT!J56="c")),CONCATENATE(", R",APT!A56,IA!A57),A57)</f>
        <v/>
      </c>
      <c r="B58" s="51" t="str">
        <f>IF(IF($A$2=FALSE,AND(APT!G56="I",APT!H56=2,APT!J56="c"),AND(OR(APT!G56="I",APT!G56="M"),APT!H56=2,APT!J56="c")),CONCATENATE(", R",APT!A56,IA!B57),B57)</f>
        <v/>
      </c>
      <c r="C58" s="51" t="str">
        <f>IF(IF($A$2=FALSE,AND(APT!G56="I",APT!H56=3,APT!J56="c"),AND(OR(APT!G56="I",APT!G56="M"),APT!H56=3,APT!J56="c")),CONCATENATE(", R",APT!A56,IA!C57),C57)</f>
        <v/>
      </c>
      <c r="D58" s="51" t="str">
        <f>IF(IF($A$2=FALSE,AND(APT!G56="I",APT!H56=4,APT!J56="c"),AND(OR(APT!G56="I",APT!G56="M"),APT!H56=4,APT!J56="c")),CONCATENATE(", R",APT!A56,IA!D57),D57)</f>
        <v/>
      </c>
      <c r="E58" s="51" t="str">
        <f>IF(IF($A$2=FALSE,AND(APT!G56="I",APT!H56=5,APT!J56="c"),AND(OR(APT!G56="I",APT!G56="M"),APT!H56=5,APT!J56="c")),CONCATENATE(", Riesgo",APT!A56,IA!E57),E57)</f>
        <v/>
      </c>
      <c r="F58" s="51" t="str">
        <f>IF(IF($A$2=FALSE,AND(APT!G56="I",APT!H56=2,APT!J56="I"),AND(OR(APT!G56="I",APT!G56="M"),APT!H56=2,APT!J56="I")),CONCATENATE(", R",APT!A56,IA!F57),F57)</f>
        <v/>
      </c>
      <c r="G58" s="51" t="str">
        <f>IF(IF($A$2=FALSE,AND(APT!G56="I",APT!H56=3,APT!J56="I"),AND(OR(APT!G56="I",APT!G56="M"),APT!H56=3,APT!J56="I")),CONCATENATE(", R",APT!A56,IA!G57),G57)</f>
        <v/>
      </c>
      <c r="H58" s="51" t="str">
        <f>IF(IF($A$2=FALSE,AND(APT!G56="I",APT!H56=4,APT!J56="I"),AND(OR(APT!G56="I",APT!G56="M"),APT!H56=4,APT!J56="I")),CONCATENATE(", R",APT!A56,IA!H57),H57)</f>
        <v/>
      </c>
      <c r="I58" s="51" t="str">
        <f>IF(IF($A$2=FALSE,AND(APT!G56="I",APT!H56=5,APT!J56="I"),AND(OR(APT!G56="I",APT!G56="M"),APT!H56=5,APT!J56="I")),CONCATENATE(", R",APT!A56,IA!I57),I57)</f>
        <v/>
      </c>
      <c r="J58" s="51" t="str">
        <f>IF(IF($A$2=FALSE,AND(APT!G56="I",APT!H56=2,APT!J56="A"),AND(OR(APT!G56="I",APT!G56="M"),APT!H56=2,APT!J56="A")),CONCATENATE(", R",APT!A56,IA!J57),J57)</f>
        <v/>
      </c>
      <c r="K58" s="51" t="str">
        <f>IF(IF($A$2=FALSE,AND(APT!G56="I",APT!H56=3,APT!J56="A"),AND(OR(APT!G56="I",APT!G56="M"),APT!H56=3,APT!J56="A")),CONCATENATE(", R",APT!A56,IA!K57),K57)</f>
        <v/>
      </c>
      <c r="L58" s="51" t="str">
        <f>IF(IF($A$2=FALSE,AND(APT!G56="I",APT!H56=4,APT!J56="A"),AND(OR(APT!G56="I",APT!G56="M"),APT!H56=4,APT!J56="A")),CONCATENATE(", R",APT!A56,IA!L57),L57)</f>
        <v/>
      </c>
      <c r="M58" s="51" t="str">
        <f>IF(IF($A$2=FALSE,AND(APT!G56="I",APT!H56=5,APT!J56="A"),AND(OR(APT!G56="I",APT!G56="M"),APT!H56=5,APT!J56="A")),CONCATENATE(", R",APT!A56,IA!M57),M57)</f>
        <v/>
      </c>
      <c r="N58" s="51" t="str">
        <f>IF(IF($A$2=FALSE,AND(APT!G56="I",APT!H56=3,APT!J56="B"),AND(OR(APT!G56="I",APT!G56="M"),APT!H56=3,APT!J56="B")),CONCATENATE(", R",APT!A56,IA!N57),N57)</f>
        <v/>
      </c>
      <c r="O58" s="51" t="str">
        <f>IF(IF($A$2=FALSE,AND(APT!G56="I",APT!H56=4,APT!J56="B"),AND(OR(APT!G56="I",APT!G56="M"),APT!H56=4,APT!J56="B")),CONCATENATE(", R",APT!A56,IA!O57),O57)</f>
        <v/>
      </c>
      <c r="P58" s="51" t="str">
        <f>IF(IF($A$2=FALSE,AND(APT!G56="I",APT!H56=5,APT!J56="B"),AND(OR(APT!G56="I",APT!G56="M"),APT!H56=5,APT!J56="B")),CONCATENATE(", R",APT!A56,IA!P57),P57)</f>
        <v/>
      </c>
      <c r="Q58" s="51" t="str">
        <f>IF(IF($A$2=FALSE,AND(APT!G56="I",APT!H56=5,APT!J56="D"),AND(OR(APT!G56="I",APT!G56="M"),APT!H56=5,APT!J56="D")),CONCATENATE(", R",APT!A56,IA!Q57),Q57)</f>
        <v/>
      </c>
    </row>
    <row r="59" spans="1:17" x14ac:dyDescent="0.25">
      <c r="A59" s="51" t="str">
        <f>IF(IF($A$2=FALSE,AND(APT!G57="I",APT!H57=1,APT!J57="c"),AND(OR(APT!G57="I",APT!G57="M"),APT!H57=1,APT!J57="c")),CONCATENATE(", R",APT!A57,IA!A58),A58)</f>
        <v/>
      </c>
      <c r="B59" s="51" t="str">
        <f>IF(IF($A$2=FALSE,AND(APT!G57="I",APT!H57=2,APT!J57="c"),AND(OR(APT!G57="I",APT!G57="M"),APT!H57=2,APT!J57="c")),CONCATENATE(", R",APT!A57,IA!B58),B58)</f>
        <v/>
      </c>
      <c r="C59" s="51" t="str">
        <f>IF(IF($A$2=FALSE,AND(APT!G57="I",APT!H57=3,APT!J57="c"),AND(OR(APT!G57="I",APT!G57="M"),APT!H57=3,APT!J57="c")),CONCATENATE(", R",APT!A57,IA!C58),C58)</f>
        <v/>
      </c>
      <c r="D59" s="51" t="str">
        <f>IF(IF($A$2=FALSE,AND(APT!G57="I",APT!H57=4,APT!J57="c"),AND(OR(APT!G57="I",APT!G57="M"),APT!H57=4,APT!J57="c")),CONCATENATE(", R",APT!A57,IA!D58),D58)</f>
        <v/>
      </c>
      <c r="E59" s="51" t="str">
        <f>IF(IF($A$2=FALSE,AND(APT!G57="I",APT!H57=5,APT!J57="c"),AND(OR(APT!G57="I",APT!G57="M"),APT!H57=5,APT!J57="c")),CONCATENATE(", Riesgo",APT!A57,IA!E58),E58)</f>
        <v/>
      </c>
      <c r="F59" s="51" t="str">
        <f>IF(IF($A$2=FALSE,AND(APT!G57="I",APT!H57=2,APT!J57="I"),AND(OR(APT!G57="I",APT!G57="M"),APT!H57=2,APT!J57="I")),CONCATENATE(", R",APT!A57,IA!F58),F58)</f>
        <v/>
      </c>
      <c r="G59" s="51" t="str">
        <f>IF(IF($A$2=FALSE,AND(APT!G57="I",APT!H57=3,APT!J57="I"),AND(OR(APT!G57="I",APT!G57="M"),APT!H57=3,APT!J57="I")),CONCATENATE(", R",APT!A57,IA!G58),G58)</f>
        <v/>
      </c>
      <c r="H59" s="51" t="str">
        <f>IF(IF($A$2=FALSE,AND(APT!G57="I",APT!H57=4,APT!J57="I"),AND(OR(APT!G57="I",APT!G57="M"),APT!H57=4,APT!J57="I")),CONCATENATE(", R",APT!A57,IA!H58),H58)</f>
        <v/>
      </c>
      <c r="I59" s="51" t="str">
        <f>IF(IF($A$2=FALSE,AND(APT!G57="I",APT!H57=5,APT!J57="I"),AND(OR(APT!G57="I",APT!G57="M"),APT!H57=5,APT!J57="I")),CONCATENATE(", R",APT!A57,IA!I58),I58)</f>
        <v/>
      </c>
      <c r="J59" s="51" t="str">
        <f>IF(IF($A$2=FALSE,AND(APT!G57="I",APT!H57=2,APT!J57="A"),AND(OR(APT!G57="I",APT!G57="M"),APT!H57=2,APT!J57="A")),CONCATENATE(", R",APT!A57,IA!J58),J58)</f>
        <v/>
      </c>
      <c r="K59" s="51" t="str">
        <f>IF(IF($A$2=FALSE,AND(APT!G57="I",APT!H57=3,APT!J57="A"),AND(OR(APT!G57="I",APT!G57="M"),APT!H57=3,APT!J57="A")),CONCATENATE(", R",APT!A57,IA!K58),K58)</f>
        <v/>
      </c>
      <c r="L59" s="51" t="str">
        <f>IF(IF($A$2=FALSE,AND(APT!G57="I",APT!H57=4,APT!J57="A"),AND(OR(APT!G57="I",APT!G57="M"),APT!H57=4,APT!J57="A")),CONCATENATE(", R",APT!A57,IA!L58),L58)</f>
        <v/>
      </c>
      <c r="M59" s="51" t="str">
        <f>IF(IF($A$2=FALSE,AND(APT!G57="I",APT!H57=5,APT!J57="A"),AND(OR(APT!G57="I",APT!G57="M"),APT!H57=5,APT!J57="A")),CONCATENATE(", R",APT!A57,IA!M58),M58)</f>
        <v/>
      </c>
      <c r="N59" s="51" t="str">
        <f>IF(IF($A$2=FALSE,AND(APT!G57="I",APT!H57=3,APT!J57="B"),AND(OR(APT!G57="I",APT!G57="M"),APT!H57=3,APT!J57="B")),CONCATENATE(", R",APT!A57,IA!N58),N58)</f>
        <v/>
      </c>
      <c r="O59" s="51" t="str">
        <f>IF(IF($A$2=FALSE,AND(APT!G57="I",APT!H57=4,APT!J57="B"),AND(OR(APT!G57="I",APT!G57="M"),APT!H57=4,APT!J57="B")),CONCATENATE(", R",APT!A57,IA!O58),O58)</f>
        <v/>
      </c>
      <c r="P59" s="51" t="str">
        <f>IF(IF($A$2=FALSE,AND(APT!G57="I",APT!H57=5,APT!J57="B"),AND(OR(APT!G57="I",APT!G57="M"),APT!H57=5,APT!J57="B")),CONCATENATE(", R",APT!A57,IA!P58),P58)</f>
        <v/>
      </c>
      <c r="Q59" s="51" t="str">
        <f>IF(IF($A$2=FALSE,AND(APT!G57="I",APT!H57=5,APT!J57="D"),AND(OR(APT!G57="I",APT!G57="M"),APT!H57=5,APT!J57="D")),CONCATENATE(", R",APT!A57,IA!Q58),Q58)</f>
        <v/>
      </c>
    </row>
    <row r="60" spans="1:17" x14ac:dyDescent="0.25">
      <c r="A60" s="51" t="str">
        <f>IF(IF($A$2=FALSE,AND(APT!G58="I",APT!H58=1,APT!J58="c"),AND(OR(APT!G58="I",APT!G58="M"),APT!H58=1,APT!J58="c")),CONCATENATE(", R",APT!A58,IA!A59),A59)</f>
        <v/>
      </c>
      <c r="B60" s="51" t="str">
        <f>IF(IF($A$2=FALSE,AND(APT!G58="I",APT!H58=2,APT!J58="c"),AND(OR(APT!G58="I",APT!G58="M"),APT!H58=2,APT!J58="c")),CONCATENATE(", R",APT!A58,IA!B59),B59)</f>
        <v/>
      </c>
      <c r="C60" s="51" t="str">
        <f>IF(IF($A$2=FALSE,AND(APT!G58="I",APT!H58=3,APT!J58="c"),AND(OR(APT!G58="I",APT!G58="M"),APT!H58=3,APT!J58="c")),CONCATENATE(", R",APT!A58,IA!C59),C59)</f>
        <v/>
      </c>
      <c r="D60" s="51" t="str">
        <f>IF(IF($A$2=FALSE,AND(APT!G58="I",APT!H58=4,APT!J58="c"),AND(OR(APT!G58="I",APT!G58="M"),APT!H58=4,APT!J58="c")),CONCATENATE(", R",APT!A58,IA!D59),D59)</f>
        <v/>
      </c>
      <c r="E60" s="51" t="str">
        <f>IF(IF($A$2=FALSE,AND(APT!G58="I",APT!H58=5,APT!J58="c"),AND(OR(APT!G58="I",APT!G58="M"),APT!H58=5,APT!J58="c")),CONCATENATE(", Riesgo",APT!A58,IA!E59),E59)</f>
        <v/>
      </c>
      <c r="F60" s="51" t="str">
        <f>IF(IF($A$2=FALSE,AND(APT!G58="I",APT!H58=2,APT!J58="I"),AND(OR(APT!G58="I",APT!G58="M"),APT!H58=2,APT!J58="I")),CONCATENATE(", R",APT!A58,IA!F59),F59)</f>
        <v/>
      </c>
      <c r="G60" s="51" t="str">
        <f>IF(IF($A$2=FALSE,AND(APT!G58="I",APT!H58=3,APT!J58="I"),AND(OR(APT!G58="I",APT!G58="M"),APT!H58=3,APT!J58="I")),CONCATENATE(", R",APT!A58,IA!G59),G59)</f>
        <v/>
      </c>
      <c r="H60" s="51" t="str">
        <f>IF(IF($A$2=FALSE,AND(APT!G58="I",APT!H58=4,APT!J58="I"),AND(OR(APT!G58="I",APT!G58="M"),APT!H58=4,APT!J58="I")),CONCATENATE(", R",APT!A58,IA!H59),H59)</f>
        <v/>
      </c>
      <c r="I60" s="51" t="str">
        <f>IF(IF($A$2=FALSE,AND(APT!G58="I",APT!H58=5,APT!J58="I"),AND(OR(APT!G58="I",APT!G58="M"),APT!H58=5,APT!J58="I")),CONCATENATE(", R",APT!A58,IA!I59),I59)</f>
        <v/>
      </c>
      <c r="J60" s="51" t="str">
        <f>IF(IF($A$2=FALSE,AND(APT!G58="I",APT!H58=2,APT!J58="A"),AND(OR(APT!G58="I",APT!G58="M"),APT!H58=2,APT!J58="A")),CONCATENATE(", R",APT!A58,IA!J59),J59)</f>
        <v/>
      </c>
      <c r="K60" s="51" t="str">
        <f>IF(IF($A$2=FALSE,AND(APT!G58="I",APT!H58=3,APT!J58="A"),AND(OR(APT!G58="I",APT!G58="M"),APT!H58=3,APT!J58="A")),CONCATENATE(", R",APT!A58,IA!K59),K59)</f>
        <v/>
      </c>
      <c r="L60" s="51" t="str">
        <f>IF(IF($A$2=FALSE,AND(APT!G58="I",APT!H58=4,APT!J58="A"),AND(OR(APT!G58="I",APT!G58="M"),APT!H58=4,APT!J58="A")),CONCATENATE(", R",APT!A58,IA!L59),L59)</f>
        <v/>
      </c>
      <c r="M60" s="51" t="str">
        <f>IF(IF($A$2=FALSE,AND(APT!G58="I",APT!H58=5,APT!J58="A"),AND(OR(APT!G58="I",APT!G58="M"),APT!H58=5,APT!J58="A")),CONCATENATE(", R",APT!A58,IA!M59),M59)</f>
        <v/>
      </c>
      <c r="N60" s="51" t="str">
        <f>IF(IF($A$2=FALSE,AND(APT!G58="I",APT!H58=3,APT!J58="B"),AND(OR(APT!G58="I",APT!G58="M"),APT!H58=3,APT!J58="B")),CONCATENATE(", R",APT!A58,IA!N59),N59)</f>
        <v/>
      </c>
      <c r="O60" s="51" t="str">
        <f>IF(IF($A$2=FALSE,AND(APT!G58="I",APT!H58=4,APT!J58="B"),AND(OR(APT!G58="I",APT!G58="M"),APT!H58=4,APT!J58="B")),CONCATENATE(", R",APT!A58,IA!O59),O59)</f>
        <v/>
      </c>
      <c r="P60" s="51" t="str">
        <f>IF(IF($A$2=FALSE,AND(APT!G58="I",APT!H58=5,APT!J58="B"),AND(OR(APT!G58="I",APT!G58="M"),APT!H58=5,APT!J58="B")),CONCATENATE(", R",APT!A58,IA!P59),P59)</f>
        <v/>
      </c>
      <c r="Q60" s="51" t="str">
        <f>IF(IF($A$2=FALSE,AND(APT!G58="I",APT!H58=5,APT!J58="D"),AND(OR(APT!G58="I",APT!G58="M"),APT!H58=5,APT!J58="D")),CONCATENATE(", R",APT!A58,IA!Q59),Q59)</f>
        <v/>
      </c>
    </row>
    <row r="61" spans="1:17" x14ac:dyDescent="0.25">
      <c r="A61" s="51" t="str">
        <f>IF(IF($A$2=FALSE,AND(APT!G59="I",APT!H59=1,APT!J59="c"),AND(OR(APT!G59="I",APT!G59="M"),APT!H59=1,APT!J59="c")),CONCATENATE(", R",APT!A59,IA!A60),A60)</f>
        <v/>
      </c>
      <c r="B61" s="51" t="str">
        <f>IF(IF($A$2=FALSE,AND(APT!G59="I",APT!H59=2,APT!J59="c"),AND(OR(APT!G59="I",APT!G59="M"),APT!H59=2,APT!J59="c")),CONCATENATE(", R",APT!A59,IA!B60),B60)</f>
        <v/>
      </c>
      <c r="C61" s="51" t="str">
        <f>IF(IF($A$2=FALSE,AND(APT!G59="I",APT!H59=3,APT!J59="c"),AND(OR(APT!G59="I",APT!G59="M"),APT!H59=3,APT!J59="c")),CONCATENATE(", R",APT!A59,IA!C60),C60)</f>
        <v/>
      </c>
      <c r="D61" s="51" t="str">
        <f>IF(IF($A$2=FALSE,AND(APT!G59="I",APT!H59=4,APT!J59="c"),AND(OR(APT!G59="I",APT!G59="M"),APT!H59=4,APT!J59="c")),CONCATENATE(", R",APT!A59,IA!D60),D60)</f>
        <v/>
      </c>
      <c r="E61" s="51" t="str">
        <f>IF(IF($A$2=FALSE,AND(APT!G59="I",APT!H59=5,APT!J59="c"),AND(OR(APT!G59="I",APT!G59="M"),APT!H59=5,APT!J59="c")),CONCATENATE(", Riesgo",APT!A59,IA!E60),E60)</f>
        <v/>
      </c>
      <c r="F61" s="51" t="str">
        <f>IF(IF($A$2=FALSE,AND(APT!G59="I",APT!H59=2,APT!J59="I"),AND(OR(APT!G59="I",APT!G59="M"),APT!H59=2,APT!J59="I")),CONCATENATE(", R",APT!A59,IA!F60),F60)</f>
        <v/>
      </c>
      <c r="G61" s="51" t="str">
        <f>IF(IF($A$2=FALSE,AND(APT!G59="I",APT!H59=3,APT!J59="I"),AND(OR(APT!G59="I",APT!G59="M"),APT!H59=3,APT!J59="I")),CONCATENATE(", R",APT!A59,IA!G60),G60)</f>
        <v/>
      </c>
      <c r="H61" s="51" t="str">
        <f>IF(IF($A$2=FALSE,AND(APT!G59="I",APT!H59=4,APT!J59="I"),AND(OR(APT!G59="I",APT!G59="M"),APT!H59=4,APT!J59="I")),CONCATENATE(", R",APT!A59,IA!H60),H60)</f>
        <v/>
      </c>
      <c r="I61" s="51" t="str">
        <f>IF(IF($A$2=FALSE,AND(APT!G59="I",APT!H59=5,APT!J59="I"),AND(OR(APT!G59="I",APT!G59="M"),APT!H59=5,APT!J59="I")),CONCATENATE(", R",APT!A59,IA!I60),I60)</f>
        <v/>
      </c>
      <c r="J61" s="51" t="str">
        <f>IF(IF($A$2=FALSE,AND(APT!G59="I",APT!H59=2,APT!J59="A"),AND(OR(APT!G59="I",APT!G59="M"),APT!H59=2,APT!J59="A")),CONCATENATE(", R",APT!A59,IA!J60),J60)</f>
        <v/>
      </c>
      <c r="K61" s="51" t="str">
        <f>IF(IF($A$2=FALSE,AND(APT!G59="I",APT!H59=3,APT!J59="A"),AND(OR(APT!G59="I",APT!G59="M"),APT!H59=3,APT!J59="A")),CONCATENATE(", R",APT!A59,IA!K60),K60)</f>
        <v/>
      </c>
      <c r="L61" s="51" t="str">
        <f>IF(IF($A$2=FALSE,AND(APT!G59="I",APT!H59=4,APT!J59="A"),AND(OR(APT!G59="I",APT!G59="M"),APT!H59=4,APT!J59="A")),CONCATENATE(", R",APT!A59,IA!L60),L60)</f>
        <v/>
      </c>
      <c r="M61" s="51" t="str">
        <f>IF(IF($A$2=FALSE,AND(APT!G59="I",APT!H59=5,APT!J59="A"),AND(OR(APT!G59="I",APT!G59="M"),APT!H59=5,APT!J59="A")),CONCATENATE(", R",APT!A59,IA!M60),M60)</f>
        <v/>
      </c>
      <c r="N61" s="51" t="str">
        <f>IF(IF($A$2=FALSE,AND(APT!G59="I",APT!H59=3,APT!J59="B"),AND(OR(APT!G59="I",APT!G59="M"),APT!H59=3,APT!J59="B")),CONCATENATE(", R",APT!A59,IA!N60),N60)</f>
        <v/>
      </c>
      <c r="O61" s="51" t="str">
        <f>IF(IF($A$2=FALSE,AND(APT!G59="I",APT!H59=4,APT!J59="B"),AND(OR(APT!G59="I",APT!G59="M"),APT!H59=4,APT!J59="B")),CONCATENATE(", R",APT!A59,IA!O60),O60)</f>
        <v/>
      </c>
      <c r="P61" s="51" t="str">
        <f>IF(IF($A$2=FALSE,AND(APT!G59="I",APT!H59=5,APT!J59="B"),AND(OR(APT!G59="I",APT!G59="M"),APT!H59=5,APT!J59="B")),CONCATENATE(", R",APT!A59,IA!P60),P60)</f>
        <v/>
      </c>
      <c r="Q61" s="51" t="str">
        <f>IF(IF($A$2=FALSE,AND(APT!G59="I",APT!H59=5,APT!J59="D"),AND(OR(APT!G59="I",APT!G59="M"),APT!H59=5,APT!J59="D")),CONCATENATE(", R",APT!A59,IA!Q60),Q60)</f>
        <v/>
      </c>
    </row>
    <row r="62" spans="1:17" x14ac:dyDescent="0.25">
      <c r="A62" s="51" t="str">
        <f>IF(IF($A$2=FALSE,AND(APT!G60="I",APT!H60=1,APT!J60="c"),AND(OR(APT!G60="I",APT!G60="M"),APT!H60=1,APT!J60="c")),CONCATENATE(", R",APT!A60,IA!A61),A61)</f>
        <v/>
      </c>
      <c r="B62" s="51" t="str">
        <f>IF(IF($A$2=FALSE,AND(APT!G60="I",APT!H60=2,APT!J60="c"),AND(OR(APT!G60="I",APT!G60="M"),APT!H60=2,APT!J60="c")),CONCATENATE(", R",APT!A60,IA!B61),B61)</f>
        <v/>
      </c>
      <c r="C62" s="51" t="str">
        <f>IF(IF($A$2=FALSE,AND(APT!G60="I",APT!H60=3,APT!J60="c"),AND(OR(APT!G60="I",APT!G60="M"),APT!H60=3,APT!J60="c")),CONCATENATE(", R",APT!A60,IA!C61),C61)</f>
        <v/>
      </c>
      <c r="D62" s="51" t="str">
        <f>IF(IF($A$2=FALSE,AND(APT!G60="I",APT!H60=4,APT!J60="c"),AND(OR(APT!G60="I",APT!G60="M"),APT!H60=4,APT!J60="c")),CONCATENATE(", R",APT!A60,IA!D61),D61)</f>
        <v/>
      </c>
      <c r="E62" s="51" t="str">
        <f>IF(IF($A$2=FALSE,AND(APT!G60="I",APT!H60=5,APT!J60="c"),AND(OR(APT!G60="I",APT!G60="M"),APT!H60=5,APT!J60="c")),CONCATENATE(", Riesgo",APT!A60,IA!E61),E61)</f>
        <v/>
      </c>
      <c r="F62" s="51" t="str">
        <f>IF(IF($A$2=FALSE,AND(APT!G60="I",APT!H60=2,APT!J60="I"),AND(OR(APT!G60="I",APT!G60="M"),APT!H60=2,APT!J60="I")),CONCATENATE(", R",APT!A60,IA!F61),F61)</f>
        <v/>
      </c>
      <c r="G62" s="51" t="str">
        <f>IF(IF($A$2=FALSE,AND(APT!G60="I",APT!H60=3,APT!J60="I"),AND(OR(APT!G60="I",APT!G60="M"),APT!H60=3,APT!J60="I")),CONCATENATE(", R",APT!A60,IA!G61),G61)</f>
        <v/>
      </c>
      <c r="H62" s="51" t="str">
        <f>IF(IF($A$2=FALSE,AND(APT!G60="I",APT!H60=4,APT!J60="I"),AND(OR(APT!G60="I",APT!G60="M"),APT!H60=4,APT!J60="I")),CONCATENATE(", R",APT!A60,IA!H61),H61)</f>
        <v/>
      </c>
      <c r="I62" s="51" t="str">
        <f>IF(IF($A$2=FALSE,AND(APT!G60="I",APT!H60=5,APT!J60="I"),AND(OR(APT!G60="I",APT!G60="M"),APT!H60=5,APT!J60="I")),CONCATENATE(", R",APT!A60,IA!I61),I61)</f>
        <v/>
      </c>
      <c r="J62" s="51" t="str">
        <f>IF(IF($A$2=FALSE,AND(APT!G60="I",APT!H60=2,APT!J60="A"),AND(OR(APT!G60="I",APT!G60="M"),APT!H60=2,APT!J60="A")),CONCATENATE(", R",APT!A60,IA!J61),J61)</f>
        <v/>
      </c>
      <c r="K62" s="51" t="str">
        <f>IF(IF($A$2=FALSE,AND(APT!G60="I",APT!H60=3,APT!J60="A"),AND(OR(APT!G60="I",APT!G60="M"),APT!H60=3,APT!J60="A")),CONCATENATE(", R",APT!A60,IA!K61),K61)</f>
        <v/>
      </c>
      <c r="L62" s="51" t="str">
        <f>IF(IF($A$2=FALSE,AND(APT!G60="I",APT!H60=4,APT!J60="A"),AND(OR(APT!G60="I",APT!G60="M"),APT!H60=4,APT!J60="A")),CONCATENATE(", R",APT!A60,IA!L61),L61)</f>
        <v/>
      </c>
      <c r="M62" s="51" t="str">
        <f>IF(IF($A$2=FALSE,AND(APT!G60="I",APT!H60=5,APT!J60="A"),AND(OR(APT!G60="I",APT!G60="M"),APT!H60=5,APT!J60="A")),CONCATENATE(", R",APT!A60,IA!M61),M61)</f>
        <v/>
      </c>
      <c r="N62" s="51" t="str">
        <f>IF(IF($A$2=FALSE,AND(APT!G60="I",APT!H60=3,APT!J60="B"),AND(OR(APT!G60="I",APT!G60="M"),APT!H60=3,APT!J60="B")),CONCATENATE(", R",APT!A60,IA!N61),N61)</f>
        <v/>
      </c>
      <c r="O62" s="51" t="str">
        <f>IF(IF($A$2=FALSE,AND(APT!G60="I",APT!H60=4,APT!J60="B"),AND(OR(APT!G60="I",APT!G60="M"),APT!H60=4,APT!J60="B")),CONCATENATE(", R",APT!A60,IA!O61),O61)</f>
        <v/>
      </c>
      <c r="P62" s="51" t="str">
        <f>IF(IF($A$2=FALSE,AND(APT!G60="I",APT!H60=5,APT!J60="B"),AND(OR(APT!G60="I",APT!G60="M"),APT!H60=5,APT!J60="B")),CONCATENATE(", R",APT!A60,IA!P61),P61)</f>
        <v/>
      </c>
      <c r="Q62" s="51" t="str">
        <f>IF(IF($A$2=FALSE,AND(APT!G60="I",APT!H60=5,APT!J60="D"),AND(OR(APT!G60="I",APT!G60="M"),APT!H60=5,APT!J60="D")),CONCATENATE(", R",APT!A60,IA!Q61),Q61)</f>
        <v/>
      </c>
    </row>
    <row r="63" spans="1:17" x14ac:dyDescent="0.25">
      <c r="A63" s="51" t="str">
        <f>IF(IF($A$2=FALSE,AND(APT!G61="I",APT!H61=1,APT!J61="c"),AND(OR(APT!G61="I",APT!G61="M"),APT!H61=1,APT!J61="c")),CONCATENATE(", R",APT!A61,IA!A62),A62)</f>
        <v/>
      </c>
      <c r="B63" s="51" t="str">
        <f>IF(IF($A$2=FALSE,AND(APT!G61="I",APT!H61=2,APT!J61="c"),AND(OR(APT!G61="I",APT!G61="M"),APT!H61=2,APT!J61="c")),CONCATENATE(", R",APT!A61,IA!B62),B62)</f>
        <v/>
      </c>
      <c r="C63" s="51" t="str">
        <f>IF(IF($A$2=FALSE,AND(APT!G61="I",APT!H61=3,APT!J61="c"),AND(OR(APT!G61="I",APT!G61="M"),APT!H61=3,APT!J61="c")),CONCATENATE(", R",APT!A61,IA!C62),C62)</f>
        <v/>
      </c>
      <c r="D63" s="51" t="str">
        <f>IF(IF($A$2=FALSE,AND(APT!G61="I",APT!H61=4,APT!J61="c"),AND(OR(APT!G61="I",APT!G61="M"),APT!H61=4,APT!J61="c")),CONCATENATE(", R",APT!A61,IA!D62),D62)</f>
        <v/>
      </c>
      <c r="E63" s="51" t="str">
        <f>IF(IF($A$2=FALSE,AND(APT!G61="I",APT!H61=5,APT!J61="c"),AND(OR(APT!G61="I",APT!G61="M"),APT!H61=5,APT!J61="c")),CONCATENATE(", Riesgo",APT!A61,IA!E62),E62)</f>
        <v/>
      </c>
      <c r="F63" s="51" t="str">
        <f>IF(IF($A$2=FALSE,AND(APT!G61="I",APT!H61=2,APT!J61="I"),AND(OR(APT!G61="I",APT!G61="M"),APT!H61=2,APT!J61="I")),CONCATENATE(", R",APT!A61,IA!F62),F62)</f>
        <v/>
      </c>
      <c r="G63" s="51" t="str">
        <f>IF(IF($A$2=FALSE,AND(APT!G61="I",APT!H61=3,APT!J61="I"),AND(OR(APT!G61="I",APT!G61="M"),APT!H61=3,APT!J61="I")),CONCATENATE(", R",APT!A61,IA!G62),G62)</f>
        <v/>
      </c>
      <c r="H63" s="51" t="str">
        <f>IF(IF($A$2=FALSE,AND(APT!G61="I",APT!H61=4,APT!J61="I"),AND(OR(APT!G61="I",APT!G61="M"),APT!H61=4,APT!J61="I")),CONCATENATE(", R",APT!A61,IA!H62),H62)</f>
        <v/>
      </c>
      <c r="I63" s="51" t="str">
        <f>IF(IF($A$2=FALSE,AND(APT!G61="I",APT!H61=5,APT!J61="I"),AND(OR(APT!G61="I",APT!G61="M"),APT!H61=5,APT!J61="I")),CONCATENATE(", R",APT!A61,IA!I62),I62)</f>
        <v/>
      </c>
      <c r="J63" s="51" t="str">
        <f>IF(IF($A$2=FALSE,AND(APT!G61="I",APT!H61=2,APT!J61="A"),AND(OR(APT!G61="I",APT!G61="M"),APT!H61=2,APT!J61="A")),CONCATENATE(", R",APT!A61,IA!J62),J62)</f>
        <v/>
      </c>
      <c r="K63" s="51" t="str">
        <f>IF(IF($A$2=FALSE,AND(APT!G61="I",APT!H61=3,APT!J61="A"),AND(OR(APT!G61="I",APT!G61="M"),APT!H61=3,APT!J61="A")),CONCATENATE(", R",APT!A61,IA!K62),K62)</f>
        <v/>
      </c>
      <c r="L63" s="51" t="str">
        <f>IF(IF($A$2=FALSE,AND(APT!G61="I",APT!H61=4,APT!J61="A"),AND(OR(APT!G61="I",APT!G61="M"),APT!H61=4,APT!J61="A")),CONCATENATE(", R",APT!A61,IA!L62),L62)</f>
        <v/>
      </c>
      <c r="M63" s="51" t="str">
        <f>IF(IF($A$2=FALSE,AND(APT!G61="I",APT!H61=5,APT!J61="A"),AND(OR(APT!G61="I",APT!G61="M"),APT!H61=5,APT!J61="A")),CONCATENATE(", R",APT!A61,IA!M62),M62)</f>
        <v/>
      </c>
      <c r="N63" s="51" t="str">
        <f>IF(IF($A$2=FALSE,AND(APT!G61="I",APT!H61=3,APT!J61="B"),AND(OR(APT!G61="I",APT!G61="M"),APT!H61=3,APT!J61="B")),CONCATENATE(", R",APT!A61,IA!N62),N62)</f>
        <v/>
      </c>
      <c r="O63" s="51" t="str">
        <f>IF(IF($A$2=FALSE,AND(APT!G61="I",APT!H61=4,APT!J61="B"),AND(OR(APT!G61="I",APT!G61="M"),APT!H61=4,APT!J61="B")),CONCATENATE(", R",APT!A61,IA!O62),O62)</f>
        <v/>
      </c>
      <c r="P63" s="51" t="str">
        <f>IF(IF($A$2=FALSE,AND(APT!G61="I",APT!H61=5,APT!J61="B"),AND(OR(APT!G61="I",APT!G61="M"),APT!H61=5,APT!J61="B")),CONCATENATE(", R",APT!A61,IA!P62),P62)</f>
        <v/>
      </c>
      <c r="Q63" s="51" t="str">
        <f>IF(IF($A$2=FALSE,AND(APT!G61="I",APT!H61=5,APT!J61="D"),AND(OR(APT!G61="I",APT!G61="M"),APT!H61=5,APT!J61="D")),CONCATENATE(", R",APT!A61,IA!Q62),Q62)</f>
        <v/>
      </c>
    </row>
    <row r="64" spans="1:17" x14ac:dyDescent="0.25">
      <c r="A64" s="51" t="str">
        <f>IF(IF($A$2=FALSE,AND(APT!G62="I",APT!H62=1,APT!J62="c"),AND(OR(APT!G62="I",APT!G62="M"),APT!H62=1,APT!J62="c")),CONCATENATE(", R",APT!A62,IA!A63),A63)</f>
        <v/>
      </c>
      <c r="B64" s="51" t="str">
        <f>IF(IF($A$2=FALSE,AND(APT!G62="I",APT!H62=2,APT!J62="c"),AND(OR(APT!G62="I",APT!G62="M"),APT!H62=2,APT!J62="c")),CONCATENATE(", R",APT!A62,IA!B63),B63)</f>
        <v/>
      </c>
      <c r="C64" s="51" t="str">
        <f>IF(IF($A$2=FALSE,AND(APT!G62="I",APT!H62=3,APT!J62="c"),AND(OR(APT!G62="I",APT!G62="M"),APT!H62=3,APT!J62="c")),CONCATENATE(", R",APT!A62,IA!C63),C63)</f>
        <v/>
      </c>
      <c r="D64" s="51" t="str">
        <f>IF(IF($A$2=FALSE,AND(APT!G62="I",APT!H62=4,APT!J62="c"),AND(OR(APT!G62="I",APT!G62="M"),APT!H62=4,APT!J62="c")),CONCATENATE(", R",APT!A62,IA!D63),D63)</f>
        <v/>
      </c>
      <c r="E64" s="51" t="str">
        <f>IF(IF($A$2=FALSE,AND(APT!G62="I",APT!H62=5,APT!J62="c"),AND(OR(APT!G62="I",APT!G62="M"),APT!H62=5,APT!J62="c")),CONCATENATE(", Riesgo",APT!A62,IA!E63),E63)</f>
        <v/>
      </c>
      <c r="F64" s="51" t="str">
        <f>IF(IF($A$2=FALSE,AND(APT!G62="I",APT!H62=2,APT!J62="I"),AND(OR(APT!G62="I",APT!G62="M"),APT!H62=2,APT!J62="I")),CONCATENATE(", R",APT!A62,IA!F63),F63)</f>
        <v/>
      </c>
      <c r="G64" s="51" t="str">
        <f>IF(IF($A$2=FALSE,AND(APT!G62="I",APT!H62=3,APT!J62="I"),AND(OR(APT!G62="I",APT!G62="M"),APT!H62=3,APT!J62="I")),CONCATENATE(", R",APT!A62,IA!G63),G63)</f>
        <v/>
      </c>
      <c r="H64" s="51" t="str">
        <f>IF(IF($A$2=FALSE,AND(APT!G62="I",APT!H62=4,APT!J62="I"),AND(OR(APT!G62="I",APT!G62="M"),APT!H62=4,APT!J62="I")),CONCATENATE(", R",APT!A62,IA!H63),H63)</f>
        <v/>
      </c>
      <c r="I64" s="51" t="str">
        <f>IF(IF($A$2=FALSE,AND(APT!G62="I",APT!H62=5,APT!J62="I"),AND(OR(APT!G62="I",APT!G62="M"),APT!H62=5,APT!J62="I")),CONCATENATE(", R",APT!A62,IA!I63),I63)</f>
        <v/>
      </c>
      <c r="J64" s="51" t="str">
        <f>IF(IF($A$2=FALSE,AND(APT!G62="I",APT!H62=2,APT!J62="A"),AND(OR(APT!G62="I",APT!G62="M"),APT!H62=2,APT!J62="A")),CONCATENATE(", R",APT!A62,IA!J63),J63)</f>
        <v/>
      </c>
      <c r="K64" s="51" t="str">
        <f>IF(IF($A$2=FALSE,AND(APT!G62="I",APT!H62=3,APT!J62="A"),AND(OR(APT!G62="I",APT!G62="M"),APT!H62=3,APT!J62="A")),CONCATENATE(", R",APT!A62,IA!K63),K63)</f>
        <v/>
      </c>
      <c r="L64" s="51" t="str">
        <f>IF(IF($A$2=FALSE,AND(APT!G62="I",APT!H62=4,APT!J62="A"),AND(OR(APT!G62="I",APT!G62="M"),APT!H62=4,APT!J62="A")),CONCATENATE(", R",APT!A62,IA!L63),L63)</f>
        <v/>
      </c>
      <c r="M64" s="51" t="str">
        <f>IF(IF($A$2=FALSE,AND(APT!G62="I",APT!H62=5,APT!J62="A"),AND(OR(APT!G62="I",APT!G62="M"),APT!H62=5,APT!J62="A")),CONCATENATE(", R",APT!A62,IA!M63),M63)</f>
        <v/>
      </c>
      <c r="N64" s="51" t="str">
        <f>IF(IF($A$2=FALSE,AND(APT!G62="I",APT!H62=3,APT!J62="B"),AND(OR(APT!G62="I",APT!G62="M"),APT!H62=3,APT!J62="B")),CONCATENATE(", R",APT!A62,IA!N63),N63)</f>
        <v/>
      </c>
      <c r="O64" s="51" t="str">
        <f>IF(IF($A$2=FALSE,AND(APT!G62="I",APT!H62=4,APT!J62="B"),AND(OR(APT!G62="I",APT!G62="M"),APT!H62=4,APT!J62="B")),CONCATENATE(", R",APT!A62,IA!O63),O63)</f>
        <v/>
      </c>
      <c r="P64" s="51" t="str">
        <f>IF(IF($A$2=FALSE,AND(APT!G62="I",APT!H62=5,APT!J62="B"),AND(OR(APT!G62="I",APT!G62="M"),APT!H62=5,APT!J62="B")),CONCATENATE(", R",APT!A62,IA!P63),P63)</f>
        <v/>
      </c>
      <c r="Q64" s="51" t="str">
        <f>IF(IF($A$2=FALSE,AND(APT!G62="I",APT!H62=5,APT!J62="D"),AND(OR(APT!G62="I",APT!G62="M"),APT!H62=5,APT!J62="D")),CONCATENATE(", R",APT!A62,IA!Q63),Q63)</f>
        <v/>
      </c>
    </row>
    <row r="65" spans="1:17" x14ac:dyDescent="0.25">
      <c r="A65" s="51" t="str">
        <f>IF(IF($A$2=FALSE,AND(APT!G63="I",APT!H63=1,APT!J63="c"),AND(OR(APT!G63="I",APT!G63="M"),APT!H63=1,APT!J63="c")),CONCATENATE(", R",APT!A63,IA!A64),A64)</f>
        <v/>
      </c>
      <c r="B65" s="51" t="str">
        <f>IF(IF($A$2=FALSE,AND(APT!G63="I",APT!H63=2,APT!J63="c"),AND(OR(APT!G63="I",APT!G63="M"),APT!H63=2,APT!J63="c")),CONCATENATE(", R",APT!A63,IA!B64),B64)</f>
        <v/>
      </c>
      <c r="C65" s="51" t="str">
        <f>IF(IF($A$2=FALSE,AND(APT!G63="I",APT!H63=3,APT!J63="c"),AND(OR(APT!G63="I",APT!G63="M"),APT!H63=3,APT!J63="c")),CONCATENATE(", R",APT!A63,IA!C64),C64)</f>
        <v/>
      </c>
      <c r="D65" s="51" t="str">
        <f>IF(IF($A$2=FALSE,AND(APT!G63="I",APT!H63=4,APT!J63="c"),AND(OR(APT!G63="I",APT!G63="M"),APT!H63=4,APT!J63="c")),CONCATENATE(", R",APT!A63,IA!D64),D64)</f>
        <v/>
      </c>
      <c r="E65" s="51" t="str">
        <f>IF(IF($A$2=FALSE,AND(APT!G63="I",APT!H63=5,APT!J63="c"),AND(OR(APT!G63="I",APT!G63="M"),APT!H63=5,APT!J63="c")),CONCATENATE(", Riesgo",APT!A63,IA!E64),E64)</f>
        <v/>
      </c>
      <c r="F65" s="51" t="str">
        <f>IF(IF($A$2=FALSE,AND(APT!G63="I",APT!H63=2,APT!J63="I"),AND(OR(APT!G63="I",APT!G63="M"),APT!H63=2,APT!J63="I")),CONCATENATE(", R",APT!A63,IA!F64),F64)</f>
        <v/>
      </c>
      <c r="G65" s="51" t="str">
        <f>IF(IF($A$2=FALSE,AND(APT!G63="I",APT!H63=3,APT!J63="I"),AND(OR(APT!G63="I",APT!G63="M"),APT!H63=3,APT!J63="I")),CONCATENATE(", R",APT!A63,IA!G64),G64)</f>
        <v/>
      </c>
      <c r="H65" s="51" t="str">
        <f>IF(IF($A$2=FALSE,AND(APT!G63="I",APT!H63=4,APT!J63="I"),AND(OR(APT!G63="I",APT!G63="M"),APT!H63=4,APT!J63="I")),CONCATENATE(", R",APT!A63,IA!H64),H64)</f>
        <v/>
      </c>
      <c r="I65" s="51" t="str">
        <f>IF(IF($A$2=FALSE,AND(APT!G63="I",APT!H63=5,APT!J63="I"),AND(OR(APT!G63="I",APT!G63="M"),APT!H63=5,APT!J63="I")),CONCATENATE(", R",APT!A63,IA!I64),I64)</f>
        <v/>
      </c>
      <c r="J65" s="51" t="str">
        <f>IF(IF($A$2=FALSE,AND(APT!G63="I",APT!H63=2,APT!J63="A"),AND(OR(APT!G63="I",APT!G63="M"),APT!H63=2,APT!J63="A")),CONCATENATE(", R",APT!A63,IA!J64),J64)</f>
        <v/>
      </c>
      <c r="K65" s="51" t="str">
        <f>IF(IF($A$2=FALSE,AND(APT!G63="I",APT!H63=3,APT!J63="A"),AND(OR(APT!G63="I",APT!G63="M"),APT!H63=3,APT!J63="A")),CONCATENATE(", R",APT!A63,IA!K64),K64)</f>
        <v/>
      </c>
      <c r="L65" s="51" t="str">
        <f>IF(IF($A$2=FALSE,AND(APT!G63="I",APT!H63=4,APT!J63="A"),AND(OR(APT!G63="I",APT!G63="M"),APT!H63=4,APT!J63="A")),CONCATENATE(", R",APT!A63,IA!L64),L64)</f>
        <v/>
      </c>
      <c r="M65" s="51" t="str">
        <f>IF(IF($A$2=FALSE,AND(APT!G63="I",APT!H63=5,APT!J63="A"),AND(OR(APT!G63="I",APT!G63="M"),APT!H63=5,APT!J63="A")),CONCATENATE(", R",APT!A63,IA!M64),M64)</f>
        <v/>
      </c>
      <c r="N65" s="51" t="str">
        <f>IF(IF($A$2=FALSE,AND(APT!G63="I",APT!H63=3,APT!J63="B"),AND(OR(APT!G63="I",APT!G63="M"),APT!H63=3,APT!J63="B")),CONCATENATE(", R",APT!A63,IA!N64),N64)</f>
        <v/>
      </c>
      <c r="O65" s="51" t="str">
        <f>IF(IF($A$2=FALSE,AND(APT!G63="I",APT!H63=4,APT!J63="B"),AND(OR(APT!G63="I",APT!G63="M"),APT!H63=4,APT!J63="B")),CONCATENATE(", R",APT!A63,IA!O64),O64)</f>
        <v/>
      </c>
      <c r="P65" s="51" t="str">
        <f>IF(IF($A$2=FALSE,AND(APT!G63="I",APT!H63=5,APT!J63="B"),AND(OR(APT!G63="I",APT!G63="M"),APT!H63=5,APT!J63="B")),CONCATENATE(", R",APT!A63,IA!P64),P64)</f>
        <v/>
      </c>
      <c r="Q65" s="51" t="str">
        <f>IF(IF($A$2=FALSE,AND(APT!G63="I",APT!H63=5,APT!J63="D"),AND(OR(APT!G63="I",APT!G63="M"),APT!H63=5,APT!J63="D")),CONCATENATE(", R",APT!A63,IA!Q64),Q64)</f>
        <v/>
      </c>
    </row>
    <row r="66" spans="1:17" x14ac:dyDescent="0.25">
      <c r="A66" s="51" t="str">
        <f>IF(IF($A$2=FALSE,AND(APT!G64="I",APT!H64=1,APT!J64="c"),AND(OR(APT!G64="I",APT!G64="M"),APT!H64=1,APT!J64="c")),CONCATENATE(", R",APT!A64,IA!A65),A65)</f>
        <v/>
      </c>
      <c r="B66" s="51" t="str">
        <f>IF(IF($A$2=FALSE,AND(APT!G64="I",APT!H64=2,APT!J64="c"),AND(OR(APT!G64="I",APT!G64="M"),APT!H64=2,APT!J64="c")),CONCATENATE(", R",APT!A64,IA!B65),B65)</f>
        <v/>
      </c>
      <c r="C66" s="51" t="str">
        <f>IF(IF($A$2=FALSE,AND(APT!G64="I",APT!H64=3,APT!J64="c"),AND(OR(APT!G64="I",APT!G64="M"),APT!H64=3,APT!J64="c")),CONCATENATE(", R",APT!A64,IA!C65),C65)</f>
        <v/>
      </c>
      <c r="D66" s="51" t="str">
        <f>IF(IF($A$2=FALSE,AND(APT!G64="I",APT!H64=4,APT!J64="c"),AND(OR(APT!G64="I",APT!G64="M"),APT!H64=4,APT!J64="c")),CONCATENATE(", R",APT!A64,IA!D65),D65)</f>
        <v/>
      </c>
      <c r="E66" s="51" t="str">
        <f>IF(IF($A$2=FALSE,AND(APT!G64="I",APT!H64=5,APT!J64="c"),AND(OR(APT!G64="I",APT!G64="M"),APT!H64=5,APT!J64="c")),CONCATENATE(", Riesgo",APT!A64,IA!E65),E65)</f>
        <v/>
      </c>
      <c r="F66" s="51" t="str">
        <f>IF(IF($A$2=FALSE,AND(APT!G64="I",APT!H64=2,APT!J64="I"),AND(OR(APT!G64="I",APT!G64="M"),APT!H64=2,APT!J64="I")),CONCATENATE(", R",APT!A64,IA!F65),F65)</f>
        <v/>
      </c>
      <c r="G66" s="51" t="str">
        <f>IF(IF($A$2=FALSE,AND(APT!G64="I",APT!H64=3,APT!J64="I"),AND(OR(APT!G64="I",APT!G64="M"),APT!H64=3,APT!J64="I")),CONCATENATE(", R",APT!A64,IA!G65),G65)</f>
        <v/>
      </c>
      <c r="H66" s="51" t="str">
        <f>IF(IF($A$2=FALSE,AND(APT!G64="I",APT!H64=4,APT!J64="I"),AND(OR(APT!G64="I",APT!G64="M"),APT!H64=4,APT!J64="I")),CONCATENATE(", R",APT!A64,IA!H65),H65)</f>
        <v/>
      </c>
      <c r="I66" s="51" t="str">
        <f>IF(IF($A$2=FALSE,AND(APT!G64="I",APT!H64=5,APT!J64="I"),AND(OR(APT!G64="I",APT!G64="M"),APT!H64=5,APT!J64="I")),CONCATENATE(", R",APT!A64,IA!I65),I65)</f>
        <v/>
      </c>
      <c r="J66" s="51" t="str">
        <f>IF(IF($A$2=FALSE,AND(APT!G64="I",APT!H64=2,APT!J64="A"),AND(OR(APT!G64="I",APT!G64="M"),APT!H64=2,APT!J64="A")),CONCATENATE(", R",APT!A64,IA!J65),J65)</f>
        <v/>
      </c>
      <c r="K66" s="51" t="str">
        <f>IF(IF($A$2=FALSE,AND(APT!G64="I",APT!H64=3,APT!J64="A"),AND(OR(APT!G64="I",APT!G64="M"),APT!H64=3,APT!J64="A")),CONCATENATE(", R",APT!A64,IA!K65),K65)</f>
        <v/>
      </c>
      <c r="L66" s="51" t="str">
        <f>IF(IF($A$2=FALSE,AND(APT!G64="I",APT!H64=4,APT!J64="A"),AND(OR(APT!G64="I",APT!G64="M"),APT!H64=4,APT!J64="A")),CONCATENATE(", R",APT!A64,IA!L65),L65)</f>
        <v/>
      </c>
      <c r="M66" s="51" t="str">
        <f>IF(IF($A$2=FALSE,AND(APT!G64="I",APT!H64=5,APT!J64="A"),AND(OR(APT!G64="I",APT!G64="M"),APT!H64=5,APT!J64="A")),CONCATENATE(", R",APT!A64,IA!M65),M65)</f>
        <v/>
      </c>
      <c r="N66" s="51" t="str">
        <f>IF(IF($A$2=FALSE,AND(APT!G64="I",APT!H64=3,APT!J64="B"),AND(OR(APT!G64="I",APT!G64="M"),APT!H64=3,APT!J64="B")),CONCATENATE(", R",APT!A64,IA!N65),N65)</f>
        <v/>
      </c>
      <c r="O66" s="51" t="str">
        <f>IF(IF($A$2=FALSE,AND(APT!G64="I",APT!H64=4,APT!J64="B"),AND(OR(APT!G64="I",APT!G64="M"),APT!H64=4,APT!J64="B")),CONCATENATE(", R",APT!A64,IA!O65),O65)</f>
        <v/>
      </c>
      <c r="P66" s="51" t="str">
        <f>IF(IF($A$2=FALSE,AND(APT!G64="I",APT!H64=5,APT!J64="B"),AND(OR(APT!G64="I",APT!G64="M"),APT!H64=5,APT!J64="B")),CONCATENATE(", R",APT!A64,IA!P65),P65)</f>
        <v/>
      </c>
      <c r="Q66" s="51" t="str">
        <f>IF(IF($A$2=FALSE,AND(APT!G64="I",APT!H64=5,APT!J64="D"),AND(OR(APT!G64="I",APT!G64="M"),APT!H64=5,APT!J64="D")),CONCATENATE(", R",APT!A64,IA!Q65),Q65)</f>
        <v/>
      </c>
    </row>
    <row r="67" spans="1:17" x14ac:dyDescent="0.25">
      <c r="A67" s="51" t="str">
        <f>IF(IF($A$2=FALSE,AND(APT!G65="I",APT!H65=1,APT!J65="c"),AND(OR(APT!G65="I",APT!G65="M"),APT!H65=1,APT!J65="c")),CONCATENATE(", R",APT!A65,IA!A66),A66)</f>
        <v/>
      </c>
      <c r="B67" s="51" t="str">
        <f>IF(IF($A$2=FALSE,AND(APT!G65="I",APT!H65=2,APT!J65="c"),AND(OR(APT!G65="I",APT!G65="M"),APT!H65=2,APT!J65="c")),CONCATENATE(", R",APT!A65,IA!B66),B66)</f>
        <v/>
      </c>
      <c r="C67" s="51" t="str">
        <f>IF(IF($A$2=FALSE,AND(APT!G65="I",APT!H65=3,APT!J65="c"),AND(OR(APT!G65="I",APT!G65="M"),APT!H65=3,APT!J65="c")),CONCATENATE(", R",APT!A65,IA!C66),C66)</f>
        <v/>
      </c>
      <c r="D67" s="51" t="str">
        <f>IF(IF($A$2=FALSE,AND(APT!G65="I",APT!H65=4,APT!J65="c"),AND(OR(APT!G65="I",APT!G65="M"),APT!H65=4,APT!J65="c")),CONCATENATE(", R",APT!A65,IA!D66),D66)</f>
        <v/>
      </c>
      <c r="E67" s="51" t="str">
        <f>IF(IF($A$2=FALSE,AND(APT!G65="I",APT!H65=5,APT!J65="c"),AND(OR(APT!G65="I",APT!G65="M"),APT!H65=5,APT!J65="c")),CONCATENATE(", Riesgo",APT!A65,IA!E66),E66)</f>
        <v/>
      </c>
      <c r="F67" s="51" t="str">
        <f>IF(IF($A$2=FALSE,AND(APT!G65="I",APT!H65=2,APT!J65="I"),AND(OR(APT!G65="I",APT!G65="M"),APT!H65=2,APT!J65="I")),CONCATENATE(", R",APT!A65,IA!F66),F66)</f>
        <v/>
      </c>
      <c r="G67" s="51" t="str">
        <f>IF(IF($A$2=FALSE,AND(APT!G65="I",APT!H65=3,APT!J65="I"),AND(OR(APT!G65="I",APT!G65="M"),APT!H65=3,APT!J65="I")),CONCATENATE(", R",APT!A65,IA!G66),G66)</f>
        <v/>
      </c>
      <c r="H67" s="51" t="str">
        <f>IF(IF($A$2=FALSE,AND(APT!G65="I",APT!H65=4,APT!J65="I"),AND(OR(APT!G65="I",APT!G65="M"),APT!H65=4,APT!J65="I")),CONCATENATE(", R",APT!A65,IA!H66),H66)</f>
        <v/>
      </c>
      <c r="I67" s="51" t="str">
        <f>IF(IF($A$2=FALSE,AND(APT!G65="I",APT!H65=5,APT!J65="I"),AND(OR(APT!G65="I",APT!G65="M"),APT!H65=5,APT!J65="I")),CONCATENATE(", R",APT!A65,IA!I66),I66)</f>
        <v/>
      </c>
      <c r="J67" s="51" t="str">
        <f>IF(IF($A$2=FALSE,AND(APT!G65="I",APT!H65=2,APT!J65="A"),AND(OR(APT!G65="I",APT!G65="M"),APT!H65=2,APT!J65="A")),CONCATENATE(", R",APT!A65,IA!J66),J66)</f>
        <v/>
      </c>
      <c r="K67" s="51" t="str">
        <f>IF(IF($A$2=FALSE,AND(APT!G65="I",APT!H65=3,APT!J65="A"),AND(OR(APT!G65="I",APT!G65="M"),APT!H65=3,APT!J65="A")),CONCATENATE(", R",APT!A65,IA!K66),K66)</f>
        <v/>
      </c>
      <c r="L67" s="51" t="str">
        <f>IF(IF($A$2=FALSE,AND(APT!G65="I",APT!H65=4,APT!J65="A"),AND(OR(APT!G65="I",APT!G65="M"),APT!H65=4,APT!J65="A")),CONCATENATE(", R",APT!A65,IA!L66),L66)</f>
        <v/>
      </c>
      <c r="M67" s="51" t="str">
        <f>IF(IF($A$2=FALSE,AND(APT!G65="I",APT!H65=5,APT!J65="A"),AND(OR(APT!G65="I",APT!G65="M"),APT!H65=5,APT!J65="A")),CONCATENATE(", R",APT!A65,IA!M66),M66)</f>
        <v/>
      </c>
      <c r="N67" s="51" t="str">
        <f>IF(IF($A$2=FALSE,AND(APT!G65="I",APT!H65=3,APT!J65="B"),AND(OR(APT!G65="I",APT!G65="M"),APT!H65=3,APT!J65="B")),CONCATENATE(", R",APT!A65,IA!N66),N66)</f>
        <v/>
      </c>
      <c r="O67" s="51" t="str">
        <f>IF(IF($A$2=FALSE,AND(APT!G65="I",APT!H65=4,APT!J65="B"),AND(OR(APT!G65="I",APT!G65="M"),APT!H65=4,APT!J65="B")),CONCATENATE(", R",APT!A65,IA!O66),O66)</f>
        <v/>
      </c>
      <c r="P67" s="51" t="str">
        <f>IF(IF($A$2=FALSE,AND(APT!G65="I",APT!H65=5,APT!J65="B"),AND(OR(APT!G65="I",APT!G65="M"),APT!H65=5,APT!J65="B")),CONCATENATE(", R",APT!A65,IA!P66),P66)</f>
        <v/>
      </c>
      <c r="Q67" s="51" t="str">
        <f>IF(IF($A$2=FALSE,AND(APT!G65="I",APT!H65=5,APT!J65="D"),AND(OR(APT!G65="I",APT!G65="M"),APT!H65=5,APT!J65="D")),CONCATENATE(", R",APT!A65,IA!Q66),Q66)</f>
        <v/>
      </c>
    </row>
    <row r="68" spans="1:17" x14ac:dyDescent="0.25">
      <c r="A68" s="51" t="str">
        <f>IF(IF($A$2=FALSE,AND(APT!G66="I",APT!H66=1,APT!J66="c"),AND(OR(APT!G66="I",APT!G66="M"),APT!H66=1,APT!J66="c")),CONCATENATE(", R",APT!A66,IA!A67),A67)</f>
        <v/>
      </c>
      <c r="B68" s="51" t="str">
        <f>IF(IF($A$2=FALSE,AND(APT!G66="I",APT!H66=2,APT!J66="c"),AND(OR(APT!G66="I",APT!G66="M"),APT!H66=2,APT!J66="c")),CONCATENATE(", R",APT!A66,IA!B67),B67)</f>
        <v/>
      </c>
      <c r="C68" s="51" t="str">
        <f>IF(IF($A$2=FALSE,AND(APT!G66="I",APT!H66=3,APT!J66="c"),AND(OR(APT!G66="I",APT!G66="M"),APT!H66=3,APT!J66="c")),CONCATENATE(", R",APT!A66,IA!C67),C67)</f>
        <v/>
      </c>
      <c r="D68" s="51" t="str">
        <f>IF(IF($A$2=FALSE,AND(APT!G66="I",APT!H66=4,APT!J66="c"),AND(OR(APT!G66="I",APT!G66="M"),APT!H66=4,APT!J66="c")),CONCATENATE(", R",APT!A66,IA!D67),D67)</f>
        <v/>
      </c>
      <c r="E68" s="51" t="str">
        <f>IF(IF($A$2=FALSE,AND(APT!G66="I",APT!H66=5,APT!J66="c"),AND(OR(APT!G66="I",APT!G66="M"),APT!H66=5,APT!J66="c")),CONCATENATE(", Riesgo",APT!A66,IA!E67),E67)</f>
        <v/>
      </c>
      <c r="F68" s="51" t="str">
        <f>IF(IF($A$2=FALSE,AND(APT!G66="I",APT!H66=2,APT!J66="I"),AND(OR(APT!G66="I",APT!G66="M"),APT!H66=2,APT!J66="I")),CONCATENATE(", R",APT!A66,IA!F67),F67)</f>
        <v/>
      </c>
      <c r="G68" s="51" t="str">
        <f>IF(IF($A$2=FALSE,AND(APT!G66="I",APT!H66=3,APT!J66="I"),AND(OR(APT!G66="I",APT!G66="M"),APT!H66=3,APT!J66="I")),CONCATENATE(", R",APT!A66,IA!G67),G67)</f>
        <v/>
      </c>
      <c r="H68" s="51" t="str">
        <f>IF(IF($A$2=FALSE,AND(APT!G66="I",APT!H66=4,APT!J66="I"),AND(OR(APT!G66="I",APT!G66="M"),APT!H66=4,APT!J66="I")),CONCATENATE(", R",APT!A66,IA!H67),H67)</f>
        <v/>
      </c>
      <c r="I68" s="51" t="str">
        <f>IF(IF($A$2=FALSE,AND(APT!G66="I",APT!H66=5,APT!J66="I"),AND(OR(APT!G66="I",APT!G66="M"),APT!H66=5,APT!J66="I")),CONCATENATE(", R",APT!A66,IA!I67),I67)</f>
        <v/>
      </c>
      <c r="J68" s="51" t="str">
        <f>IF(IF($A$2=FALSE,AND(APT!G66="I",APT!H66=2,APT!J66="A"),AND(OR(APT!G66="I",APT!G66="M"),APT!H66=2,APT!J66="A")),CONCATENATE(", R",APT!A66,IA!J67),J67)</f>
        <v/>
      </c>
      <c r="K68" s="51" t="str">
        <f>IF(IF($A$2=FALSE,AND(APT!G66="I",APT!H66=3,APT!J66="A"),AND(OR(APT!G66="I",APT!G66="M"),APT!H66=3,APT!J66="A")),CONCATENATE(", R",APT!A66,IA!K67),K67)</f>
        <v/>
      </c>
      <c r="L68" s="51" t="str">
        <f>IF(IF($A$2=FALSE,AND(APT!G66="I",APT!H66=4,APT!J66="A"),AND(OR(APT!G66="I",APT!G66="M"),APT!H66=4,APT!J66="A")),CONCATENATE(", R",APT!A66,IA!L67),L67)</f>
        <v/>
      </c>
      <c r="M68" s="51" t="str">
        <f>IF(IF($A$2=FALSE,AND(APT!G66="I",APT!H66=5,APT!J66="A"),AND(OR(APT!G66="I",APT!G66="M"),APT!H66=5,APT!J66="A")),CONCATENATE(", R",APT!A66,IA!M67),M67)</f>
        <v/>
      </c>
      <c r="N68" s="51" t="str">
        <f>IF(IF($A$2=FALSE,AND(APT!G66="I",APT!H66=3,APT!J66="B"),AND(OR(APT!G66="I",APT!G66="M"),APT!H66=3,APT!J66="B")),CONCATENATE(", R",APT!A66,IA!N67),N67)</f>
        <v/>
      </c>
      <c r="O68" s="51" t="str">
        <f>IF(IF($A$2=FALSE,AND(APT!G66="I",APT!H66=4,APT!J66="B"),AND(OR(APT!G66="I",APT!G66="M"),APT!H66=4,APT!J66="B")),CONCATENATE(", R",APT!A66,IA!O67),O67)</f>
        <v/>
      </c>
      <c r="P68" s="51" t="str">
        <f>IF(IF($A$2=FALSE,AND(APT!G66="I",APT!H66=5,APT!J66="B"),AND(OR(APT!G66="I",APT!G66="M"),APT!H66=5,APT!J66="B")),CONCATENATE(", R",APT!A66,IA!P67),P67)</f>
        <v/>
      </c>
      <c r="Q68" s="51" t="str">
        <f>IF(IF($A$2=FALSE,AND(APT!G66="I",APT!H66=5,APT!J66="D"),AND(OR(APT!G66="I",APT!G66="M"),APT!H66=5,APT!J66="D")),CONCATENATE(", R",APT!A66,IA!Q67),Q67)</f>
        <v/>
      </c>
    </row>
    <row r="69" spans="1:17" x14ac:dyDescent="0.25">
      <c r="A69" s="51" t="str">
        <f>IF(IF($A$2=FALSE,AND(APT!G67="I",APT!H67=1,APT!J67="c"),AND(OR(APT!G67="I",APT!G67="M"),APT!H67=1,APT!J67="c")),CONCATENATE(", R",APT!A67,IA!A68),A68)</f>
        <v/>
      </c>
      <c r="B69" s="51" t="str">
        <f>IF(IF($A$2=FALSE,AND(APT!G67="I",APT!H67=2,APT!J67="c"),AND(OR(APT!G67="I",APT!G67="M"),APT!H67=2,APT!J67="c")),CONCATENATE(", R",APT!A67,IA!B68),B68)</f>
        <v/>
      </c>
      <c r="C69" s="51" t="str">
        <f>IF(IF($A$2=FALSE,AND(APT!G67="I",APT!H67=3,APT!J67="c"),AND(OR(APT!G67="I",APT!G67="M"),APT!H67=3,APT!J67="c")),CONCATENATE(", R",APT!A67,IA!C68),C68)</f>
        <v/>
      </c>
      <c r="D69" s="51" t="str">
        <f>IF(IF($A$2=FALSE,AND(APT!G67="I",APT!H67=4,APT!J67="c"),AND(OR(APT!G67="I",APT!G67="M"),APT!H67=4,APT!J67="c")),CONCATENATE(", R",APT!A67,IA!D68),D68)</f>
        <v/>
      </c>
      <c r="E69" s="51" t="str">
        <f>IF(IF($A$2=FALSE,AND(APT!G67="I",APT!H67=5,APT!J67="c"),AND(OR(APT!G67="I",APT!G67="M"),APT!H67=5,APT!J67="c")),CONCATENATE(", Riesgo",APT!A67,IA!E68),E68)</f>
        <v/>
      </c>
      <c r="F69" s="51" t="str">
        <f>IF(IF($A$2=FALSE,AND(APT!G67="I",APT!H67=2,APT!J67="I"),AND(OR(APT!G67="I",APT!G67="M"),APT!H67=2,APT!J67="I")),CONCATENATE(", R",APT!A67,IA!F68),F68)</f>
        <v/>
      </c>
      <c r="G69" s="51" t="str">
        <f>IF(IF($A$2=FALSE,AND(APT!G67="I",APT!H67=3,APT!J67="I"),AND(OR(APT!G67="I",APT!G67="M"),APT!H67=3,APT!J67="I")),CONCATENATE(", R",APT!A67,IA!G68),G68)</f>
        <v/>
      </c>
      <c r="H69" s="51" t="str">
        <f>IF(IF($A$2=FALSE,AND(APT!G67="I",APT!H67=4,APT!J67="I"),AND(OR(APT!G67="I",APT!G67="M"),APT!H67=4,APT!J67="I")),CONCATENATE(", R",APT!A67,IA!H68),H68)</f>
        <v/>
      </c>
      <c r="I69" s="51" t="str">
        <f>IF(IF($A$2=FALSE,AND(APT!G67="I",APT!H67=5,APT!J67="I"),AND(OR(APT!G67="I",APT!G67="M"),APT!H67=5,APT!J67="I")),CONCATENATE(", R",APT!A67,IA!I68),I68)</f>
        <v/>
      </c>
      <c r="J69" s="51" t="str">
        <f>IF(IF($A$2=FALSE,AND(APT!G67="I",APT!H67=2,APT!J67="A"),AND(OR(APT!G67="I",APT!G67="M"),APT!H67=2,APT!J67="A")),CONCATENATE(", R",APT!A67,IA!J68),J68)</f>
        <v/>
      </c>
      <c r="K69" s="51" t="str">
        <f>IF(IF($A$2=FALSE,AND(APT!G67="I",APT!H67=3,APT!J67="A"),AND(OR(APT!G67="I",APT!G67="M"),APT!H67=3,APT!J67="A")),CONCATENATE(", R",APT!A67,IA!K68),K68)</f>
        <v/>
      </c>
      <c r="L69" s="51" t="str">
        <f>IF(IF($A$2=FALSE,AND(APT!G67="I",APT!H67=4,APT!J67="A"),AND(OR(APT!G67="I",APT!G67="M"),APT!H67=4,APT!J67="A")),CONCATENATE(", R",APT!A67,IA!L68),L68)</f>
        <v/>
      </c>
      <c r="M69" s="51" t="str">
        <f>IF(IF($A$2=FALSE,AND(APT!G67="I",APT!H67=5,APT!J67="A"),AND(OR(APT!G67="I",APT!G67="M"),APT!H67=5,APT!J67="A")),CONCATENATE(", R",APT!A67,IA!M68),M68)</f>
        <v/>
      </c>
      <c r="N69" s="51" t="str">
        <f>IF(IF($A$2=FALSE,AND(APT!G67="I",APT!H67=3,APT!J67="B"),AND(OR(APT!G67="I",APT!G67="M"),APT!H67=3,APT!J67="B")),CONCATENATE(", R",APT!A67,IA!N68),N68)</f>
        <v/>
      </c>
      <c r="O69" s="51" t="str">
        <f>IF(IF($A$2=FALSE,AND(APT!G67="I",APT!H67=4,APT!J67="B"),AND(OR(APT!G67="I",APT!G67="M"),APT!H67=4,APT!J67="B")),CONCATENATE(", R",APT!A67,IA!O68),O68)</f>
        <v/>
      </c>
      <c r="P69" s="51" t="str">
        <f>IF(IF($A$2=FALSE,AND(APT!G67="I",APT!H67=5,APT!J67="B"),AND(OR(APT!G67="I",APT!G67="M"),APT!H67=5,APT!J67="B")),CONCATENATE(", R",APT!A67,IA!P68),P68)</f>
        <v/>
      </c>
      <c r="Q69" s="51" t="str">
        <f>IF(IF($A$2=FALSE,AND(APT!G67="I",APT!H67=5,APT!J67="D"),AND(OR(APT!G67="I",APT!G67="M"),APT!H67=5,APT!J67="D")),CONCATENATE(", R",APT!A67,IA!Q68),Q68)</f>
        <v/>
      </c>
    </row>
    <row r="70" spans="1:17" x14ac:dyDescent="0.25">
      <c r="A70" s="51" t="str">
        <f>IF(IF($A$2=FALSE,AND(APT!G68="I",APT!H68=1,APT!J68="c"),AND(OR(APT!G68="I",APT!G68="M"),APT!H68=1,APT!J68="c")),CONCATENATE(", R",APT!A68,IA!A69),A69)</f>
        <v/>
      </c>
      <c r="B70" s="51" t="str">
        <f>IF(IF($A$2=FALSE,AND(APT!G68="I",APT!H68=2,APT!J68="c"),AND(OR(APT!G68="I",APT!G68="M"),APT!H68=2,APT!J68="c")),CONCATENATE(", R",APT!A68,IA!B69),B69)</f>
        <v/>
      </c>
      <c r="C70" s="51" t="str">
        <f>IF(IF($A$2=FALSE,AND(APT!G68="I",APT!H68=3,APT!J68="c"),AND(OR(APT!G68="I",APT!G68="M"),APT!H68=3,APT!J68="c")),CONCATENATE(", R",APT!A68,IA!C69),C69)</f>
        <v/>
      </c>
      <c r="D70" s="51" t="str">
        <f>IF(IF($A$2=FALSE,AND(APT!G68="I",APT!H68=4,APT!J68="c"),AND(OR(APT!G68="I",APT!G68="M"),APT!H68=4,APT!J68="c")),CONCATENATE(", R",APT!A68,IA!D69),D69)</f>
        <v/>
      </c>
      <c r="E70" s="51" t="str">
        <f>IF(IF($A$2=FALSE,AND(APT!G68="I",APT!H68=5,APT!J68="c"),AND(OR(APT!G68="I",APT!G68="M"),APT!H68=5,APT!J68="c")),CONCATENATE(", Riesgo",APT!A68,IA!E69),E69)</f>
        <v/>
      </c>
      <c r="F70" s="51" t="str">
        <f>IF(IF($A$2=FALSE,AND(APT!G68="I",APT!H68=2,APT!J68="I"),AND(OR(APT!G68="I",APT!G68="M"),APT!H68=2,APT!J68="I")),CONCATENATE(", R",APT!A68,IA!F69),F69)</f>
        <v/>
      </c>
      <c r="G70" s="51" t="str">
        <f>IF(IF($A$2=FALSE,AND(APT!G68="I",APT!H68=3,APT!J68="I"),AND(OR(APT!G68="I",APT!G68="M"),APT!H68=3,APT!J68="I")),CONCATENATE(", R",APT!A68,IA!G69),G69)</f>
        <v/>
      </c>
      <c r="H70" s="51" t="str">
        <f>IF(IF($A$2=FALSE,AND(APT!G68="I",APT!H68=4,APT!J68="I"),AND(OR(APT!G68="I",APT!G68="M"),APT!H68=4,APT!J68="I")),CONCATENATE(", R",APT!A68,IA!H69),H69)</f>
        <v/>
      </c>
      <c r="I70" s="51" t="str">
        <f>IF(IF($A$2=FALSE,AND(APT!G68="I",APT!H68=5,APT!J68="I"),AND(OR(APT!G68="I",APT!G68="M"),APT!H68=5,APT!J68="I")),CONCATENATE(", R",APT!A68,IA!I69),I69)</f>
        <v/>
      </c>
      <c r="J70" s="51" t="str">
        <f>IF(IF($A$2=FALSE,AND(APT!G68="I",APT!H68=2,APT!J68="A"),AND(OR(APT!G68="I",APT!G68="M"),APT!H68=2,APT!J68="A")),CONCATENATE(", R",APT!A68,IA!J69),J69)</f>
        <v/>
      </c>
      <c r="K70" s="51" t="str">
        <f>IF(IF($A$2=FALSE,AND(APT!G68="I",APT!H68=3,APT!J68="A"),AND(OR(APT!G68="I",APT!G68="M"),APT!H68=3,APT!J68="A")),CONCATENATE(", R",APT!A68,IA!K69),K69)</f>
        <v/>
      </c>
      <c r="L70" s="51" t="str">
        <f>IF(IF($A$2=FALSE,AND(APT!G68="I",APT!H68=4,APT!J68="A"),AND(OR(APT!G68="I",APT!G68="M"),APT!H68=4,APT!J68="A")),CONCATENATE(", R",APT!A68,IA!L69),L69)</f>
        <v/>
      </c>
      <c r="M70" s="51" t="str">
        <f>IF(IF($A$2=FALSE,AND(APT!G68="I",APT!H68=5,APT!J68="A"),AND(OR(APT!G68="I",APT!G68="M"),APT!H68=5,APT!J68="A")),CONCATENATE(", R",APT!A68,IA!M69),M69)</f>
        <v/>
      </c>
      <c r="N70" s="51" t="str">
        <f>IF(IF($A$2=FALSE,AND(APT!G68="I",APT!H68=3,APT!J68="B"),AND(OR(APT!G68="I",APT!G68="M"),APT!H68=3,APT!J68="B")),CONCATENATE(", R",APT!A68,IA!N69),N69)</f>
        <v/>
      </c>
      <c r="O70" s="51" t="str">
        <f>IF(IF($A$2=FALSE,AND(APT!G68="I",APT!H68=4,APT!J68="B"),AND(OR(APT!G68="I",APT!G68="M"),APT!H68=4,APT!J68="B")),CONCATENATE(", R",APT!A68,IA!O69),O69)</f>
        <v/>
      </c>
      <c r="P70" s="51" t="str">
        <f>IF(IF($A$2=FALSE,AND(APT!G68="I",APT!H68=5,APT!J68="B"),AND(OR(APT!G68="I",APT!G68="M"),APT!H68=5,APT!J68="B")),CONCATENATE(", R",APT!A68,IA!P69),P69)</f>
        <v/>
      </c>
      <c r="Q70" s="51" t="str">
        <f>IF(IF($A$2=FALSE,AND(APT!G68="I",APT!H68=5,APT!J68="D"),AND(OR(APT!G68="I",APT!G68="M"),APT!H68=5,APT!J68="D")),CONCATENATE(", R",APT!A68,IA!Q69),Q69)</f>
        <v/>
      </c>
    </row>
    <row r="71" spans="1:17" x14ac:dyDescent="0.25">
      <c r="A71" s="51" t="str">
        <f>IF(IF($A$2=FALSE,AND(APT!G69="I",APT!H69=1,APT!J69="c"),AND(OR(APT!G69="I",APT!G69="M"),APT!H69=1,APT!J69="c")),CONCATENATE(", R",APT!A69,IA!A70),A70)</f>
        <v/>
      </c>
      <c r="B71" s="51" t="str">
        <f>IF(IF($A$2=FALSE,AND(APT!G69="I",APT!H69=2,APT!J69="c"),AND(OR(APT!G69="I",APT!G69="M"),APT!H69=2,APT!J69="c")),CONCATENATE(", R",APT!A69,IA!B70),B70)</f>
        <v/>
      </c>
      <c r="C71" s="51" t="str">
        <f>IF(IF($A$2=FALSE,AND(APT!G69="I",APT!H69=3,APT!J69="c"),AND(OR(APT!G69="I",APT!G69="M"),APT!H69=3,APT!J69="c")),CONCATENATE(", R",APT!A69,IA!C70),C70)</f>
        <v/>
      </c>
      <c r="D71" s="51" t="str">
        <f>IF(IF($A$2=FALSE,AND(APT!G69="I",APT!H69=4,APT!J69="c"),AND(OR(APT!G69="I",APT!G69="M"),APT!H69=4,APT!J69="c")),CONCATENATE(", R",APT!A69,IA!D70),D70)</f>
        <v/>
      </c>
      <c r="E71" s="51" t="str">
        <f>IF(IF($A$2=FALSE,AND(APT!G69="I",APT!H69=5,APT!J69="c"),AND(OR(APT!G69="I",APT!G69="M"),APT!H69=5,APT!J69="c")),CONCATENATE(", Riesgo",APT!A69,IA!E70),E70)</f>
        <v/>
      </c>
      <c r="F71" s="51" t="str">
        <f>IF(IF($A$2=FALSE,AND(APT!G69="I",APT!H69=2,APT!J69="I"),AND(OR(APT!G69="I",APT!G69="M"),APT!H69=2,APT!J69="I")),CONCATENATE(", R",APT!A69,IA!F70),F70)</f>
        <v/>
      </c>
      <c r="G71" s="51" t="str">
        <f>IF(IF($A$2=FALSE,AND(APT!G69="I",APT!H69=3,APT!J69="I"),AND(OR(APT!G69="I",APT!G69="M"),APT!H69=3,APT!J69="I")),CONCATENATE(", R",APT!A69,IA!G70),G70)</f>
        <v/>
      </c>
      <c r="H71" s="51" t="str">
        <f>IF(IF($A$2=FALSE,AND(APT!G69="I",APT!H69=4,APT!J69="I"),AND(OR(APT!G69="I",APT!G69="M"),APT!H69=4,APT!J69="I")),CONCATENATE(", R",APT!A69,IA!H70),H70)</f>
        <v/>
      </c>
      <c r="I71" s="51" t="str">
        <f>IF(IF($A$2=FALSE,AND(APT!G69="I",APT!H69=5,APT!J69="I"),AND(OR(APT!G69="I",APT!G69="M"),APT!H69=5,APT!J69="I")),CONCATENATE(", R",APT!A69,IA!I70),I70)</f>
        <v/>
      </c>
      <c r="J71" s="51" t="str">
        <f>IF(IF($A$2=FALSE,AND(APT!G69="I",APT!H69=2,APT!J69="A"),AND(OR(APT!G69="I",APT!G69="M"),APT!H69=2,APT!J69="A")),CONCATENATE(", R",APT!A69,IA!J70),J70)</f>
        <v/>
      </c>
      <c r="K71" s="51" t="str">
        <f>IF(IF($A$2=FALSE,AND(APT!G69="I",APT!H69=3,APT!J69="A"),AND(OR(APT!G69="I",APT!G69="M"),APT!H69=3,APT!J69="A")),CONCATENATE(", R",APT!A69,IA!K70),K70)</f>
        <v/>
      </c>
      <c r="L71" s="51" t="str">
        <f>IF(IF($A$2=FALSE,AND(APT!G69="I",APT!H69=4,APT!J69="A"),AND(OR(APT!G69="I",APT!G69="M"),APT!H69=4,APT!J69="A")),CONCATENATE(", R",APT!A69,IA!L70),L70)</f>
        <v/>
      </c>
      <c r="M71" s="51" t="str">
        <f>IF(IF($A$2=FALSE,AND(APT!G69="I",APT!H69=5,APT!J69="A"),AND(OR(APT!G69="I",APT!G69="M"),APT!H69=5,APT!J69="A")),CONCATENATE(", R",APT!A69,IA!M70),M70)</f>
        <v/>
      </c>
      <c r="N71" s="51" t="str">
        <f>IF(IF($A$2=FALSE,AND(APT!G69="I",APT!H69=3,APT!J69="B"),AND(OR(APT!G69="I",APT!G69="M"),APT!H69=3,APT!J69="B")),CONCATENATE(", R",APT!A69,IA!N70),N70)</f>
        <v/>
      </c>
      <c r="O71" s="51" t="str">
        <f>IF(IF($A$2=FALSE,AND(APT!G69="I",APT!H69=4,APT!J69="B"),AND(OR(APT!G69="I",APT!G69="M"),APT!H69=4,APT!J69="B")),CONCATENATE(", R",APT!A69,IA!O70),O70)</f>
        <v/>
      </c>
      <c r="P71" s="51" t="str">
        <f>IF(IF($A$2=FALSE,AND(APT!G69="I",APT!H69=5,APT!J69="B"),AND(OR(APT!G69="I",APT!G69="M"),APT!H69=5,APT!J69="B")),CONCATENATE(", R",APT!A69,IA!P70),P70)</f>
        <v/>
      </c>
      <c r="Q71" s="51" t="str">
        <f>IF(IF($A$2=FALSE,AND(APT!G69="I",APT!H69=5,APT!J69="D"),AND(OR(APT!G69="I",APT!G69="M"),APT!H69=5,APT!J69="D")),CONCATENATE(", R",APT!A69,IA!Q70),Q70)</f>
        <v/>
      </c>
    </row>
    <row r="72" spans="1:17" x14ac:dyDescent="0.25">
      <c r="A72" s="51" t="str">
        <f>IF(IF($A$2=FALSE,AND(APT!G70="I",APT!H70=1,APT!J70="c"),AND(OR(APT!G70="I",APT!G70="M"),APT!H70=1,APT!J70="c")),CONCATENATE(", R",APT!A70,IA!A71),A71)</f>
        <v/>
      </c>
      <c r="B72" s="51" t="str">
        <f>IF(IF($A$2=FALSE,AND(APT!G70="I",APT!H70=2,APT!J70="c"),AND(OR(APT!G70="I",APT!G70="M"),APT!H70=2,APT!J70="c")),CONCATENATE(", R",APT!A70,IA!B71),B71)</f>
        <v/>
      </c>
      <c r="C72" s="51" t="str">
        <f>IF(IF($A$2=FALSE,AND(APT!G70="I",APT!H70=3,APT!J70="c"),AND(OR(APT!G70="I",APT!G70="M"),APT!H70=3,APT!J70="c")),CONCATENATE(", R",APT!A70,IA!C71),C71)</f>
        <v/>
      </c>
      <c r="D72" s="51" t="str">
        <f>IF(IF($A$2=FALSE,AND(APT!G70="I",APT!H70=4,APT!J70="c"),AND(OR(APT!G70="I",APT!G70="M"),APT!H70=4,APT!J70="c")),CONCATENATE(", R",APT!A70,IA!D71),D71)</f>
        <v/>
      </c>
      <c r="E72" s="51" t="str">
        <f>IF(IF($A$2=FALSE,AND(APT!G70="I",APT!H70=5,APT!J70="c"),AND(OR(APT!G70="I",APT!G70="M"),APT!H70=5,APT!J70="c")),CONCATENATE(", Riesgo",APT!A70,IA!E71),E71)</f>
        <v/>
      </c>
      <c r="F72" s="51" t="str">
        <f>IF(IF($A$2=FALSE,AND(APT!G70="I",APT!H70=2,APT!J70="I"),AND(OR(APT!G70="I",APT!G70="M"),APT!H70=2,APT!J70="I")),CONCATENATE(", R",APT!A70,IA!F71),F71)</f>
        <v/>
      </c>
      <c r="G72" s="51" t="str">
        <f>IF(IF($A$2=FALSE,AND(APT!G70="I",APT!H70=3,APT!J70="I"),AND(OR(APT!G70="I",APT!G70="M"),APT!H70=3,APT!J70="I")),CONCATENATE(", R",APT!A70,IA!G71),G71)</f>
        <v/>
      </c>
      <c r="H72" s="51" t="str">
        <f>IF(IF($A$2=FALSE,AND(APT!G70="I",APT!H70=4,APT!J70="I"),AND(OR(APT!G70="I",APT!G70="M"),APT!H70=4,APT!J70="I")),CONCATENATE(", R",APT!A70,IA!H71),H71)</f>
        <v/>
      </c>
      <c r="I72" s="51" t="str">
        <f>IF(IF($A$2=FALSE,AND(APT!G70="I",APT!H70=5,APT!J70="I"),AND(OR(APT!G70="I",APT!G70="M"),APT!H70=5,APT!J70="I")),CONCATENATE(", R",APT!A70,IA!I71),I71)</f>
        <v/>
      </c>
      <c r="J72" s="51" t="str">
        <f>IF(IF($A$2=FALSE,AND(APT!G70="I",APT!H70=2,APT!J70="A"),AND(OR(APT!G70="I",APT!G70="M"),APT!H70=2,APT!J70="A")),CONCATENATE(", R",APT!A70,IA!J71),J71)</f>
        <v/>
      </c>
      <c r="K72" s="51" t="str">
        <f>IF(IF($A$2=FALSE,AND(APT!G70="I",APT!H70=3,APT!J70="A"),AND(OR(APT!G70="I",APT!G70="M"),APT!H70=3,APT!J70="A")),CONCATENATE(", R",APT!A70,IA!K71),K71)</f>
        <v/>
      </c>
      <c r="L72" s="51" t="str">
        <f>IF(IF($A$2=FALSE,AND(APT!G70="I",APT!H70=4,APT!J70="A"),AND(OR(APT!G70="I",APT!G70="M"),APT!H70=4,APT!J70="A")),CONCATENATE(", R",APT!A70,IA!L71),L71)</f>
        <v/>
      </c>
      <c r="M72" s="51" t="str">
        <f>IF(IF($A$2=FALSE,AND(APT!G70="I",APT!H70=5,APT!J70="A"),AND(OR(APT!G70="I",APT!G70="M"),APT!H70=5,APT!J70="A")),CONCATENATE(", R",APT!A70,IA!M71),M71)</f>
        <v/>
      </c>
      <c r="N72" s="51" t="str">
        <f>IF(IF($A$2=FALSE,AND(APT!G70="I",APT!H70=3,APT!J70="B"),AND(OR(APT!G70="I",APT!G70="M"),APT!H70=3,APT!J70="B")),CONCATENATE(", R",APT!A70,IA!N71),N71)</f>
        <v/>
      </c>
      <c r="O72" s="51" t="str">
        <f>IF(IF($A$2=FALSE,AND(APT!G70="I",APT!H70=4,APT!J70="B"),AND(OR(APT!G70="I",APT!G70="M"),APT!H70=4,APT!J70="B")),CONCATENATE(", R",APT!A70,IA!O71),O71)</f>
        <v/>
      </c>
      <c r="P72" s="51" t="str">
        <f>IF(IF($A$2=FALSE,AND(APT!G70="I",APT!H70=5,APT!J70="B"),AND(OR(APT!G70="I",APT!G70="M"),APT!H70=5,APT!J70="B")),CONCATENATE(", R",APT!A70,IA!P71),P71)</f>
        <v/>
      </c>
      <c r="Q72" s="51" t="str">
        <f>IF(IF($A$2=FALSE,AND(APT!G70="I",APT!H70=5,APT!J70="D"),AND(OR(APT!G70="I",APT!G70="M"),APT!H70=5,APT!J70="D")),CONCATENATE(", R",APT!A70,IA!Q71),Q71)</f>
        <v/>
      </c>
    </row>
    <row r="73" spans="1:17" x14ac:dyDescent="0.25">
      <c r="A73" s="51" t="str">
        <f>IF(IF($A$2=FALSE,AND(APT!G71="I",APT!H71=1,APT!J71="c"),AND(OR(APT!G71="I",APT!G71="M"),APT!H71=1,APT!J71="c")),CONCATENATE(", R",APT!A71,IA!A72),A72)</f>
        <v/>
      </c>
      <c r="B73" s="51" t="str">
        <f>IF(IF($A$2=FALSE,AND(APT!G71="I",APT!H71=2,APT!J71="c"),AND(OR(APT!G71="I",APT!G71="M"),APT!H71=2,APT!J71="c")),CONCATENATE(", R",APT!A71,IA!B72),B72)</f>
        <v/>
      </c>
      <c r="C73" s="51" t="str">
        <f>IF(IF($A$2=FALSE,AND(APT!G71="I",APT!H71=3,APT!J71="c"),AND(OR(APT!G71="I",APT!G71="M"),APT!H71=3,APT!J71="c")),CONCATENATE(", R",APT!A71,IA!C72),C72)</f>
        <v/>
      </c>
      <c r="D73" s="51" t="str">
        <f>IF(IF($A$2=FALSE,AND(APT!G71="I",APT!H71=4,APT!J71="c"),AND(OR(APT!G71="I",APT!G71="M"),APT!H71=4,APT!J71="c")),CONCATENATE(", R",APT!A71,IA!D72),D72)</f>
        <v/>
      </c>
      <c r="E73" s="51" t="str">
        <f>IF(IF($A$2=FALSE,AND(APT!G71="I",APT!H71=5,APT!J71="c"),AND(OR(APT!G71="I",APT!G71="M"),APT!H71=5,APT!J71="c")),CONCATENATE(", Riesgo",APT!A71,IA!E72),E72)</f>
        <v/>
      </c>
      <c r="F73" s="51" t="str">
        <f>IF(IF($A$2=FALSE,AND(APT!G71="I",APT!H71=2,APT!J71="I"),AND(OR(APT!G71="I",APT!G71="M"),APT!H71=2,APT!J71="I")),CONCATENATE(", R",APT!A71,IA!F72),F72)</f>
        <v/>
      </c>
      <c r="G73" s="51" t="str">
        <f>IF(IF($A$2=FALSE,AND(APT!G71="I",APT!H71=3,APT!J71="I"),AND(OR(APT!G71="I",APT!G71="M"),APT!H71=3,APT!J71="I")),CONCATENATE(", R",APT!A71,IA!G72),G72)</f>
        <v/>
      </c>
      <c r="H73" s="51" t="str">
        <f>IF(IF($A$2=FALSE,AND(APT!G71="I",APT!H71=4,APT!J71="I"),AND(OR(APT!G71="I",APT!G71="M"),APT!H71=4,APT!J71="I")),CONCATENATE(", R",APT!A71,IA!H72),H72)</f>
        <v/>
      </c>
      <c r="I73" s="51" t="str">
        <f>IF(IF($A$2=FALSE,AND(APT!G71="I",APT!H71=5,APT!J71="I"),AND(OR(APT!G71="I",APT!G71="M"),APT!H71=5,APT!J71="I")),CONCATENATE(", R",APT!A71,IA!I72),I72)</f>
        <v/>
      </c>
      <c r="J73" s="51" t="str">
        <f>IF(IF($A$2=FALSE,AND(APT!G71="I",APT!H71=2,APT!J71="A"),AND(OR(APT!G71="I",APT!G71="M"),APT!H71=2,APT!J71="A")),CONCATENATE(", R",APT!A71,IA!J72),J72)</f>
        <v/>
      </c>
      <c r="K73" s="51" t="str">
        <f>IF(IF($A$2=FALSE,AND(APT!G71="I",APT!H71=3,APT!J71="A"),AND(OR(APT!G71="I",APT!G71="M"),APT!H71=3,APT!J71="A")),CONCATENATE(", R",APT!A71,IA!K72),K72)</f>
        <v/>
      </c>
      <c r="L73" s="51" t="str">
        <f>IF(IF($A$2=FALSE,AND(APT!G71="I",APT!H71=4,APT!J71="A"),AND(OR(APT!G71="I",APT!G71="M"),APT!H71=4,APT!J71="A")),CONCATENATE(", R",APT!A71,IA!L72),L72)</f>
        <v/>
      </c>
      <c r="M73" s="51" t="str">
        <f>IF(IF($A$2=FALSE,AND(APT!G71="I",APT!H71=5,APT!J71="A"),AND(OR(APT!G71="I",APT!G71="M"),APT!H71=5,APT!J71="A")),CONCATENATE(", R",APT!A71,IA!M72),M72)</f>
        <v/>
      </c>
      <c r="N73" s="51" t="str">
        <f>IF(IF($A$2=FALSE,AND(APT!G71="I",APT!H71=3,APT!J71="B"),AND(OR(APT!G71="I",APT!G71="M"),APT!H71=3,APT!J71="B")),CONCATENATE(", R",APT!A71,IA!N72),N72)</f>
        <v/>
      </c>
      <c r="O73" s="51" t="str">
        <f>IF(IF($A$2=FALSE,AND(APT!G71="I",APT!H71=4,APT!J71="B"),AND(OR(APT!G71="I",APT!G71="M"),APT!H71=4,APT!J71="B")),CONCATENATE(", R",APT!A71,IA!O72),O72)</f>
        <v/>
      </c>
      <c r="P73" s="51" t="str">
        <f>IF(IF($A$2=FALSE,AND(APT!G71="I",APT!H71=5,APT!J71="B"),AND(OR(APT!G71="I",APT!G71="M"),APT!H71=5,APT!J71="B")),CONCATENATE(", R",APT!A71,IA!P72),P72)</f>
        <v/>
      </c>
      <c r="Q73" s="51" t="str">
        <f>IF(IF($A$2=FALSE,AND(APT!G71="I",APT!H71=5,APT!J71="D"),AND(OR(APT!G71="I",APT!G71="M"),APT!H71=5,APT!J71="D")),CONCATENATE(", R",APT!A71,IA!Q72),Q72)</f>
        <v/>
      </c>
    </row>
    <row r="74" spans="1:17" x14ac:dyDescent="0.25">
      <c r="A74" s="51" t="str">
        <f>IF(IF($A$2=FALSE,AND(APT!G72="I",APT!H72=1,APT!J72="c"),AND(OR(APT!G72="I",APT!G72="M"),APT!H72=1,APT!J72="c")),CONCATENATE(", R",APT!A72,IA!A73),A73)</f>
        <v/>
      </c>
      <c r="B74" s="51" t="str">
        <f>IF(IF($A$2=FALSE,AND(APT!G72="I",APT!H72=2,APT!J72="c"),AND(OR(APT!G72="I",APT!G72="M"),APT!H72=2,APT!J72="c")),CONCATENATE(", R",APT!A72,IA!B73),B73)</f>
        <v/>
      </c>
      <c r="C74" s="51" t="str">
        <f>IF(IF($A$2=FALSE,AND(APT!G72="I",APT!H72=3,APT!J72="c"),AND(OR(APT!G72="I",APT!G72="M"),APT!H72=3,APT!J72="c")),CONCATENATE(", R",APT!A72,IA!C73),C73)</f>
        <v/>
      </c>
      <c r="D74" s="51" t="str">
        <f>IF(IF($A$2=FALSE,AND(APT!G72="I",APT!H72=4,APT!J72="c"),AND(OR(APT!G72="I",APT!G72="M"),APT!H72=4,APT!J72="c")),CONCATENATE(", R",APT!A72,IA!D73),D73)</f>
        <v/>
      </c>
      <c r="E74" s="51" t="str">
        <f>IF(IF($A$2=FALSE,AND(APT!G72="I",APT!H72=5,APT!J72="c"),AND(OR(APT!G72="I",APT!G72="M"),APT!H72=5,APT!J72="c")),CONCATENATE(", Riesgo",APT!A72,IA!E73),E73)</f>
        <v/>
      </c>
      <c r="F74" s="51" t="str">
        <f>IF(IF($A$2=FALSE,AND(APT!G72="I",APT!H72=2,APT!J72="I"),AND(OR(APT!G72="I",APT!G72="M"),APT!H72=2,APT!J72="I")),CONCATENATE(", R",APT!A72,IA!F73),F73)</f>
        <v/>
      </c>
      <c r="G74" s="51" t="str">
        <f>IF(IF($A$2=FALSE,AND(APT!G72="I",APT!H72=3,APT!J72="I"),AND(OR(APT!G72="I",APT!G72="M"),APT!H72=3,APT!J72="I")),CONCATENATE(", R",APT!A72,IA!G73),G73)</f>
        <v/>
      </c>
      <c r="H74" s="51" t="str">
        <f>IF(IF($A$2=FALSE,AND(APT!G72="I",APT!H72=4,APT!J72="I"),AND(OR(APT!G72="I",APT!G72="M"),APT!H72=4,APT!J72="I")),CONCATENATE(", R",APT!A72,IA!H73),H73)</f>
        <v/>
      </c>
      <c r="I74" s="51" t="str">
        <f>IF(IF($A$2=FALSE,AND(APT!G72="I",APT!H72=5,APT!J72="I"),AND(OR(APT!G72="I",APT!G72="M"),APT!H72=5,APT!J72="I")),CONCATENATE(", R",APT!A72,IA!I73),I73)</f>
        <v/>
      </c>
      <c r="J74" s="51" t="str">
        <f>IF(IF($A$2=FALSE,AND(APT!G72="I",APT!H72=2,APT!J72="A"),AND(OR(APT!G72="I",APT!G72="M"),APT!H72=2,APT!J72="A")),CONCATENATE(", R",APT!A72,IA!J73),J73)</f>
        <v/>
      </c>
      <c r="K74" s="51" t="str">
        <f>IF(IF($A$2=FALSE,AND(APT!G72="I",APT!H72=3,APT!J72="A"),AND(OR(APT!G72="I",APT!G72="M"),APT!H72=3,APT!J72="A")),CONCATENATE(", R",APT!A72,IA!K73),K73)</f>
        <v/>
      </c>
      <c r="L74" s="51" t="str">
        <f>IF(IF($A$2=FALSE,AND(APT!G72="I",APT!H72=4,APT!J72="A"),AND(OR(APT!G72="I",APT!G72="M"),APT!H72=4,APT!J72="A")),CONCATENATE(", R",APT!A72,IA!L73),L73)</f>
        <v/>
      </c>
      <c r="M74" s="51" t="str">
        <f>IF(IF($A$2=FALSE,AND(APT!G72="I",APT!H72=5,APT!J72="A"),AND(OR(APT!G72="I",APT!G72="M"),APT!H72=5,APT!J72="A")),CONCATENATE(", R",APT!A72,IA!M73),M73)</f>
        <v/>
      </c>
      <c r="N74" s="51" t="str">
        <f>IF(IF($A$2=FALSE,AND(APT!G72="I",APT!H72=3,APT!J72="B"),AND(OR(APT!G72="I",APT!G72="M"),APT!H72=3,APT!J72="B")),CONCATENATE(", R",APT!A72,IA!N73),N73)</f>
        <v/>
      </c>
      <c r="O74" s="51" t="str">
        <f>IF(IF($A$2=FALSE,AND(APT!G72="I",APT!H72=4,APT!J72="B"),AND(OR(APT!G72="I",APT!G72="M"),APT!H72=4,APT!J72="B")),CONCATENATE(", R",APT!A72,IA!O73),O73)</f>
        <v/>
      </c>
      <c r="P74" s="51" t="str">
        <f>IF(IF($A$2=FALSE,AND(APT!G72="I",APT!H72=5,APT!J72="B"),AND(OR(APT!G72="I",APT!G72="M"),APT!H72=5,APT!J72="B")),CONCATENATE(", R",APT!A72,IA!P73),P73)</f>
        <v/>
      </c>
      <c r="Q74" s="51" t="str">
        <f>IF(IF($A$2=FALSE,AND(APT!G72="I",APT!H72=5,APT!J72="D"),AND(OR(APT!G72="I",APT!G72="M"),APT!H72=5,APT!J72="D")),CONCATENATE(", R",APT!A72,IA!Q73),Q73)</f>
        <v/>
      </c>
    </row>
    <row r="75" spans="1:17" x14ac:dyDescent="0.25">
      <c r="A75" s="51" t="str">
        <f>IF(IF($A$2=FALSE,AND(APT!G73="I",APT!H73=1,APT!J73="c"),AND(OR(APT!G73="I",APT!G73="M"),APT!H73=1,APT!J73="c")),CONCATENATE(", R",APT!A73,IA!A74),A74)</f>
        <v/>
      </c>
      <c r="B75" s="51" t="str">
        <f>IF(IF($A$2=FALSE,AND(APT!G73="I",APT!H73=2,APT!J73="c"),AND(OR(APT!G73="I",APT!G73="M"),APT!H73=2,APT!J73="c")),CONCATENATE(", R",APT!A73,IA!B74),B74)</f>
        <v/>
      </c>
      <c r="C75" s="51" t="str">
        <f>IF(IF($A$2=FALSE,AND(APT!G73="I",APT!H73=3,APT!J73="c"),AND(OR(APT!G73="I",APT!G73="M"),APT!H73=3,APT!J73="c")),CONCATENATE(", R",APT!A73,IA!C74),C74)</f>
        <v/>
      </c>
      <c r="D75" s="51" t="str">
        <f>IF(IF($A$2=FALSE,AND(APT!G73="I",APT!H73=4,APT!J73="c"),AND(OR(APT!G73="I",APT!G73="M"),APT!H73=4,APT!J73="c")),CONCATENATE(", R",APT!A73,IA!D74),D74)</f>
        <v/>
      </c>
      <c r="E75" s="51" t="str">
        <f>IF(IF($A$2=FALSE,AND(APT!G73="I",APT!H73=5,APT!J73="c"),AND(OR(APT!G73="I",APT!G73="M"),APT!H73=5,APT!J73="c")),CONCATENATE(", Riesgo",APT!A73,IA!E74),E74)</f>
        <v/>
      </c>
      <c r="F75" s="51" t="str">
        <f>IF(IF($A$2=FALSE,AND(APT!G73="I",APT!H73=2,APT!J73="I"),AND(OR(APT!G73="I",APT!G73="M"),APT!H73=2,APT!J73="I")),CONCATENATE(", R",APT!A73,IA!F74),F74)</f>
        <v/>
      </c>
      <c r="G75" s="51" t="str">
        <f>IF(IF($A$2=FALSE,AND(APT!G73="I",APT!H73=3,APT!J73="I"),AND(OR(APT!G73="I",APT!G73="M"),APT!H73=3,APT!J73="I")),CONCATENATE(", R",APT!A73,IA!G74),G74)</f>
        <v/>
      </c>
      <c r="H75" s="51" t="str">
        <f>IF(IF($A$2=FALSE,AND(APT!G73="I",APT!H73=4,APT!J73="I"),AND(OR(APT!G73="I",APT!G73="M"),APT!H73=4,APT!J73="I")),CONCATENATE(", R",APT!A73,IA!H74),H74)</f>
        <v/>
      </c>
      <c r="I75" s="51" t="str">
        <f>IF(IF($A$2=FALSE,AND(APT!G73="I",APT!H73=5,APT!J73="I"),AND(OR(APT!G73="I",APT!G73="M"),APT!H73=5,APT!J73="I")),CONCATENATE(", R",APT!A73,IA!I74),I74)</f>
        <v/>
      </c>
      <c r="J75" s="51" t="str">
        <f>IF(IF($A$2=FALSE,AND(APT!G73="I",APT!H73=2,APT!J73="A"),AND(OR(APT!G73="I",APT!G73="M"),APT!H73=2,APT!J73="A")),CONCATENATE(", R",APT!A73,IA!J74),J74)</f>
        <v/>
      </c>
      <c r="K75" s="51" t="str">
        <f>IF(IF($A$2=FALSE,AND(APT!G73="I",APT!H73=3,APT!J73="A"),AND(OR(APT!G73="I",APT!G73="M"),APT!H73=3,APT!J73="A")),CONCATENATE(", R",APT!A73,IA!K74),K74)</f>
        <v/>
      </c>
      <c r="L75" s="51" t="str">
        <f>IF(IF($A$2=FALSE,AND(APT!G73="I",APT!H73=4,APT!J73="A"),AND(OR(APT!G73="I",APT!G73="M"),APT!H73=4,APT!J73="A")),CONCATENATE(", R",APT!A73,IA!L74),L74)</f>
        <v/>
      </c>
      <c r="M75" s="51" t="str">
        <f>IF(IF($A$2=FALSE,AND(APT!G73="I",APT!H73=5,APT!J73="A"),AND(OR(APT!G73="I",APT!G73="M"),APT!H73=5,APT!J73="A")),CONCATENATE(", R",APT!A73,IA!M74),M74)</f>
        <v/>
      </c>
      <c r="N75" s="51" t="str">
        <f>IF(IF($A$2=FALSE,AND(APT!G73="I",APT!H73=3,APT!J73="B"),AND(OR(APT!G73="I",APT!G73="M"),APT!H73=3,APT!J73="B")),CONCATENATE(", R",APT!A73,IA!N74),N74)</f>
        <v/>
      </c>
      <c r="O75" s="51" t="str">
        <f>IF(IF($A$2=FALSE,AND(APT!G73="I",APT!H73=4,APT!J73="B"),AND(OR(APT!G73="I",APT!G73="M"),APT!H73=4,APT!J73="B")),CONCATENATE(", R",APT!A73,IA!O74),O74)</f>
        <v/>
      </c>
      <c r="P75" s="51" t="str">
        <f>IF(IF($A$2=FALSE,AND(APT!G73="I",APT!H73=5,APT!J73="B"),AND(OR(APT!G73="I",APT!G73="M"),APT!H73=5,APT!J73="B")),CONCATENATE(", R",APT!A73,IA!P74),P74)</f>
        <v/>
      </c>
      <c r="Q75" s="51" t="str">
        <f>IF(IF($A$2=FALSE,AND(APT!G73="I",APT!H73=5,APT!J73="D"),AND(OR(APT!G73="I",APT!G73="M"),APT!H73=5,APT!J73="D")),CONCATENATE(", R",APT!A73,IA!Q74),Q74)</f>
        <v/>
      </c>
    </row>
    <row r="76" spans="1:17" x14ac:dyDescent="0.25">
      <c r="A76" s="51" t="str">
        <f>IF(IF($A$2=FALSE,AND(APT!G74="I",APT!H74=1,APT!J74="c"),AND(OR(APT!G74="I",APT!G74="M"),APT!H74=1,APT!J74="c")),CONCATENATE(", R",APT!A74,IA!A75),A75)</f>
        <v/>
      </c>
      <c r="B76" s="51" t="str">
        <f>IF(IF($A$2=FALSE,AND(APT!G74="I",APT!H74=2,APT!J74="c"),AND(OR(APT!G74="I",APT!G74="M"),APT!H74=2,APT!J74="c")),CONCATENATE(", R",APT!A74,IA!B75),B75)</f>
        <v/>
      </c>
      <c r="C76" s="51" t="str">
        <f>IF(IF($A$2=FALSE,AND(APT!G74="I",APT!H74=3,APT!J74="c"),AND(OR(APT!G74="I",APT!G74="M"),APT!H74=3,APT!J74="c")),CONCATENATE(", R",APT!A74,IA!C75),C75)</f>
        <v/>
      </c>
      <c r="D76" s="51" t="str">
        <f>IF(IF($A$2=FALSE,AND(APT!G74="I",APT!H74=4,APT!J74="c"),AND(OR(APT!G74="I",APT!G74="M"),APT!H74=4,APT!J74="c")),CONCATENATE(", R",APT!A74,IA!D75),D75)</f>
        <v/>
      </c>
      <c r="E76" s="51" t="str">
        <f>IF(IF($A$2=FALSE,AND(APT!G74="I",APT!H74=5,APT!J74="c"),AND(OR(APT!G74="I",APT!G74="M"),APT!H74=5,APT!J74="c")),CONCATENATE(", Riesgo",APT!A74,IA!E75),E75)</f>
        <v/>
      </c>
      <c r="F76" s="51" t="str">
        <f>IF(IF($A$2=FALSE,AND(APT!G74="I",APT!H74=2,APT!J74="I"),AND(OR(APT!G74="I",APT!G74="M"),APT!H74=2,APT!J74="I")),CONCATENATE(", R",APT!A74,IA!F75),F75)</f>
        <v/>
      </c>
      <c r="G76" s="51" t="str">
        <f>IF(IF($A$2=FALSE,AND(APT!G74="I",APT!H74=3,APT!J74="I"),AND(OR(APT!G74="I",APT!G74="M"),APT!H74=3,APT!J74="I")),CONCATENATE(", R",APT!A74,IA!G75),G75)</f>
        <v/>
      </c>
      <c r="H76" s="51" t="str">
        <f>IF(IF($A$2=FALSE,AND(APT!G74="I",APT!H74=4,APT!J74="I"),AND(OR(APT!G74="I",APT!G74="M"),APT!H74=4,APT!J74="I")),CONCATENATE(", R",APT!A74,IA!H75),H75)</f>
        <v/>
      </c>
      <c r="I76" s="51" t="str">
        <f>IF(IF($A$2=FALSE,AND(APT!G74="I",APT!H74=5,APT!J74="I"),AND(OR(APT!G74="I",APT!G74="M"),APT!H74=5,APT!J74="I")),CONCATENATE(", R",APT!A74,IA!I75),I75)</f>
        <v/>
      </c>
      <c r="J76" s="51" t="str">
        <f>IF(IF($A$2=FALSE,AND(APT!G74="I",APT!H74=2,APT!J74="A"),AND(OR(APT!G74="I",APT!G74="M"),APT!H74=2,APT!J74="A")),CONCATENATE(", R",APT!A74,IA!J75),J75)</f>
        <v/>
      </c>
      <c r="K76" s="51" t="str">
        <f>IF(IF($A$2=FALSE,AND(APT!G74="I",APT!H74=3,APT!J74="A"),AND(OR(APT!G74="I",APT!G74="M"),APT!H74=3,APT!J74="A")),CONCATENATE(", R",APT!A74,IA!K75),K75)</f>
        <v/>
      </c>
      <c r="L76" s="51" t="str">
        <f>IF(IF($A$2=FALSE,AND(APT!G74="I",APT!H74=4,APT!J74="A"),AND(OR(APT!G74="I",APT!G74="M"),APT!H74=4,APT!J74="A")),CONCATENATE(", R",APT!A74,IA!L75),L75)</f>
        <v/>
      </c>
      <c r="M76" s="51" t="str">
        <f>IF(IF($A$2=FALSE,AND(APT!G74="I",APT!H74=5,APT!J74="A"),AND(OR(APT!G74="I",APT!G74="M"),APT!H74=5,APT!J74="A")),CONCATENATE(", R",APT!A74,IA!M75),M75)</f>
        <v/>
      </c>
      <c r="N76" s="51" t="str">
        <f>IF(IF($A$2=FALSE,AND(APT!G74="I",APT!H74=3,APT!J74="B"),AND(OR(APT!G74="I",APT!G74="M"),APT!H74=3,APT!J74="B")),CONCATENATE(", R",APT!A74,IA!N75),N75)</f>
        <v/>
      </c>
      <c r="O76" s="51" t="str">
        <f>IF(IF($A$2=FALSE,AND(APT!G74="I",APT!H74=4,APT!J74="B"),AND(OR(APT!G74="I",APT!G74="M"),APT!H74=4,APT!J74="B")),CONCATENATE(", R",APT!A74,IA!O75),O75)</f>
        <v/>
      </c>
      <c r="P76" s="51" t="str">
        <f>IF(IF($A$2=FALSE,AND(APT!G74="I",APT!H74=5,APT!J74="B"),AND(OR(APT!G74="I",APT!G74="M"),APT!H74=5,APT!J74="B")),CONCATENATE(", R",APT!A74,IA!P75),P75)</f>
        <v/>
      </c>
      <c r="Q76" s="51" t="str">
        <f>IF(IF($A$2=FALSE,AND(APT!G74="I",APT!H74=5,APT!J74="D"),AND(OR(APT!G74="I",APT!G74="M"),APT!H74=5,APT!J74="D")),CONCATENATE(", R",APT!A74,IA!Q75),Q75)</f>
        <v/>
      </c>
    </row>
    <row r="77" spans="1:17" x14ac:dyDescent="0.25">
      <c r="A77" s="51" t="str">
        <f>IF(IF($A$2=FALSE,AND(APT!G75="I",APT!H75=1,APT!J75="c"),AND(OR(APT!G75="I",APT!G75="M"),APT!H75=1,APT!J75="c")),CONCATENATE(", R",APT!A75,IA!A76),A76)</f>
        <v/>
      </c>
      <c r="B77" s="51" t="str">
        <f>IF(IF($A$2=FALSE,AND(APT!G75="I",APT!H75=2,APT!J75="c"),AND(OR(APT!G75="I",APT!G75="M"),APT!H75=2,APT!J75="c")),CONCATENATE(", R",APT!A75,IA!B76),B76)</f>
        <v/>
      </c>
      <c r="C77" s="51" t="str">
        <f>IF(IF($A$2=FALSE,AND(APT!G75="I",APT!H75=3,APT!J75="c"),AND(OR(APT!G75="I",APT!G75="M"),APT!H75=3,APT!J75="c")),CONCATENATE(", R",APT!A75,IA!C76),C76)</f>
        <v/>
      </c>
      <c r="D77" s="51" t="str">
        <f>IF(IF($A$2=FALSE,AND(APT!G75="I",APT!H75=4,APT!J75="c"),AND(OR(APT!G75="I",APT!G75="M"),APT!H75=4,APT!J75="c")),CONCATENATE(", R",APT!A75,IA!D76),D76)</f>
        <v/>
      </c>
      <c r="E77" s="51" t="str">
        <f>IF(IF($A$2=FALSE,AND(APT!G75="I",APT!H75=5,APT!J75="c"),AND(OR(APT!G75="I",APT!G75="M"),APT!H75=5,APT!J75="c")),CONCATENATE(", Riesgo",APT!A75,IA!E76),E76)</f>
        <v/>
      </c>
      <c r="F77" s="51" t="str">
        <f>IF(IF($A$2=FALSE,AND(APT!G75="I",APT!H75=2,APT!J75="I"),AND(OR(APT!G75="I",APT!G75="M"),APT!H75=2,APT!J75="I")),CONCATENATE(", R",APT!A75,IA!F76),F76)</f>
        <v/>
      </c>
      <c r="G77" s="51" t="str">
        <f>IF(IF($A$2=FALSE,AND(APT!G75="I",APT!H75=3,APT!J75="I"),AND(OR(APT!G75="I",APT!G75="M"),APT!H75=3,APT!J75="I")),CONCATENATE(", R",APT!A75,IA!G76),G76)</f>
        <v/>
      </c>
      <c r="H77" s="51" t="str">
        <f>IF(IF($A$2=FALSE,AND(APT!G75="I",APT!H75=4,APT!J75="I"),AND(OR(APT!G75="I",APT!G75="M"),APT!H75=4,APT!J75="I")),CONCATENATE(", R",APT!A75,IA!H76),H76)</f>
        <v/>
      </c>
      <c r="I77" s="51" t="str">
        <f>IF(IF($A$2=FALSE,AND(APT!G75="I",APT!H75=5,APT!J75="I"),AND(OR(APT!G75="I",APT!G75="M"),APT!H75=5,APT!J75="I")),CONCATENATE(", R",APT!A75,IA!I76),I76)</f>
        <v/>
      </c>
      <c r="J77" s="51" t="str">
        <f>IF(IF($A$2=FALSE,AND(APT!G75="I",APT!H75=2,APT!J75="A"),AND(OR(APT!G75="I",APT!G75="M"),APT!H75=2,APT!J75="A")),CONCATENATE(", R",APT!A75,IA!J76),J76)</f>
        <v/>
      </c>
      <c r="K77" s="51" t="str">
        <f>IF(IF($A$2=FALSE,AND(APT!G75="I",APT!H75=3,APT!J75="A"),AND(OR(APT!G75="I",APT!G75="M"),APT!H75=3,APT!J75="A")),CONCATENATE(", R",APT!A75,IA!K76),K76)</f>
        <v/>
      </c>
      <c r="L77" s="51" t="str">
        <f>IF(IF($A$2=FALSE,AND(APT!G75="I",APT!H75=4,APT!J75="A"),AND(OR(APT!G75="I",APT!G75="M"),APT!H75=4,APT!J75="A")),CONCATENATE(", R",APT!A75,IA!L76),L76)</f>
        <v/>
      </c>
      <c r="M77" s="51" t="str">
        <f>IF(IF($A$2=FALSE,AND(APT!G75="I",APT!H75=5,APT!J75="A"),AND(OR(APT!G75="I",APT!G75="M"),APT!H75=5,APT!J75="A")),CONCATENATE(", R",APT!A75,IA!M76),M76)</f>
        <v/>
      </c>
      <c r="N77" s="51" t="str">
        <f>IF(IF($A$2=FALSE,AND(APT!G75="I",APT!H75=3,APT!J75="B"),AND(OR(APT!G75="I",APT!G75="M"),APT!H75=3,APT!J75="B")),CONCATENATE(", R",APT!A75,IA!N76),N76)</f>
        <v/>
      </c>
      <c r="O77" s="51" t="str">
        <f>IF(IF($A$2=FALSE,AND(APT!G75="I",APT!H75=4,APT!J75="B"),AND(OR(APT!G75="I",APT!G75="M"),APT!H75=4,APT!J75="B")),CONCATENATE(", R",APT!A75,IA!O76),O76)</f>
        <v/>
      </c>
      <c r="P77" s="51" t="str">
        <f>IF(IF($A$2=FALSE,AND(APT!G75="I",APT!H75=5,APT!J75="B"),AND(OR(APT!G75="I",APT!G75="M"),APT!H75=5,APT!J75="B")),CONCATENATE(", R",APT!A75,IA!P76),P76)</f>
        <v/>
      </c>
      <c r="Q77" s="51" t="str">
        <f>IF(IF($A$2=FALSE,AND(APT!G75="I",APT!H75=5,APT!J75="D"),AND(OR(APT!G75="I",APT!G75="M"),APT!H75=5,APT!J75="D")),CONCATENATE(", R",APT!A75,IA!Q76),Q76)</f>
        <v/>
      </c>
    </row>
    <row r="78" spans="1:17" x14ac:dyDescent="0.25">
      <c r="A78" s="51" t="str">
        <f>IF(IF($A$2=FALSE,AND(APT!G76="I",APT!H76=1,APT!J76="c"),AND(OR(APT!G76="I",APT!G76="M"),APT!H76=1,APT!J76="c")),CONCATENATE(", R",APT!A76,IA!A77),A77)</f>
        <v/>
      </c>
      <c r="B78" s="51" t="str">
        <f>IF(IF($A$2=FALSE,AND(APT!G76="I",APT!H76=2,APT!J76="c"),AND(OR(APT!G76="I",APT!G76="M"),APT!H76=2,APT!J76="c")),CONCATENATE(", R",APT!A76,IA!B77),B77)</f>
        <v/>
      </c>
      <c r="C78" s="51" t="str">
        <f>IF(IF($A$2=FALSE,AND(APT!G76="I",APT!H76=3,APT!J76="c"),AND(OR(APT!G76="I",APT!G76="M"),APT!H76=3,APT!J76="c")),CONCATENATE(", R",APT!A76,IA!C77),C77)</f>
        <v/>
      </c>
      <c r="D78" s="51" t="str">
        <f>IF(IF($A$2=FALSE,AND(APT!G76="I",APT!H76=4,APT!J76="c"),AND(OR(APT!G76="I",APT!G76="M"),APT!H76=4,APT!J76="c")),CONCATENATE(", R",APT!A76,IA!D77),D77)</f>
        <v/>
      </c>
      <c r="E78" s="51" t="str">
        <f>IF(IF($A$2=FALSE,AND(APT!G76="I",APT!H76=5,APT!J76="c"),AND(OR(APT!G76="I",APT!G76="M"),APT!H76=5,APT!J76="c")),CONCATENATE(", Riesgo",APT!A76,IA!E77),E77)</f>
        <v/>
      </c>
      <c r="F78" s="51" t="str">
        <f>IF(IF($A$2=FALSE,AND(APT!G76="I",APT!H76=2,APT!J76="I"),AND(OR(APT!G76="I",APT!G76="M"),APT!H76=2,APT!J76="I")),CONCATENATE(", R",APT!A76,IA!F77),F77)</f>
        <v/>
      </c>
      <c r="G78" s="51" t="str">
        <f>IF(IF($A$2=FALSE,AND(APT!G76="I",APT!H76=3,APT!J76="I"),AND(OR(APT!G76="I",APT!G76="M"),APT!H76=3,APT!J76="I")),CONCATENATE(", R",APT!A76,IA!G77),G77)</f>
        <v/>
      </c>
      <c r="H78" s="51" t="str">
        <f>IF(IF($A$2=FALSE,AND(APT!G76="I",APT!H76=4,APT!J76="I"),AND(OR(APT!G76="I",APT!G76="M"),APT!H76=4,APT!J76="I")),CONCATENATE(", R",APT!A76,IA!H77),H77)</f>
        <v/>
      </c>
      <c r="I78" s="51" t="str">
        <f>IF(IF($A$2=FALSE,AND(APT!G76="I",APT!H76=5,APT!J76="I"),AND(OR(APT!G76="I",APT!G76="M"),APT!H76=5,APT!J76="I")),CONCATENATE(", R",APT!A76,IA!I77),I77)</f>
        <v/>
      </c>
      <c r="J78" s="51" t="str">
        <f>IF(IF($A$2=FALSE,AND(APT!G76="I",APT!H76=2,APT!J76="A"),AND(OR(APT!G76="I",APT!G76="M"),APT!H76=2,APT!J76="A")),CONCATENATE(", R",APT!A76,IA!J77),J77)</f>
        <v/>
      </c>
      <c r="K78" s="51" t="str">
        <f>IF(IF($A$2=FALSE,AND(APT!G76="I",APT!H76=3,APT!J76="A"),AND(OR(APT!G76="I",APT!G76="M"),APT!H76=3,APT!J76="A")),CONCATENATE(", R",APT!A76,IA!K77),K77)</f>
        <v/>
      </c>
      <c r="L78" s="51" t="str">
        <f>IF(IF($A$2=FALSE,AND(APT!G76="I",APT!H76=4,APT!J76="A"),AND(OR(APT!G76="I",APT!G76="M"),APT!H76=4,APT!J76="A")),CONCATENATE(", R",APT!A76,IA!L77),L77)</f>
        <v/>
      </c>
      <c r="M78" s="51" t="str">
        <f>IF(IF($A$2=FALSE,AND(APT!G76="I",APT!H76=5,APT!J76="A"),AND(OR(APT!G76="I",APT!G76="M"),APT!H76=5,APT!J76="A")),CONCATENATE(", R",APT!A76,IA!M77),M77)</f>
        <v/>
      </c>
      <c r="N78" s="51" t="str">
        <f>IF(IF($A$2=FALSE,AND(APT!G76="I",APT!H76=3,APT!J76="B"),AND(OR(APT!G76="I",APT!G76="M"),APT!H76=3,APT!J76="B")),CONCATENATE(", R",APT!A76,IA!N77),N77)</f>
        <v/>
      </c>
      <c r="O78" s="51" t="str">
        <f>IF(IF($A$2=FALSE,AND(APT!G76="I",APT!H76=4,APT!J76="B"),AND(OR(APT!G76="I",APT!G76="M"),APT!H76=4,APT!J76="B")),CONCATENATE(", R",APT!A76,IA!O77),O77)</f>
        <v/>
      </c>
      <c r="P78" s="51" t="str">
        <f>IF(IF($A$2=FALSE,AND(APT!G76="I",APT!H76=5,APT!J76="B"),AND(OR(APT!G76="I",APT!G76="M"),APT!H76=5,APT!J76="B")),CONCATENATE(", R",APT!A76,IA!P77),P77)</f>
        <v/>
      </c>
      <c r="Q78" s="51" t="str">
        <f>IF(IF($A$2=FALSE,AND(APT!G76="I",APT!H76=5,APT!J76="D"),AND(OR(APT!G76="I",APT!G76="M"),APT!H76=5,APT!J76="D")),CONCATENATE(", R",APT!A76,IA!Q77),Q77)</f>
        <v/>
      </c>
    </row>
    <row r="79" spans="1:17" x14ac:dyDescent="0.25">
      <c r="A79" s="51" t="str">
        <f>IF(IF($A$2=FALSE,AND(APT!G77="I",APT!H77=1,APT!J77="c"),AND(OR(APT!G77="I",APT!G77="M"),APT!H77=1,APT!J77="c")),CONCATENATE(", R",APT!A77,IA!A78),A78)</f>
        <v/>
      </c>
      <c r="B79" s="51" t="str">
        <f>IF(IF($A$2=FALSE,AND(APT!G77="I",APT!H77=2,APT!J77="c"),AND(OR(APT!G77="I",APT!G77="M"),APT!H77=2,APT!J77="c")),CONCATENATE(", R",APT!A77,IA!B78),B78)</f>
        <v/>
      </c>
      <c r="C79" s="51" t="str">
        <f>IF(IF($A$2=FALSE,AND(APT!G77="I",APT!H77=3,APT!J77="c"),AND(OR(APT!G77="I",APT!G77="M"),APT!H77=3,APT!J77="c")),CONCATENATE(", R",APT!A77,IA!C78),C78)</f>
        <v/>
      </c>
      <c r="D79" s="51" t="str">
        <f>IF(IF($A$2=FALSE,AND(APT!G77="I",APT!H77=4,APT!J77="c"),AND(OR(APT!G77="I",APT!G77="M"),APT!H77=4,APT!J77="c")),CONCATENATE(", R",APT!A77,IA!D78),D78)</f>
        <v/>
      </c>
      <c r="E79" s="51" t="str">
        <f>IF(IF($A$2=FALSE,AND(APT!G77="I",APT!H77=5,APT!J77="c"),AND(OR(APT!G77="I",APT!G77="M"),APT!H77=5,APT!J77="c")),CONCATENATE(", Riesgo",APT!A77,IA!E78),E78)</f>
        <v/>
      </c>
      <c r="F79" s="51" t="str">
        <f>IF(IF($A$2=FALSE,AND(APT!G77="I",APT!H77=2,APT!J77="I"),AND(OR(APT!G77="I",APT!G77="M"),APT!H77=2,APT!J77="I")),CONCATENATE(", R",APT!A77,IA!F78),F78)</f>
        <v/>
      </c>
      <c r="G79" s="51" t="str">
        <f>IF(IF($A$2=FALSE,AND(APT!G77="I",APT!H77=3,APT!J77="I"),AND(OR(APT!G77="I",APT!G77="M"),APT!H77=3,APT!J77="I")),CONCATENATE(", R",APT!A77,IA!G78),G78)</f>
        <v/>
      </c>
      <c r="H79" s="51" t="str">
        <f>IF(IF($A$2=FALSE,AND(APT!G77="I",APT!H77=4,APT!J77="I"),AND(OR(APT!G77="I",APT!G77="M"),APT!H77=4,APT!J77="I")),CONCATENATE(", R",APT!A77,IA!H78),H78)</f>
        <v/>
      </c>
      <c r="I79" s="51" t="str">
        <f>IF(IF($A$2=FALSE,AND(APT!G77="I",APT!H77=5,APT!J77="I"),AND(OR(APT!G77="I",APT!G77="M"),APT!H77=5,APT!J77="I")),CONCATENATE(", R",APT!A77,IA!I78),I78)</f>
        <v/>
      </c>
      <c r="J79" s="51" t="str">
        <f>IF(IF($A$2=FALSE,AND(APT!G77="I",APT!H77=2,APT!J77="A"),AND(OR(APT!G77="I",APT!G77="M"),APT!H77=2,APT!J77="A")),CONCATENATE(", R",APT!A77,IA!J78),J78)</f>
        <v/>
      </c>
      <c r="K79" s="51" t="str">
        <f>IF(IF($A$2=FALSE,AND(APT!G77="I",APT!H77=3,APT!J77="A"),AND(OR(APT!G77="I",APT!G77="M"),APT!H77=3,APT!J77="A")),CONCATENATE(", R",APT!A77,IA!K78),K78)</f>
        <v/>
      </c>
      <c r="L79" s="51" t="str">
        <f>IF(IF($A$2=FALSE,AND(APT!G77="I",APT!H77=4,APT!J77="A"),AND(OR(APT!G77="I",APT!G77="M"),APT!H77=4,APT!J77="A")),CONCATENATE(", R",APT!A77,IA!L78),L78)</f>
        <v/>
      </c>
      <c r="M79" s="51" t="str">
        <f>IF(IF($A$2=FALSE,AND(APT!G77="I",APT!H77=5,APT!J77="A"),AND(OR(APT!G77="I",APT!G77="M"),APT!H77=5,APT!J77="A")),CONCATENATE(", R",APT!A77,IA!M78),M78)</f>
        <v/>
      </c>
      <c r="N79" s="51" t="str">
        <f>IF(IF($A$2=FALSE,AND(APT!G77="I",APT!H77=3,APT!J77="B"),AND(OR(APT!G77="I",APT!G77="M"),APT!H77=3,APT!J77="B")),CONCATENATE(", R",APT!A77,IA!N78),N78)</f>
        <v/>
      </c>
      <c r="O79" s="51" t="str">
        <f>IF(IF($A$2=FALSE,AND(APT!G77="I",APT!H77=4,APT!J77="B"),AND(OR(APT!G77="I",APT!G77="M"),APT!H77=4,APT!J77="B")),CONCATENATE(", R",APT!A77,IA!O78),O78)</f>
        <v/>
      </c>
      <c r="P79" s="51" t="str">
        <f>IF(IF($A$2=FALSE,AND(APT!G77="I",APT!H77=5,APT!J77="B"),AND(OR(APT!G77="I",APT!G77="M"),APT!H77=5,APT!J77="B")),CONCATENATE(", R",APT!A77,IA!P78),P78)</f>
        <v/>
      </c>
      <c r="Q79" s="51" t="str">
        <f>IF(IF($A$2=FALSE,AND(APT!G77="I",APT!H77=5,APT!J77="D"),AND(OR(APT!G77="I",APT!G77="M"),APT!H77=5,APT!J77="D")),CONCATENATE(", R",APT!A77,IA!Q78),Q78)</f>
        <v/>
      </c>
    </row>
    <row r="80" spans="1:17" x14ac:dyDescent="0.25">
      <c r="A80" s="51" t="str">
        <f>IF(IF($A$2=FALSE,AND(APT!G78="I",APT!H78=1,APT!J78="c"),AND(OR(APT!G78="I",APT!G78="M"),APT!H78=1,APT!J78="c")),CONCATENATE(", R",APT!A78,IA!A79),A79)</f>
        <v/>
      </c>
      <c r="B80" s="51" t="str">
        <f>IF(IF($A$2=FALSE,AND(APT!G78="I",APT!H78=2,APT!J78="c"),AND(OR(APT!G78="I",APT!G78="M"),APT!H78=2,APT!J78="c")),CONCATENATE(", R",APT!A78,IA!B79),B79)</f>
        <v/>
      </c>
      <c r="C80" s="51" t="str">
        <f>IF(IF($A$2=FALSE,AND(APT!G78="I",APT!H78=3,APT!J78="c"),AND(OR(APT!G78="I",APT!G78="M"),APT!H78=3,APT!J78="c")),CONCATENATE(", R",APT!A78,IA!C79),C79)</f>
        <v/>
      </c>
      <c r="D80" s="51" t="str">
        <f>IF(IF($A$2=FALSE,AND(APT!G78="I",APT!H78=4,APT!J78="c"),AND(OR(APT!G78="I",APT!G78="M"),APT!H78=4,APT!J78="c")),CONCATENATE(", R",APT!A78,IA!D79),D79)</f>
        <v/>
      </c>
      <c r="E80" s="51" t="str">
        <f>IF(IF($A$2=FALSE,AND(APT!G78="I",APT!H78=5,APT!J78="c"),AND(OR(APT!G78="I",APT!G78="M"),APT!H78=5,APT!J78="c")),CONCATENATE(", Riesgo",APT!A78,IA!E79),E79)</f>
        <v/>
      </c>
      <c r="F80" s="51" t="str">
        <f>IF(IF($A$2=FALSE,AND(APT!G78="I",APT!H78=2,APT!J78="I"),AND(OR(APT!G78="I",APT!G78="M"),APT!H78=2,APT!J78="I")),CONCATENATE(", R",APT!A78,IA!F79),F79)</f>
        <v/>
      </c>
      <c r="G80" s="51" t="str">
        <f>IF(IF($A$2=FALSE,AND(APT!G78="I",APT!H78=3,APT!J78="I"),AND(OR(APT!G78="I",APT!G78="M"),APT!H78=3,APT!J78="I")),CONCATENATE(", R",APT!A78,IA!G79),G79)</f>
        <v/>
      </c>
      <c r="H80" s="51" t="str">
        <f>IF(IF($A$2=FALSE,AND(APT!G78="I",APT!H78=4,APT!J78="I"),AND(OR(APT!G78="I",APT!G78="M"),APT!H78=4,APT!J78="I")),CONCATENATE(", R",APT!A78,IA!H79),H79)</f>
        <v/>
      </c>
      <c r="I80" s="51" t="str">
        <f>IF(IF($A$2=FALSE,AND(APT!G78="I",APT!H78=5,APT!J78="I"),AND(OR(APT!G78="I",APT!G78="M"),APT!H78=5,APT!J78="I")),CONCATENATE(", R",APT!A78,IA!I79),I79)</f>
        <v/>
      </c>
      <c r="J80" s="51" t="str">
        <f>IF(IF($A$2=FALSE,AND(APT!G78="I",APT!H78=2,APT!J78="A"),AND(OR(APT!G78="I",APT!G78="M"),APT!H78=2,APT!J78="A")),CONCATENATE(", R",APT!A78,IA!J79),J79)</f>
        <v/>
      </c>
      <c r="K80" s="51" t="str">
        <f>IF(IF($A$2=FALSE,AND(APT!G78="I",APT!H78=3,APT!J78="A"),AND(OR(APT!G78="I",APT!G78="M"),APT!H78=3,APT!J78="A")),CONCATENATE(", R",APT!A78,IA!K79),K79)</f>
        <v/>
      </c>
      <c r="L80" s="51" t="str">
        <f>IF(IF($A$2=FALSE,AND(APT!G78="I",APT!H78=4,APT!J78="A"),AND(OR(APT!G78="I",APT!G78="M"),APT!H78=4,APT!J78="A")),CONCATENATE(", R",APT!A78,IA!L79),L79)</f>
        <v/>
      </c>
      <c r="M80" s="51" t="str">
        <f>IF(IF($A$2=FALSE,AND(APT!G78="I",APT!H78=5,APT!J78="A"),AND(OR(APT!G78="I",APT!G78="M"),APT!H78=5,APT!J78="A")),CONCATENATE(", R",APT!A78,IA!M79),M79)</f>
        <v/>
      </c>
      <c r="N80" s="51" t="str">
        <f>IF(IF($A$2=FALSE,AND(APT!G78="I",APT!H78=3,APT!J78="B"),AND(OR(APT!G78="I",APT!G78="M"),APT!H78=3,APT!J78="B")),CONCATENATE(", R",APT!A78,IA!N79),N79)</f>
        <v/>
      </c>
      <c r="O80" s="51" t="str">
        <f>IF(IF($A$2=FALSE,AND(APT!G78="I",APT!H78=4,APT!J78="B"),AND(OR(APT!G78="I",APT!G78="M"),APT!H78=4,APT!J78="B")),CONCATENATE(", R",APT!A78,IA!O79),O79)</f>
        <v/>
      </c>
      <c r="P80" s="51" t="str">
        <f>IF(IF($A$2=FALSE,AND(APT!G78="I",APT!H78=5,APT!J78="B"),AND(OR(APT!G78="I",APT!G78="M"),APT!H78=5,APT!J78="B")),CONCATENATE(", R",APT!A78,IA!P79),P79)</f>
        <v/>
      </c>
      <c r="Q80" s="51" t="str">
        <f>IF(IF($A$2=FALSE,AND(APT!G78="I",APT!H78=5,APT!J78="D"),AND(OR(APT!G78="I",APT!G78="M"),APT!H78=5,APT!J78="D")),CONCATENATE(", R",APT!A78,IA!Q79),Q79)</f>
        <v/>
      </c>
    </row>
    <row r="81" spans="1:19" s="59" customFormat="1" x14ac:dyDescent="0.25">
      <c r="A81" s="61" t="str">
        <f>IF(IF($A$2=FALSE,AND(APT!G79="I",APT!H79=1,APT!J79="c"),AND(OR(APT!G79="I",APT!G79="M"),APT!H79=1,APT!J79="c")),CONCATENATE(", R",APT!A79,IA!A80),A80)</f>
        <v/>
      </c>
      <c r="B81" s="61" t="str">
        <f>IF(IF($A$2=FALSE,AND(APT!G79="I",APT!H79=2,APT!J79="c"),AND(OR(APT!G79="I",APT!G79="M"),APT!H79=2,APT!J79="c")),CONCATENATE(", R",APT!A79,IA!B80),B80)</f>
        <v/>
      </c>
      <c r="C81" s="61" t="str">
        <f>IF(IF($A$2=FALSE,AND(APT!G79="I",APT!H79=3,APT!J79="c"),AND(OR(APT!G79="I",APT!G79="M"),APT!H79=3,APT!J79="c")),CONCATENATE(", R",APT!A79,IA!C80),C80)</f>
        <v/>
      </c>
      <c r="D81" s="61" t="str">
        <f>IF(IF($A$2=FALSE,AND(APT!G79="I",APT!H79=4,APT!J79="c"),AND(OR(APT!G79="I",APT!G79="M"),APT!H79=4,APT!J79="c")),CONCATENATE(", R",APT!A79,IA!D80),D80)</f>
        <v/>
      </c>
      <c r="E81" s="61" t="str">
        <f>IF(IF($A$2=FALSE,AND(APT!G79="I",APT!H79=5,APT!J79="c"),AND(OR(APT!G79="I",APT!G79="M"),APT!H79=5,APT!J79="c")),CONCATENATE(", Riesgo",APT!A79,IA!E80),E80)</f>
        <v/>
      </c>
      <c r="F81" s="61" t="str">
        <f>IF(IF($A$2=FALSE,AND(APT!G79="I",APT!H79=2,APT!J79="I"),AND(OR(APT!G79="I",APT!G79="M"),APT!H79=2,APT!J79="I")),CONCATENATE(", R",APT!A79,IA!F80),F80)</f>
        <v/>
      </c>
      <c r="G81" s="61" t="str">
        <f>IF(IF($A$2=FALSE,AND(APT!G79="I",APT!H79=3,APT!J79="I"),AND(OR(APT!G79="I",APT!G79="M"),APT!H79=3,APT!J79="I")),CONCATENATE(", R",APT!A79,IA!G80),G80)</f>
        <v/>
      </c>
      <c r="H81" s="61" t="str">
        <f>IF(IF($A$2=FALSE,AND(APT!G79="I",APT!H79=4,APT!J79="I"),AND(OR(APT!G79="I",APT!G79="M"),APT!H79=4,APT!J79="I")),CONCATENATE(", R",APT!A79,IA!H80),H80)</f>
        <v/>
      </c>
      <c r="I81" s="61" t="str">
        <f>IF(IF($A$2=FALSE,AND(APT!G79="I",APT!H79=5,APT!J79="I"),AND(OR(APT!G79="I",APT!G79="M"),APT!H79=5,APT!J79="I")),CONCATENATE(", R",APT!A79,IA!I80),I80)</f>
        <v/>
      </c>
      <c r="J81" s="61" t="str">
        <f>IF(IF($A$2=FALSE,AND(APT!G79="I",APT!H79=2,APT!J79="A"),AND(OR(APT!G79="I",APT!G79="M"),APT!H79=2,APT!J79="A")),CONCATENATE(", R",APT!A79,IA!J80),J80)</f>
        <v/>
      </c>
      <c r="K81" s="61" t="str">
        <f>IF(IF($A$2=FALSE,AND(APT!G79="I",APT!H79=3,APT!J79="A"),AND(OR(APT!G79="I",APT!G79="M"),APT!H79=3,APT!J79="A")),CONCATENATE(", R",APT!A79,IA!K80),K80)</f>
        <v/>
      </c>
      <c r="L81" s="61" t="str">
        <f>IF(IF($A$2=FALSE,AND(APT!G79="I",APT!H79=4,APT!J79="A"),AND(OR(APT!G79="I",APT!G79="M"),APT!H79=4,APT!J79="A")),CONCATENATE(", R",APT!A79,IA!L80),L80)</f>
        <v/>
      </c>
      <c r="M81" s="61" t="str">
        <f>IF(IF($A$2=FALSE,AND(APT!G79="I",APT!H79=5,APT!J79="A"),AND(OR(APT!G79="I",APT!G79="M"),APT!H79=5,APT!J79="A")),CONCATENATE(", R",APT!A79,IA!M80),M80)</f>
        <v/>
      </c>
      <c r="N81" s="61" t="str">
        <f>IF(IF($A$2=FALSE,AND(APT!G79="I",APT!H79=3,APT!J79="B"),AND(OR(APT!G79="I",APT!G79="M"),APT!H79=3,APT!J79="B")),CONCATENATE(", R",APT!A79,IA!N80),N80)</f>
        <v/>
      </c>
      <c r="O81" s="61" t="str">
        <f>IF(IF($A$2=FALSE,AND(APT!G79="I",APT!H79=4,APT!J79="B"),AND(OR(APT!G79="I",APT!G79="M"),APT!H79=4,APT!J79="B")),CONCATENATE(", R",APT!A79,IA!O80),O80)</f>
        <v/>
      </c>
      <c r="P81" s="61" t="str">
        <f>IF(IF($A$2=FALSE,AND(APT!G79="I",APT!H79=5,APT!J79="B"),AND(OR(APT!G79="I",APT!G79="M"),APT!H79=5,APT!J79="B")),CONCATENATE(", R",APT!A79,IA!P80),P80)</f>
        <v/>
      </c>
      <c r="Q81" s="61" t="str">
        <f>IF(IF($A$2=FALSE,AND(APT!G79="I",APT!H79=5,APT!J79="D"),AND(OR(APT!G79="I",APT!G79="M"),APT!H79=5,APT!J79="D")),CONCATENATE(", R",APT!A79,IA!Q80),Q80)</f>
        <v/>
      </c>
      <c r="R81" s="58"/>
      <c r="S81" s="59" t="s">
        <v>518</v>
      </c>
    </row>
    <row r="82" spans="1:19" x14ac:dyDescent="0.25">
      <c r="A82" s="51" t="str">
        <f>IF(IF($A$2=FALSE,AND(APT!G80="I",APT!H80=1,APT!J80="c"),AND(OR(APT!G80="I",APT!G80="M"),APT!H80=1,APT!J80="c")),CONCATENATE(", R",APT!A80,IA!A81),A81)</f>
        <v/>
      </c>
      <c r="B82" s="51" t="str">
        <f>IF(IF($A$2=FALSE,AND(APT!G80="I",APT!H80=2,APT!J80="c"),AND(OR(APT!G80="I",APT!G80="M"),APT!H80=2,APT!J80="c")),CONCATENATE(", R",APT!A80,IA!B81),B81)</f>
        <v/>
      </c>
      <c r="C82" s="51" t="str">
        <f>IF(IF($A$2=FALSE,AND(APT!G80="I",APT!H80=3,APT!J80="c"),AND(OR(APT!G80="I",APT!G80="M"),APT!H80=3,APT!J80="c")),CONCATENATE(", R",APT!A80,IA!C81),C81)</f>
        <v/>
      </c>
      <c r="D82" s="51" t="str">
        <f>IF(IF($A$2=FALSE,AND(APT!G80="I",APT!H80=4,APT!J80="c"),AND(OR(APT!G80="I",APT!G80="M"),APT!H80=4,APT!J80="c")),CONCATENATE(", R",APT!A80,IA!D81),D81)</f>
        <v/>
      </c>
      <c r="E82" s="51" t="str">
        <f>IF(IF($A$2=FALSE,AND(APT!G80="I",APT!H80=5,APT!J80="c"),AND(OR(APT!G80="I",APT!G80="M"),APT!H80=5,APT!J80="c")),CONCATENATE(", Riesgo",APT!A80,IA!E81),E81)</f>
        <v/>
      </c>
      <c r="F82" s="51" t="str">
        <f>IF(IF($A$2=FALSE,AND(APT!G80="I",APT!H80=2,APT!J80="I"),AND(OR(APT!G80="I",APT!G80="M"),APT!H80=2,APT!J80="I")),CONCATENATE(", R",APT!A80,IA!F81),F81)</f>
        <v/>
      </c>
      <c r="G82" s="51" t="str">
        <f>IF(IF($A$2=FALSE,AND(APT!G80="I",APT!H80=3,APT!J80="I"),AND(OR(APT!G80="I",APT!G80="M"),APT!H80=3,APT!J80="I")),CONCATENATE(", R",APT!A80,IA!G81),G81)</f>
        <v/>
      </c>
      <c r="H82" s="51" t="str">
        <f>IF(IF($A$2=FALSE,AND(APT!G80="I",APT!H80=4,APT!J80="I"),AND(OR(APT!G80="I",APT!G80="M"),APT!H80=4,APT!J80="I")),CONCATENATE(", R",APT!A80,IA!H81),H81)</f>
        <v/>
      </c>
      <c r="I82" s="51" t="str">
        <f>IF(IF($A$2=FALSE,AND(APT!G80="I",APT!H80=5,APT!J80="I"),AND(OR(APT!G80="I",APT!G80="M"),APT!H80=5,APT!J80="I")),CONCATENATE(", R",APT!A80,IA!I81),I81)</f>
        <v/>
      </c>
      <c r="J82" s="51" t="str">
        <f>IF(IF($A$2=FALSE,AND(APT!G80="I",APT!H80=2,APT!J80="A"),AND(OR(APT!G80="I",APT!G80="M"),APT!H80=2,APT!J80="A")),CONCATENATE(", R",APT!A80,IA!J81),J81)</f>
        <v/>
      </c>
      <c r="K82" s="51" t="str">
        <f>IF(IF($A$2=FALSE,AND(APT!G80="I",APT!H80=3,APT!J80="A"),AND(OR(APT!G80="I",APT!G80="M"),APT!H80=3,APT!J80="A")),CONCATENATE(", R",APT!A80,IA!K81),K81)</f>
        <v/>
      </c>
      <c r="L82" s="51" t="str">
        <f>IF(IF($A$2=FALSE,AND(APT!G80="I",APT!H80=4,APT!J80="A"),AND(OR(APT!G80="I",APT!G80="M"),APT!H80=4,APT!J80="A")),CONCATENATE(", R",APT!A80,IA!L81),L81)</f>
        <v/>
      </c>
      <c r="M82" s="51" t="str">
        <f>IF(IF($A$2=FALSE,AND(APT!G80="I",APT!H80=5,APT!J80="A"),AND(OR(APT!G80="I",APT!G80="M"),APT!H80=5,APT!J80="A")),CONCATENATE(", R",APT!A80,IA!M81),M81)</f>
        <v/>
      </c>
      <c r="N82" s="51" t="str">
        <f>IF(IF($A$2=FALSE,AND(APT!G80="I",APT!H80=3,APT!J80="B"),AND(OR(APT!G80="I",APT!G80="M"),APT!H80=3,APT!J80="B")),CONCATENATE(", R",APT!A80,IA!N81),N81)</f>
        <v/>
      </c>
      <c r="O82" s="51" t="str">
        <f>IF(IF($A$2=FALSE,AND(APT!G80="I",APT!H80=4,APT!J80="B"),AND(OR(APT!G80="I",APT!G80="M"),APT!H80=4,APT!J80="B")),CONCATENATE(", R",APT!A80,IA!O81),O81)</f>
        <v/>
      </c>
      <c r="P82" s="51" t="str">
        <f>IF(IF($A$2=FALSE,AND(APT!G80="I",APT!H80=5,APT!J80="B"),AND(OR(APT!G80="I",APT!G80="M"),APT!H80=5,APT!J80="B")),CONCATENATE(", R",APT!A80,IA!P81),P81)</f>
        <v/>
      </c>
      <c r="Q82" s="51" t="str">
        <f>IF(IF($A$2=FALSE,AND(APT!G80="I",APT!H80=5,APT!J80="D"),AND(OR(APT!G80="I",APT!G80="M"),APT!H80=5,APT!J80="D")),CONCATENATE(", R",APT!A80,IA!Q81),Q81)</f>
        <v/>
      </c>
    </row>
    <row r="83" spans="1:19" x14ac:dyDescent="0.25">
      <c r="A83" s="51" t="str">
        <f>IF(IF($A$2=FALSE,AND(APT!G81="I",APT!H81=1,APT!J81="c"),AND(OR(APT!G81="I",APT!G81="M"),APT!H81=1,APT!J81="c")),CONCATENATE(", R",APT!A81,IA!A82),A82)</f>
        <v/>
      </c>
      <c r="B83" s="51" t="str">
        <f>IF(IF($A$2=FALSE,AND(APT!G81="I",APT!H81=2,APT!J81="c"),AND(OR(APT!G81="I",APT!G81="M"),APT!H81=2,APT!J81="c")),CONCATENATE(", R",APT!A81,IA!B82),B82)</f>
        <v/>
      </c>
      <c r="C83" s="51" t="str">
        <f>IF(IF($A$2=FALSE,AND(APT!G81="I",APT!H81=3,APT!J81="c"),AND(OR(APT!G81="I",APT!G81="M"),APT!H81=3,APT!J81="c")),CONCATENATE(", R",APT!A81,IA!C82),C82)</f>
        <v/>
      </c>
      <c r="D83" s="51" t="str">
        <f>IF(IF($A$2=FALSE,AND(APT!G81="I",APT!H81=4,APT!J81="c"),AND(OR(APT!G81="I",APT!G81="M"),APT!H81=4,APT!J81="c")),CONCATENATE(", R",APT!A81,IA!D82),D82)</f>
        <v/>
      </c>
      <c r="E83" s="51" t="str">
        <f>IF(IF($A$2=FALSE,AND(APT!G81="I",APT!H81=5,APT!J81="c"),AND(OR(APT!G81="I",APT!G81="M"),APT!H81=5,APT!J81="c")),CONCATENATE(", Riesgo",APT!A81,IA!E82),E82)</f>
        <v/>
      </c>
      <c r="F83" s="51" t="str">
        <f>IF(IF($A$2=FALSE,AND(APT!G81="I",APT!H81=2,APT!J81="I"),AND(OR(APT!G81="I",APT!G81="M"),APT!H81=2,APT!J81="I")),CONCATENATE(", R",APT!A81,IA!F82),F82)</f>
        <v/>
      </c>
      <c r="G83" s="51" t="str">
        <f>IF(IF($A$2=FALSE,AND(APT!G81="I",APT!H81=3,APT!J81="I"),AND(OR(APT!G81="I",APT!G81="M"),APT!H81=3,APT!J81="I")),CONCATENATE(", R",APT!A81,IA!G82),G82)</f>
        <v/>
      </c>
      <c r="H83" s="51" t="str">
        <f>IF(IF($A$2=FALSE,AND(APT!G81="I",APT!H81=4,APT!J81="I"),AND(OR(APT!G81="I",APT!G81="M"),APT!H81=4,APT!J81="I")),CONCATENATE(", R",APT!A81,IA!H82),H82)</f>
        <v/>
      </c>
      <c r="I83" s="51" t="str">
        <f>IF(IF($A$2=FALSE,AND(APT!G81="I",APT!H81=5,APT!J81="I"),AND(OR(APT!G81="I",APT!G81="M"),APT!H81=5,APT!J81="I")),CONCATENATE(", R",APT!A81,IA!I82),I82)</f>
        <v/>
      </c>
      <c r="J83" s="51" t="str">
        <f>IF(IF($A$2=FALSE,AND(APT!G81="I",APT!H81=2,APT!J81="A"),AND(OR(APT!G81="I",APT!G81="M"),APT!H81=2,APT!J81="A")),CONCATENATE(", R",APT!A81,IA!J82),J82)</f>
        <v/>
      </c>
      <c r="K83" s="51" t="str">
        <f>IF(IF($A$2=FALSE,AND(APT!G81="I",APT!H81=3,APT!J81="A"),AND(OR(APT!G81="I",APT!G81="M"),APT!H81=3,APT!J81="A")),CONCATENATE(", R",APT!A81,IA!K82),K82)</f>
        <v/>
      </c>
      <c r="L83" s="51" t="str">
        <f>IF(IF($A$2=FALSE,AND(APT!G81="I",APT!H81=4,APT!J81="A"),AND(OR(APT!G81="I",APT!G81="M"),APT!H81=4,APT!J81="A")),CONCATENATE(", R",APT!A81,IA!L82),L82)</f>
        <v/>
      </c>
      <c r="M83" s="51" t="str">
        <f>IF(IF($A$2=FALSE,AND(APT!G81="I",APT!H81=5,APT!J81="A"),AND(OR(APT!G81="I",APT!G81="M"),APT!H81=5,APT!J81="A")),CONCATENATE(", R",APT!A81,IA!M82),M82)</f>
        <v/>
      </c>
      <c r="N83" s="51" t="str">
        <f>IF(IF($A$2=FALSE,AND(APT!G81="I",APT!H81=3,APT!J81="B"),AND(OR(APT!G81="I",APT!G81="M"),APT!H81=3,APT!J81="B")),CONCATENATE(", R",APT!A81,IA!N82),N82)</f>
        <v/>
      </c>
      <c r="O83" s="51" t="str">
        <f>IF(IF($A$2=FALSE,AND(APT!G81="I",APT!H81=4,APT!J81="B"),AND(OR(APT!G81="I",APT!G81="M"),APT!H81=4,APT!J81="B")),CONCATENATE(", R",APT!A81,IA!O82),O82)</f>
        <v/>
      </c>
      <c r="P83" s="51" t="str">
        <f>IF(IF($A$2=FALSE,AND(APT!G81="I",APT!H81=5,APT!J81="B"),AND(OR(APT!G81="I",APT!G81="M"),APT!H81=5,APT!J81="B")),CONCATENATE(", R",APT!A81,IA!P82),P82)</f>
        <v/>
      </c>
      <c r="Q83" s="51" t="str">
        <f>IF(IF($A$2=FALSE,AND(APT!G81="I",APT!H81=5,APT!J81="D"),AND(OR(APT!G81="I",APT!G81="M"),APT!H81=5,APT!J81="D")),CONCATENATE(", R",APT!A81,IA!Q82),Q82)</f>
        <v/>
      </c>
    </row>
    <row r="84" spans="1:19" x14ac:dyDescent="0.25">
      <c r="A84" s="51" t="str">
        <f>IF(IF($A$2=FALSE,AND(APT!G82="I",APT!H82=1,APT!J82="c"),AND(OR(APT!G82="I",APT!G82="M"),APT!H82=1,APT!J82="c")),CONCATENATE(", R",APT!A82,IA!A83),A83)</f>
        <v/>
      </c>
      <c r="B84" s="51" t="str">
        <f>IF(IF($A$2=FALSE,AND(APT!G82="I",APT!H82=2,APT!J82="c"),AND(OR(APT!G82="I",APT!G82="M"),APT!H82=2,APT!J82="c")),CONCATENATE(", R",APT!A82,IA!B83),B83)</f>
        <v/>
      </c>
      <c r="C84" s="51" t="str">
        <f>IF(IF($A$2=FALSE,AND(APT!G82="I",APT!H82=3,APT!J82="c"),AND(OR(APT!G82="I",APT!G82="M"),APT!H82=3,APT!J82="c")),CONCATENATE(", R",APT!A82,IA!C83),C83)</f>
        <v/>
      </c>
      <c r="D84" s="51" t="str">
        <f>IF(IF($A$2=FALSE,AND(APT!G82="I",APT!H82=4,APT!J82="c"),AND(OR(APT!G82="I",APT!G82="M"),APT!H82=4,APT!J82="c")),CONCATENATE(", R",APT!A82,IA!D83),D83)</f>
        <v/>
      </c>
      <c r="E84" s="51" t="str">
        <f>IF(IF($A$2=FALSE,AND(APT!G82="I",APT!H82=5,APT!J82="c"),AND(OR(APT!G82="I",APT!G82="M"),APT!H82=5,APT!J82="c")),CONCATENATE(", Riesgo",APT!A82,IA!E83),E83)</f>
        <v/>
      </c>
      <c r="F84" s="51" t="str">
        <f>IF(IF($A$2=FALSE,AND(APT!G82="I",APT!H82=2,APT!J82="I"),AND(OR(APT!G82="I",APT!G82="M"),APT!H82=2,APT!J82="I")),CONCATENATE(", R",APT!A82,IA!F83),F83)</f>
        <v/>
      </c>
      <c r="G84" s="51" t="str">
        <f>IF(IF($A$2=FALSE,AND(APT!G82="I",APT!H82=3,APT!J82="I"),AND(OR(APT!G82="I",APT!G82="M"),APT!H82=3,APT!J82="I")),CONCATENATE(", R",APT!A82,IA!G83),G83)</f>
        <v/>
      </c>
      <c r="H84" s="51" t="str">
        <f>IF(IF($A$2=FALSE,AND(APT!G82="I",APT!H82=4,APT!J82="I"),AND(OR(APT!G82="I",APT!G82="M"),APT!H82=4,APT!J82="I")),CONCATENATE(", R",APT!A82,IA!H83),H83)</f>
        <v/>
      </c>
      <c r="I84" s="51" t="str">
        <f>IF(IF($A$2=FALSE,AND(APT!G82="I",APT!H82=5,APT!J82="I"),AND(OR(APT!G82="I",APT!G82="M"),APT!H82=5,APT!J82="I")),CONCATENATE(", R",APT!A82,IA!I83),I83)</f>
        <v/>
      </c>
      <c r="J84" s="51" t="str">
        <f>IF(IF($A$2=FALSE,AND(APT!G82="I",APT!H82=2,APT!J82="A"),AND(OR(APT!G82="I",APT!G82="M"),APT!H82=2,APT!J82="A")),CONCATENATE(", R",APT!A82,IA!J83),J83)</f>
        <v/>
      </c>
      <c r="K84" s="51" t="str">
        <f>IF(IF($A$2=FALSE,AND(APT!G82="I",APT!H82=3,APT!J82="A"),AND(OR(APT!G82="I",APT!G82="M"),APT!H82=3,APT!J82="A")),CONCATENATE(", R",APT!A82,IA!K83),K83)</f>
        <v/>
      </c>
      <c r="L84" s="51" t="str">
        <f>IF(IF($A$2=FALSE,AND(APT!G82="I",APT!H82=4,APT!J82="A"),AND(OR(APT!G82="I",APT!G82="M"),APT!H82=4,APT!J82="A")),CONCATENATE(", R",APT!A82,IA!L83),L83)</f>
        <v/>
      </c>
      <c r="M84" s="51" t="str">
        <f>IF(IF($A$2=FALSE,AND(APT!G82="I",APT!H82=5,APT!J82="A"),AND(OR(APT!G82="I",APT!G82="M"),APT!H82=5,APT!J82="A")),CONCATENATE(", R",APT!A82,IA!M83),M83)</f>
        <v/>
      </c>
      <c r="N84" s="51" t="str">
        <f>IF(IF($A$2=FALSE,AND(APT!G82="I",APT!H82=3,APT!J82="B"),AND(OR(APT!G82="I",APT!G82="M"),APT!H82=3,APT!J82="B")),CONCATENATE(", R",APT!A82,IA!N83),N83)</f>
        <v/>
      </c>
      <c r="O84" s="51" t="str">
        <f>IF(IF($A$2=FALSE,AND(APT!G82="I",APT!H82=4,APT!J82="B"),AND(OR(APT!G82="I",APT!G82="M"),APT!H82=4,APT!J82="B")),CONCATENATE(", R",APT!A82,IA!O83),O83)</f>
        <v/>
      </c>
      <c r="P84" s="51" t="str">
        <f>IF(IF($A$2=FALSE,AND(APT!G82="I",APT!H82=5,APT!J82="B"),AND(OR(APT!G82="I",APT!G82="M"),APT!H82=5,APT!J82="B")),CONCATENATE(", R",APT!A82,IA!P83),P83)</f>
        <v/>
      </c>
      <c r="Q84" s="51" t="str">
        <f>IF(IF($A$2=FALSE,AND(APT!G82="I",APT!H82=5,APT!J82="D"),AND(OR(APT!G82="I",APT!G82="M"),APT!H82=5,APT!J82="D")),CONCATENATE(", R",APT!A82,IA!Q83),Q83)</f>
        <v/>
      </c>
    </row>
    <row r="85" spans="1:19" x14ac:dyDescent="0.25">
      <c r="A85" s="51" t="str">
        <f>IF(IF($A$2=FALSE,AND(APT!G83="I",APT!H83=1,APT!J83="c"),AND(OR(APT!G83="I",APT!G83="M"),APT!H83=1,APT!J83="c")),CONCATENATE(", R",APT!A83,IA!A84),A84)</f>
        <v/>
      </c>
      <c r="B85" s="51" t="str">
        <f>IF(IF($A$2=FALSE,AND(APT!G83="I",APT!H83=2,APT!J83="c"),AND(OR(APT!G83="I",APT!G83="M"),APT!H83=2,APT!J83="c")),CONCATENATE(", R",APT!A83,IA!B84),B84)</f>
        <v/>
      </c>
      <c r="C85" s="51" t="str">
        <f>IF(IF($A$2=FALSE,AND(APT!G83="I",APT!H83=3,APT!J83="c"),AND(OR(APT!G83="I",APT!G83="M"),APT!H83=3,APT!J83="c")),CONCATENATE(", R",APT!A83,IA!C84),C84)</f>
        <v/>
      </c>
      <c r="D85" s="51" t="str">
        <f>IF(IF($A$2=FALSE,AND(APT!G83="I",APT!H83=4,APT!J83="c"),AND(OR(APT!G83="I",APT!G83="M"),APT!H83=4,APT!J83="c")),CONCATENATE(", R",APT!A83,IA!D84),D84)</f>
        <v/>
      </c>
      <c r="E85" s="51" t="str">
        <f>IF(IF($A$2=FALSE,AND(APT!G83="I",APT!H83=5,APT!J83="c"),AND(OR(APT!G83="I",APT!G83="M"),APT!H83=5,APT!J83="c")),CONCATENATE(", Riesgo",APT!A83,IA!E84),E84)</f>
        <v/>
      </c>
      <c r="F85" s="51" t="str">
        <f>IF(IF($A$2=FALSE,AND(APT!G83="I",APT!H83=2,APT!J83="I"),AND(OR(APT!G83="I",APT!G83="M"),APT!H83=2,APT!J83="I")),CONCATENATE(", R",APT!A83,IA!F84),F84)</f>
        <v/>
      </c>
      <c r="G85" s="51" t="str">
        <f>IF(IF($A$2=FALSE,AND(APT!G83="I",APT!H83=3,APT!J83="I"),AND(OR(APT!G83="I",APT!G83="M"),APT!H83=3,APT!J83="I")),CONCATENATE(", R",APT!A83,IA!G84),G84)</f>
        <v/>
      </c>
      <c r="H85" s="51" t="str">
        <f>IF(IF($A$2=FALSE,AND(APT!G83="I",APT!H83=4,APT!J83="I"),AND(OR(APT!G83="I",APT!G83="M"),APT!H83=4,APT!J83="I")),CONCATENATE(", R",APT!A83,IA!H84),H84)</f>
        <v/>
      </c>
      <c r="I85" s="51" t="str">
        <f>IF(IF($A$2=FALSE,AND(APT!G83="I",APT!H83=5,APT!J83="I"),AND(OR(APT!G83="I",APT!G83="M"),APT!H83=5,APT!J83="I")),CONCATENATE(", R",APT!A83,IA!I84),I84)</f>
        <v/>
      </c>
      <c r="J85" s="51" t="str">
        <f>IF(IF($A$2=FALSE,AND(APT!G83="I",APT!H83=2,APT!J83="A"),AND(OR(APT!G83="I",APT!G83="M"),APT!H83=2,APT!J83="A")),CONCATENATE(", R",APT!A83,IA!J84),J84)</f>
        <v/>
      </c>
      <c r="K85" s="51" t="str">
        <f>IF(IF($A$2=FALSE,AND(APT!G83="I",APT!H83=3,APT!J83="A"),AND(OR(APT!G83="I",APT!G83="M"),APT!H83=3,APT!J83="A")),CONCATENATE(", R",APT!A83,IA!K84),K84)</f>
        <v/>
      </c>
      <c r="L85" s="51" t="str">
        <f>IF(IF($A$2=FALSE,AND(APT!G83="I",APT!H83=4,APT!J83="A"),AND(OR(APT!G83="I",APT!G83="M"),APT!H83=4,APT!J83="A")),CONCATENATE(", R",APT!A83,IA!L84),L84)</f>
        <v/>
      </c>
      <c r="M85" s="51" t="str">
        <f>IF(IF($A$2=FALSE,AND(APT!G83="I",APT!H83=5,APT!J83="A"),AND(OR(APT!G83="I",APT!G83="M"),APT!H83=5,APT!J83="A")),CONCATENATE(", R",APT!A83,IA!M84),M84)</f>
        <v/>
      </c>
      <c r="N85" s="51" t="str">
        <f>IF(IF($A$2=FALSE,AND(APT!G83="I",APT!H83=3,APT!J83="B"),AND(OR(APT!G83="I",APT!G83="M"),APT!H83=3,APT!J83="B")),CONCATENATE(", R",APT!A83,IA!N84),N84)</f>
        <v/>
      </c>
      <c r="O85" s="51" t="str">
        <f>IF(IF($A$2=FALSE,AND(APT!G83="I",APT!H83=4,APT!J83="B"),AND(OR(APT!G83="I",APT!G83="M"),APT!H83=4,APT!J83="B")),CONCATENATE(", R",APT!A83,IA!O84),O84)</f>
        <v/>
      </c>
      <c r="P85" s="51" t="str">
        <f>IF(IF($A$2=FALSE,AND(APT!G83="I",APT!H83=5,APT!J83="B"),AND(OR(APT!G83="I",APT!G83="M"),APT!H83=5,APT!J83="B")),CONCATENATE(", R",APT!A83,IA!P84),P84)</f>
        <v/>
      </c>
      <c r="Q85" s="51" t="str">
        <f>IF(IF($A$2=FALSE,AND(APT!G83="I",APT!H83=5,APT!J83="D"),AND(OR(APT!G83="I",APT!G83="M"),APT!H83=5,APT!J83="D")),CONCATENATE(", R",APT!A83,IA!Q84),Q84)</f>
        <v/>
      </c>
    </row>
    <row r="86" spans="1:19" x14ac:dyDescent="0.25">
      <c r="A86" s="51" t="str">
        <f>IF(IF($A$2=FALSE,AND(APT!G84="I",APT!H84=1,APT!J84="c"),AND(OR(APT!G84="I",APT!G84="M"),APT!H84=1,APT!J84="c")),CONCATENATE(", R",APT!A84,IA!A85),A85)</f>
        <v/>
      </c>
      <c r="B86" s="51" t="str">
        <f>IF(IF($A$2=FALSE,AND(APT!G84="I",APT!H84=2,APT!J84="c"),AND(OR(APT!G84="I",APT!G84="M"),APT!H84=2,APT!J84="c")),CONCATENATE(", R",APT!A84,IA!B85),B85)</f>
        <v/>
      </c>
      <c r="C86" s="51" t="str">
        <f>IF(IF($A$2=FALSE,AND(APT!G84="I",APT!H84=3,APT!J84="c"),AND(OR(APT!G84="I",APT!G84="M"),APT!H84=3,APT!J84="c")),CONCATENATE(", R",APT!A84,IA!C85),C85)</f>
        <v/>
      </c>
      <c r="D86" s="51" t="str">
        <f>IF(IF($A$2=FALSE,AND(APT!G84="I",APT!H84=4,APT!J84="c"),AND(OR(APT!G84="I",APT!G84="M"),APT!H84=4,APT!J84="c")),CONCATENATE(", R",APT!A84,IA!D85),D85)</f>
        <v/>
      </c>
      <c r="E86" s="51" t="str">
        <f>IF(IF($A$2=FALSE,AND(APT!G84="I",APT!H84=5,APT!J84="c"),AND(OR(APT!G84="I",APT!G84="M"),APT!H84=5,APT!J84="c")),CONCATENATE(", Riesgo",APT!A84,IA!E85),E85)</f>
        <v/>
      </c>
      <c r="F86" s="51" t="str">
        <f>IF(IF($A$2=FALSE,AND(APT!G84="I",APT!H84=2,APT!J84="I"),AND(OR(APT!G84="I",APT!G84="M"),APT!H84=2,APT!J84="I")),CONCATENATE(", R",APT!A84,IA!F85),F85)</f>
        <v/>
      </c>
      <c r="G86" s="51" t="str">
        <f>IF(IF($A$2=FALSE,AND(APT!G84="I",APT!H84=3,APT!J84="I"),AND(OR(APT!G84="I",APT!G84="M"),APT!H84=3,APT!J84="I")),CONCATENATE(", R",APT!A84,IA!G85),G85)</f>
        <v/>
      </c>
      <c r="H86" s="51" t="str">
        <f>IF(IF($A$2=FALSE,AND(APT!G84="I",APT!H84=4,APT!J84="I"),AND(OR(APT!G84="I",APT!G84="M"),APT!H84=4,APT!J84="I")),CONCATENATE(", R",APT!A84,IA!H85),H85)</f>
        <v/>
      </c>
      <c r="I86" s="51" t="str">
        <f>IF(IF($A$2=FALSE,AND(APT!G84="I",APT!H84=5,APT!J84="I"),AND(OR(APT!G84="I",APT!G84="M"),APT!H84=5,APT!J84="I")),CONCATENATE(", R",APT!A84,IA!I85),I85)</f>
        <v/>
      </c>
      <c r="J86" s="51" t="str">
        <f>IF(IF($A$2=FALSE,AND(APT!G84="I",APT!H84=2,APT!J84="A"),AND(OR(APT!G84="I",APT!G84="M"),APT!H84=2,APT!J84="A")),CONCATENATE(", R",APT!A84,IA!J85),J85)</f>
        <v/>
      </c>
      <c r="K86" s="51" t="str">
        <f>IF(IF($A$2=FALSE,AND(APT!G84="I",APT!H84=3,APT!J84="A"),AND(OR(APT!G84="I",APT!G84="M"),APT!H84=3,APT!J84="A")),CONCATENATE(", R",APT!A84,IA!K85),K85)</f>
        <v/>
      </c>
      <c r="L86" s="51" t="str">
        <f>IF(IF($A$2=FALSE,AND(APT!G84="I",APT!H84=4,APT!J84="A"),AND(OR(APT!G84="I",APT!G84="M"),APT!H84=4,APT!J84="A")),CONCATENATE(", R",APT!A84,IA!L85),L85)</f>
        <v/>
      </c>
      <c r="M86" s="51" t="str">
        <f>IF(IF($A$2=FALSE,AND(APT!G84="I",APT!H84=5,APT!J84="A"),AND(OR(APT!G84="I",APT!G84="M"),APT!H84=5,APT!J84="A")),CONCATENATE(", R",APT!A84,IA!M85),M85)</f>
        <v/>
      </c>
      <c r="N86" s="51" t="str">
        <f>IF(IF($A$2=FALSE,AND(APT!G84="I",APT!H84=3,APT!J84="B"),AND(OR(APT!G84="I",APT!G84="M"),APT!H84=3,APT!J84="B")),CONCATENATE(", R",APT!A84,IA!N85),N85)</f>
        <v/>
      </c>
      <c r="O86" s="51" t="str">
        <f>IF(IF($A$2=FALSE,AND(APT!G84="I",APT!H84=4,APT!J84="B"),AND(OR(APT!G84="I",APT!G84="M"),APT!H84=4,APT!J84="B")),CONCATENATE(", R",APT!A84,IA!O85),O85)</f>
        <v/>
      </c>
      <c r="P86" s="51" t="str">
        <f>IF(IF($A$2=FALSE,AND(APT!G84="I",APT!H84=5,APT!J84="B"),AND(OR(APT!G84="I",APT!G84="M"),APT!H84=5,APT!J84="B")),CONCATENATE(", R",APT!A84,IA!P85),P85)</f>
        <v/>
      </c>
      <c r="Q86" s="51" t="str">
        <f>IF(IF($A$2=FALSE,AND(APT!G84="I",APT!H84=5,APT!J84="D"),AND(OR(APT!G84="I",APT!G84="M"),APT!H84=5,APT!J84="D")),CONCATENATE(", R",APT!A84,IA!Q85),Q85)</f>
        <v/>
      </c>
    </row>
    <row r="87" spans="1:19" x14ac:dyDescent="0.25">
      <c r="A87" s="51" t="str">
        <f>IF(IF($A$2=FALSE,AND(APT!G85="I",APT!H85=1,APT!J85="c"),AND(OR(APT!G85="I",APT!G85="M"),APT!H85=1,APT!J85="c")),CONCATENATE(", R",APT!A85,IA!A86),A86)</f>
        <v/>
      </c>
      <c r="B87" s="51" t="str">
        <f>IF(IF($A$2=FALSE,AND(APT!G85="I",APT!H85=2,APT!J85="c"),AND(OR(APT!G85="I",APT!G85="M"),APT!H85=2,APT!J85="c")),CONCATENATE(", R",APT!A85,IA!B86),B86)</f>
        <v/>
      </c>
      <c r="C87" s="51" t="str">
        <f>IF(IF($A$2=FALSE,AND(APT!G85="I",APT!H85=3,APT!J85="c"),AND(OR(APT!G85="I",APT!G85="M"),APT!H85=3,APT!J85="c")),CONCATENATE(", R",APT!A85,IA!C86),C86)</f>
        <v/>
      </c>
      <c r="D87" s="51" t="str">
        <f>IF(IF($A$2=FALSE,AND(APT!G85="I",APT!H85=4,APT!J85="c"),AND(OR(APT!G85="I",APT!G85="M"),APT!H85=4,APT!J85="c")),CONCATENATE(", R",APT!A85,IA!D86),D86)</f>
        <v/>
      </c>
      <c r="E87" s="51" t="str">
        <f>IF(IF($A$2=FALSE,AND(APT!G85="I",APT!H85=5,APT!J85="c"),AND(OR(APT!G85="I",APT!G85="M"),APT!H85=5,APT!J85="c")),CONCATENATE(", Riesgo",APT!A85,IA!E86),E86)</f>
        <v/>
      </c>
      <c r="F87" s="51" t="str">
        <f>IF(IF($A$2=FALSE,AND(APT!G85="I",APT!H85=2,APT!J85="I"),AND(OR(APT!G85="I",APT!G85="M"),APT!H85=2,APT!J85="I")),CONCATENATE(", R",APT!A85,IA!F86),F86)</f>
        <v/>
      </c>
      <c r="G87" s="51" t="str">
        <f>IF(IF($A$2=FALSE,AND(APT!G85="I",APT!H85=3,APT!J85="I"),AND(OR(APT!G85="I",APT!G85="M"),APT!H85=3,APT!J85="I")),CONCATENATE(", R",APT!A85,IA!G86),G86)</f>
        <v/>
      </c>
      <c r="H87" s="51" t="str">
        <f>IF(IF($A$2=FALSE,AND(APT!G85="I",APT!H85=4,APT!J85="I"),AND(OR(APT!G85="I",APT!G85="M"),APT!H85=4,APT!J85="I")),CONCATENATE(", R",APT!A85,IA!H86),H86)</f>
        <v/>
      </c>
      <c r="I87" s="51" t="str">
        <f>IF(IF($A$2=FALSE,AND(APT!G85="I",APT!H85=5,APT!J85="I"),AND(OR(APT!G85="I",APT!G85="M"),APT!H85=5,APT!J85="I")),CONCATENATE(", R",APT!A85,IA!I86),I86)</f>
        <v/>
      </c>
      <c r="J87" s="51" t="str">
        <f>IF(IF($A$2=FALSE,AND(APT!G85="I",APT!H85=2,APT!J85="A"),AND(OR(APT!G85="I",APT!G85="M"),APT!H85=2,APT!J85="A")),CONCATENATE(", R",APT!A85,IA!J86),J86)</f>
        <v/>
      </c>
      <c r="K87" s="51" t="str">
        <f>IF(IF($A$2=FALSE,AND(APT!G85="I",APT!H85=3,APT!J85="A"),AND(OR(APT!G85="I",APT!G85="M"),APT!H85=3,APT!J85="A")),CONCATENATE(", R",APT!A85,IA!K86),K86)</f>
        <v/>
      </c>
      <c r="L87" s="51" t="str">
        <f>IF(IF($A$2=FALSE,AND(APT!G85="I",APT!H85=4,APT!J85="A"),AND(OR(APT!G85="I",APT!G85="M"),APT!H85=4,APT!J85="A")),CONCATENATE(", R",APT!A85,IA!L86),L86)</f>
        <v/>
      </c>
      <c r="M87" s="51" t="str">
        <f>IF(IF($A$2=FALSE,AND(APT!G85="I",APT!H85=5,APT!J85="A"),AND(OR(APT!G85="I",APT!G85="M"),APT!H85=5,APT!J85="A")),CONCATENATE(", R",APT!A85,IA!M86),M86)</f>
        <v/>
      </c>
      <c r="N87" s="51" t="str">
        <f>IF(IF($A$2=FALSE,AND(APT!G85="I",APT!H85=3,APT!J85="B"),AND(OR(APT!G85="I",APT!G85="M"),APT!H85=3,APT!J85="B")),CONCATENATE(", R",APT!A85,IA!N86),N86)</f>
        <v/>
      </c>
      <c r="O87" s="51" t="str">
        <f>IF(IF($A$2=FALSE,AND(APT!G85="I",APT!H85=4,APT!J85="B"),AND(OR(APT!G85="I",APT!G85="M"),APT!H85=4,APT!J85="B")),CONCATENATE(", R",APT!A85,IA!O86),O86)</f>
        <v/>
      </c>
      <c r="P87" s="51" t="str">
        <f>IF(IF($A$2=FALSE,AND(APT!G85="I",APT!H85=5,APT!J85="B"),AND(OR(APT!G85="I",APT!G85="M"),APT!H85=5,APT!J85="B")),CONCATENATE(", R",APT!A85,IA!P86),P86)</f>
        <v/>
      </c>
      <c r="Q87" s="51" t="str">
        <f>IF(IF($A$2=FALSE,AND(APT!G85="I",APT!H85=5,APT!J85="D"),AND(OR(APT!G85="I",APT!G85="M"),APT!H85=5,APT!J85="D")),CONCATENATE(", R",APT!A85,IA!Q86),Q86)</f>
        <v/>
      </c>
    </row>
    <row r="88" spans="1:19" x14ac:dyDescent="0.25">
      <c r="A88" s="51" t="str">
        <f>IF(IF($A$2=FALSE,AND(APT!G86="I",APT!H86=1,APT!J86="c"),AND(OR(APT!G86="I",APT!G86="M"),APT!H86=1,APT!J86="c")),CONCATENATE(", R",APT!A86,IA!A87),A87)</f>
        <v/>
      </c>
      <c r="B88" s="51" t="str">
        <f>IF(IF($A$2=FALSE,AND(APT!G86="I",APT!H86=2,APT!J86="c"),AND(OR(APT!G86="I",APT!G86="M"),APT!H86=2,APT!J86="c")),CONCATENATE(", R",APT!A86,IA!B87),B87)</f>
        <v/>
      </c>
      <c r="C88" s="51" t="str">
        <f>IF(IF($A$2=FALSE,AND(APT!G86="I",APT!H86=3,APT!J86="c"),AND(OR(APT!G86="I",APT!G86="M"),APT!H86=3,APT!J86="c")),CONCATENATE(", R",APT!A86,IA!C87),C87)</f>
        <v/>
      </c>
      <c r="D88" s="51" t="str">
        <f>IF(IF($A$2=FALSE,AND(APT!G86="I",APT!H86=4,APT!J86="c"),AND(OR(APT!G86="I",APT!G86="M"),APT!H86=4,APT!J86="c")),CONCATENATE(", R",APT!A86,IA!D87),D87)</f>
        <v/>
      </c>
      <c r="E88" s="51" t="str">
        <f>IF(IF($A$2=FALSE,AND(APT!G86="I",APT!H86=5,APT!J86="c"),AND(OR(APT!G86="I",APT!G86="M"),APT!H86=5,APT!J86="c")),CONCATENATE(", Riesgo",APT!A86,IA!E87),E87)</f>
        <v/>
      </c>
      <c r="F88" s="51" t="str">
        <f>IF(IF($A$2=FALSE,AND(APT!G86="I",APT!H86=2,APT!J86="I"),AND(OR(APT!G86="I",APT!G86="M"),APT!H86=2,APT!J86="I")),CONCATENATE(", R",APT!A86,IA!F87),F87)</f>
        <v/>
      </c>
      <c r="G88" s="51" t="str">
        <f>IF(IF($A$2=FALSE,AND(APT!G86="I",APT!H86=3,APT!J86="I"),AND(OR(APT!G86="I",APT!G86="M"),APT!H86=3,APT!J86="I")),CONCATENATE(", R",APT!A86,IA!G87),G87)</f>
        <v/>
      </c>
      <c r="H88" s="51" t="str">
        <f>IF(IF($A$2=FALSE,AND(APT!G86="I",APT!H86=4,APT!J86="I"),AND(OR(APT!G86="I",APT!G86="M"),APT!H86=4,APT!J86="I")),CONCATENATE(", R",APT!A86,IA!H87),H87)</f>
        <v/>
      </c>
      <c r="I88" s="51" t="str">
        <f>IF(IF($A$2=FALSE,AND(APT!G86="I",APT!H86=5,APT!J86="I"),AND(OR(APT!G86="I",APT!G86="M"),APT!H86=5,APT!J86="I")),CONCATENATE(", R",APT!A86,IA!I87),I87)</f>
        <v/>
      </c>
      <c r="J88" s="51" t="str">
        <f>IF(IF($A$2=FALSE,AND(APT!G86="I",APT!H86=2,APT!J86="A"),AND(OR(APT!G86="I",APT!G86="M"),APT!H86=2,APT!J86="A")),CONCATENATE(", R",APT!A86,IA!J87),J87)</f>
        <v/>
      </c>
      <c r="K88" s="51" t="str">
        <f>IF(IF($A$2=FALSE,AND(APT!G86="I",APT!H86=3,APT!J86="A"),AND(OR(APT!G86="I",APT!G86="M"),APT!H86=3,APT!J86="A")),CONCATENATE(", R",APT!A86,IA!K87),K87)</f>
        <v/>
      </c>
      <c r="L88" s="51" t="str">
        <f>IF(IF($A$2=FALSE,AND(APT!G86="I",APT!H86=4,APT!J86="A"),AND(OR(APT!G86="I",APT!G86="M"),APT!H86=4,APT!J86="A")),CONCATENATE(", R",APT!A86,IA!L87),L87)</f>
        <v/>
      </c>
      <c r="M88" s="51" t="str">
        <f>IF(IF($A$2=FALSE,AND(APT!G86="I",APT!H86=5,APT!J86="A"),AND(OR(APT!G86="I",APT!G86="M"),APT!H86=5,APT!J86="A")),CONCATENATE(", R",APT!A86,IA!M87),M87)</f>
        <v/>
      </c>
      <c r="N88" s="51" t="str">
        <f>IF(IF($A$2=FALSE,AND(APT!G86="I",APT!H86=3,APT!J86="B"),AND(OR(APT!G86="I",APT!G86="M"),APT!H86=3,APT!J86="B")),CONCATENATE(", R",APT!A86,IA!N87),N87)</f>
        <v/>
      </c>
      <c r="O88" s="51" t="str">
        <f>IF(IF($A$2=FALSE,AND(APT!G86="I",APT!H86=4,APT!J86="B"),AND(OR(APT!G86="I",APT!G86="M"),APT!H86=4,APT!J86="B")),CONCATENATE(", R",APT!A86,IA!O87),O87)</f>
        <v/>
      </c>
      <c r="P88" s="51" t="str">
        <f>IF(IF($A$2=FALSE,AND(APT!G86="I",APT!H86=5,APT!J86="B"),AND(OR(APT!G86="I",APT!G86="M"),APT!H86=5,APT!J86="B")),CONCATENATE(", R",APT!A86,IA!P87),P87)</f>
        <v/>
      </c>
      <c r="Q88" s="51" t="str">
        <f>IF(IF($A$2=FALSE,AND(APT!G86="I",APT!H86=5,APT!J86="D"),AND(OR(APT!G86="I",APT!G86="M"),APT!H86=5,APT!J86="D")),CONCATENATE(", R",APT!A86,IA!Q87),Q87)</f>
        <v/>
      </c>
    </row>
    <row r="89" spans="1:19" x14ac:dyDescent="0.25">
      <c r="A89" s="51" t="str">
        <f>IF(IF($A$2=FALSE,AND(APT!G87="I",APT!H87=1,APT!J87="c"),AND(OR(APT!G87="I",APT!G87="M"),APT!H87=1,APT!J87="c")),CONCATENATE(", R",APT!A87,IA!A88),A88)</f>
        <v/>
      </c>
      <c r="B89" s="51" t="str">
        <f>IF(IF($A$2=FALSE,AND(APT!G87="I",APT!H87=2,APT!J87="c"),AND(OR(APT!G87="I",APT!G87="M"),APT!H87=2,APT!J87="c")),CONCATENATE(", R",APT!A87,IA!B88),B88)</f>
        <v/>
      </c>
      <c r="C89" s="51" t="str">
        <f>IF(IF($A$2=FALSE,AND(APT!G87="I",APT!H87=3,APT!J87="c"),AND(OR(APT!G87="I",APT!G87="M"),APT!H87=3,APT!J87="c")),CONCATENATE(", R",APT!A87,IA!C88),C88)</f>
        <v/>
      </c>
      <c r="D89" s="51" t="str">
        <f>IF(IF($A$2=FALSE,AND(APT!G87="I",APT!H87=4,APT!J87="c"),AND(OR(APT!G87="I",APT!G87="M"),APT!H87=4,APT!J87="c")),CONCATENATE(", R",APT!A87,IA!D88),D88)</f>
        <v/>
      </c>
      <c r="E89" s="51" t="str">
        <f>IF(IF($A$2=FALSE,AND(APT!G87="I",APT!H87=5,APT!J87="c"),AND(OR(APT!G87="I",APT!G87="M"),APT!H87=5,APT!J87="c")),CONCATENATE(", Riesgo",APT!A87,IA!E88),E88)</f>
        <v/>
      </c>
      <c r="F89" s="51" t="str">
        <f>IF(IF($A$2=FALSE,AND(APT!G87="I",APT!H87=2,APT!J87="I"),AND(OR(APT!G87="I",APT!G87="M"),APT!H87=2,APT!J87="I")),CONCATENATE(", R",APT!A87,IA!F88),F88)</f>
        <v/>
      </c>
      <c r="G89" s="51" t="str">
        <f>IF(IF($A$2=FALSE,AND(APT!G87="I",APT!H87=3,APT!J87="I"),AND(OR(APT!G87="I",APT!G87="M"),APT!H87=3,APT!J87="I")),CONCATENATE(", R",APT!A87,IA!G88),G88)</f>
        <v/>
      </c>
      <c r="H89" s="51" t="str">
        <f>IF(IF($A$2=FALSE,AND(APT!G87="I",APT!H87=4,APT!J87="I"),AND(OR(APT!G87="I",APT!G87="M"),APT!H87=4,APT!J87="I")),CONCATENATE(", R",APT!A87,IA!H88),H88)</f>
        <v/>
      </c>
      <c r="I89" s="51" t="str">
        <f>IF(IF($A$2=FALSE,AND(APT!G87="I",APT!H87=5,APT!J87="I"),AND(OR(APT!G87="I",APT!G87="M"),APT!H87=5,APT!J87="I")),CONCATENATE(", R",APT!A87,IA!I88),I88)</f>
        <v/>
      </c>
      <c r="J89" s="51" t="str">
        <f>IF(IF($A$2=FALSE,AND(APT!G87="I",APT!H87=2,APT!J87="A"),AND(OR(APT!G87="I",APT!G87="M"),APT!H87=2,APT!J87="A")),CONCATENATE(", R",APT!A87,IA!J88),J88)</f>
        <v/>
      </c>
      <c r="K89" s="51" t="str">
        <f>IF(IF($A$2=FALSE,AND(APT!G87="I",APT!H87=3,APT!J87="A"),AND(OR(APT!G87="I",APT!G87="M"),APT!H87=3,APT!J87="A")),CONCATENATE(", R",APT!A87,IA!K88),K88)</f>
        <v/>
      </c>
      <c r="L89" s="51" t="str">
        <f>IF(IF($A$2=FALSE,AND(APT!G87="I",APT!H87=4,APT!J87="A"),AND(OR(APT!G87="I",APT!G87="M"),APT!H87=4,APT!J87="A")),CONCATENATE(", R",APT!A87,IA!L88),L88)</f>
        <v/>
      </c>
      <c r="M89" s="51" t="str">
        <f>IF(IF($A$2=FALSE,AND(APT!G87="I",APT!H87=5,APT!J87="A"),AND(OR(APT!G87="I",APT!G87="M"),APT!H87=5,APT!J87="A")),CONCATENATE(", R",APT!A87,IA!M88),M88)</f>
        <v/>
      </c>
      <c r="N89" s="51" t="str">
        <f>IF(IF($A$2=FALSE,AND(APT!G87="I",APT!H87=3,APT!J87="B"),AND(OR(APT!G87="I",APT!G87="M"),APT!H87=3,APT!J87="B")),CONCATENATE(", R",APT!A87,IA!N88),N88)</f>
        <v/>
      </c>
      <c r="O89" s="51" t="str">
        <f>IF(IF($A$2=FALSE,AND(APT!G87="I",APT!H87=4,APT!J87="B"),AND(OR(APT!G87="I",APT!G87="M"),APT!H87=4,APT!J87="B")),CONCATENATE(", R",APT!A87,IA!O88),O88)</f>
        <v/>
      </c>
      <c r="P89" s="51" t="str">
        <f>IF(IF($A$2=FALSE,AND(APT!G87="I",APT!H87=5,APT!J87="B"),AND(OR(APT!G87="I",APT!G87="M"),APT!H87=5,APT!J87="B")),CONCATENATE(", R",APT!A87,IA!P88),P88)</f>
        <v/>
      </c>
      <c r="Q89" s="51" t="str">
        <f>IF(IF($A$2=FALSE,AND(APT!G87="I",APT!H87=5,APT!J87="D"),AND(OR(APT!G87="I",APT!G87="M"),APT!H87=5,APT!J87="D")),CONCATENATE(", R",APT!A87,IA!Q88),Q88)</f>
        <v/>
      </c>
    </row>
    <row r="90" spans="1:19" x14ac:dyDescent="0.25">
      <c r="A90" s="51" t="str">
        <f>IF(IF($A$2=FALSE,AND(APT!G88="I",APT!H88=1,APT!J88="c"),AND(OR(APT!G88="I",APT!G88="M"),APT!H88=1,APT!J88="c")),CONCATENATE(", R",APT!A88,IA!A89),A89)</f>
        <v/>
      </c>
      <c r="B90" s="51" t="str">
        <f>IF(IF($A$2=FALSE,AND(APT!G88="I",APT!H88=2,APT!J88="c"),AND(OR(APT!G88="I",APT!G88="M"),APT!H88=2,APT!J88="c")),CONCATENATE(", R",APT!A88,IA!B89),B89)</f>
        <v/>
      </c>
      <c r="C90" s="51" t="str">
        <f>IF(IF($A$2=FALSE,AND(APT!G88="I",APT!H88=3,APT!J88="c"),AND(OR(APT!G88="I",APT!G88="M"),APT!H88=3,APT!J88="c")),CONCATENATE(", R",APT!A88,IA!C89),C89)</f>
        <v/>
      </c>
      <c r="D90" s="51" t="str">
        <f>IF(IF($A$2=FALSE,AND(APT!G88="I",APT!H88=4,APT!J88="c"),AND(OR(APT!G88="I",APT!G88="M"),APT!H88=4,APT!J88="c")),CONCATENATE(", R",APT!A88,IA!D89),D89)</f>
        <v/>
      </c>
      <c r="E90" s="51" t="str">
        <f>IF(IF($A$2=FALSE,AND(APT!G88="I",APT!H88=5,APT!J88="c"),AND(OR(APT!G88="I",APT!G88="M"),APT!H88=5,APT!J88="c")),CONCATENATE(", Riesgo",APT!A88,IA!E89),E89)</f>
        <v/>
      </c>
      <c r="F90" s="51" t="str">
        <f>IF(IF($A$2=FALSE,AND(APT!G88="I",APT!H88=2,APT!J88="I"),AND(OR(APT!G88="I",APT!G88="M"),APT!H88=2,APT!J88="I")),CONCATENATE(", R",APT!A88,IA!F89),F89)</f>
        <v/>
      </c>
      <c r="G90" s="51" t="str">
        <f>IF(IF($A$2=FALSE,AND(APT!G88="I",APT!H88=3,APT!J88="I"),AND(OR(APT!G88="I",APT!G88="M"),APT!H88=3,APT!J88="I")),CONCATENATE(", R",APT!A88,IA!G89),G89)</f>
        <v/>
      </c>
      <c r="H90" s="51" t="str">
        <f>IF(IF($A$2=FALSE,AND(APT!G88="I",APT!H88=4,APT!J88="I"),AND(OR(APT!G88="I",APT!G88="M"),APT!H88=4,APT!J88="I")),CONCATENATE(", R",APT!A88,IA!H89),H89)</f>
        <v/>
      </c>
      <c r="I90" s="51" t="str">
        <f>IF(IF($A$2=FALSE,AND(APT!G88="I",APT!H88=5,APT!J88="I"),AND(OR(APT!G88="I",APT!G88="M"),APT!H88=5,APT!J88="I")),CONCATENATE(", R",APT!A88,IA!I89),I89)</f>
        <v/>
      </c>
      <c r="J90" s="51" t="str">
        <f>IF(IF($A$2=FALSE,AND(APT!G88="I",APT!H88=2,APT!J88="A"),AND(OR(APT!G88="I",APT!G88="M"),APT!H88=2,APT!J88="A")),CONCATENATE(", R",APT!A88,IA!J89),J89)</f>
        <v/>
      </c>
      <c r="K90" s="51" t="str">
        <f>IF(IF($A$2=FALSE,AND(APT!G88="I",APT!H88=3,APT!J88="A"),AND(OR(APT!G88="I",APT!G88="M"),APT!H88=3,APT!J88="A")),CONCATENATE(", R",APT!A88,IA!K89),K89)</f>
        <v/>
      </c>
      <c r="L90" s="51" t="str">
        <f>IF(IF($A$2=FALSE,AND(APT!G88="I",APT!H88=4,APT!J88="A"),AND(OR(APT!G88="I",APT!G88="M"),APT!H88=4,APT!J88="A")),CONCATENATE(", R",APT!A88,IA!L89),L89)</f>
        <v/>
      </c>
      <c r="M90" s="51" t="str">
        <f>IF(IF($A$2=FALSE,AND(APT!G88="I",APT!H88=5,APT!J88="A"),AND(OR(APT!G88="I",APT!G88="M"),APT!H88=5,APT!J88="A")),CONCATENATE(", R",APT!A88,IA!M89),M89)</f>
        <v/>
      </c>
      <c r="N90" s="51" t="str">
        <f>IF(IF($A$2=FALSE,AND(APT!G88="I",APT!H88=3,APT!J88="B"),AND(OR(APT!G88="I",APT!G88="M"),APT!H88=3,APT!J88="B")),CONCATENATE(", R",APT!A88,IA!N89),N89)</f>
        <v/>
      </c>
      <c r="O90" s="51" t="str">
        <f>IF(IF($A$2=FALSE,AND(APT!G88="I",APT!H88=4,APT!J88="B"),AND(OR(APT!G88="I",APT!G88="M"),APT!H88=4,APT!J88="B")),CONCATENATE(", R",APT!A88,IA!O89),O89)</f>
        <v/>
      </c>
      <c r="P90" s="51" t="str">
        <f>IF(IF($A$2=FALSE,AND(APT!G88="I",APT!H88=5,APT!J88="B"),AND(OR(APT!G88="I",APT!G88="M"),APT!H88=5,APT!J88="B")),CONCATENATE(", R",APT!A88,IA!P89),P89)</f>
        <v/>
      </c>
      <c r="Q90" s="51" t="str">
        <f>IF(IF($A$2=FALSE,AND(APT!G88="I",APT!H88=5,APT!J88="D"),AND(OR(APT!G88="I",APT!G88="M"),APT!H88=5,APT!J88="D")),CONCATENATE(", R",APT!A88,IA!Q89),Q89)</f>
        <v/>
      </c>
    </row>
    <row r="91" spans="1:19" x14ac:dyDescent="0.25">
      <c r="A91" s="51" t="str">
        <f>IF(IF($A$2=FALSE,AND(APT!G89="I",APT!H89=1,APT!J89="c"),AND(OR(APT!G89="I",APT!G89="M"),APT!H89=1,APT!J89="c")),CONCATENATE(", R",APT!A89,IA!A90),A90)</f>
        <v/>
      </c>
      <c r="B91" s="51" t="str">
        <f>IF(IF($A$2=FALSE,AND(APT!G89="I",APT!H89=2,APT!J89="c"),AND(OR(APT!G89="I",APT!G89="M"),APT!H89=2,APT!J89="c")),CONCATENATE(", R",APT!A89,IA!B90),B90)</f>
        <v/>
      </c>
      <c r="C91" s="51" t="str">
        <f>IF(IF($A$2=FALSE,AND(APT!G89="I",APT!H89=3,APT!J89="c"),AND(OR(APT!G89="I",APT!G89="M"),APT!H89=3,APT!J89="c")),CONCATENATE(", R",APT!A89,IA!C90),C90)</f>
        <v/>
      </c>
      <c r="D91" s="51" t="str">
        <f>IF(IF($A$2=FALSE,AND(APT!G89="I",APT!H89=4,APT!J89="c"),AND(OR(APT!G89="I",APT!G89="M"),APT!H89=4,APT!J89="c")),CONCATENATE(", R",APT!A89,IA!D90),D90)</f>
        <v/>
      </c>
      <c r="E91" s="51" t="str">
        <f>IF(IF($A$2=FALSE,AND(APT!G89="I",APT!H89=5,APT!J89="c"),AND(OR(APT!G89="I",APT!G89="M"),APT!H89=5,APT!J89="c")),CONCATENATE(", Riesgo",APT!A89,IA!E90),E90)</f>
        <v/>
      </c>
      <c r="F91" s="51" t="str">
        <f>IF(IF($A$2=FALSE,AND(APT!G89="I",APT!H89=2,APT!J89="I"),AND(OR(APT!G89="I",APT!G89="M"),APT!H89=2,APT!J89="I")),CONCATENATE(", R",APT!A89,IA!F90),F90)</f>
        <v/>
      </c>
      <c r="G91" s="51" t="str">
        <f>IF(IF($A$2=FALSE,AND(APT!G89="I",APT!H89=3,APT!J89="I"),AND(OR(APT!G89="I",APT!G89="M"),APT!H89=3,APT!J89="I")),CONCATENATE(", R",APT!A89,IA!G90),G90)</f>
        <v/>
      </c>
      <c r="H91" s="51" t="str">
        <f>IF(IF($A$2=FALSE,AND(APT!G89="I",APT!H89=4,APT!J89="I"),AND(OR(APT!G89="I",APT!G89="M"),APT!H89=4,APT!J89="I")),CONCATENATE(", R",APT!A89,IA!H90),H90)</f>
        <v/>
      </c>
      <c r="I91" s="51" t="str">
        <f>IF(IF($A$2=FALSE,AND(APT!G89="I",APT!H89=5,APT!J89="I"),AND(OR(APT!G89="I",APT!G89="M"),APT!H89=5,APT!J89="I")),CONCATENATE(", R",APT!A89,IA!I90),I90)</f>
        <v/>
      </c>
      <c r="J91" s="51" t="str">
        <f>IF(IF($A$2=FALSE,AND(APT!G89="I",APT!H89=2,APT!J89="A"),AND(OR(APT!G89="I",APT!G89="M"),APT!H89=2,APT!J89="A")),CONCATENATE(", R",APT!A89,IA!J90),J90)</f>
        <v/>
      </c>
      <c r="K91" s="51" t="str">
        <f>IF(IF($A$2=FALSE,AND(APT!G89="I",APT!H89=3,APT!J89="A"),AND(OR(APT!G89="I",APT!G89="M"),APT!H89=3,APT!J89="A")),CONCATENATE(", R",APT!A89,IA!K90),K90)</f>
        <v/>
      </c>
      <c r="L91" s="51" t="str">
        <f>IF(IF($A$2=FALSE,AND(APT!G89="I",APT!H89=4,APT!J89="A"),AND(OR(APT!G89="I",APT!G89="M"),APT!H89=4,APT!J89="A")),CONCATENATE(", R",APT!A89,IA!L90),L90)</f>
        <v/>
      </c>
      <c r="M91" s="51" t="str">
        <f>IF(IF($A$2=FALSE,AND(APT!G89="I",APT!H89=5,APT!J89="A"),AND(OR(APT!G89="I",APT!G89="M"),APT!H89=5,APT!J89="A")),CONCATENATE(", R",APT!A89,IA!M90),M90)</f>
        <v/>
      </c>
      <c r="N91" s="51" t="str">
        <f>IF(IF($A$2=FALSE,AND(APT!G89="I",APT!H89=3,APT!J89="B"),AND(OR(APT!G89="I",APT!G89="M"),APT!H89=3,APT!J89="B")),CONCATENATE(", R",APT!A89,IA!N90),N90)</f>
        <v/>
      </c>
      <c r="O91" s="51" t="str">
        <f>IF(IF($A$2=FALSE,AND(APT!G89="I",APT!H89=4,APT!J89="B"),AND(OR(APT!G89="I",APT!G89="M"),APT!H89=4,APT!J89="B")),CONCATENATE(", R",APT!A89,IA!O90),O90)</f>
        <v/>
      </c>
      <c r="P91" s="51" t="str">
        <f>IF(IF($A$2=FALSE,AND(APT!G89="I",APT!H89=5,APT!J89="B"),AND(OR(APT!G89="I",APT!G89="M"),APT!H89=5,APT!J89="B")),CONCATENATE(", R",APT!A89,IA!P90),P90)</f>
        <v/>
      </c>
      <c r="Q91" s="51" t="str">
        <f>IF(IF($A$2=FALSE,AND(APT!G89="I",APT!H89=5,APT!J89="D"),AND(OR(APT!G89="I",APT!G89="M"),APT!H89=5,APT!J89="D")),CONCATENATE(", R",APT!A89,IA!Q90),Q90)</f>
        <v/>
      </c>
    </row>
    <row r="92" spans="1:19" x14ac:dyDescent="0.25">
      <c r="A92" s="51" t="str">
        <f>IF(IF($A$2=FALSE,AND(APT!G90="I",APT!H90=1,APT!J90="c"),AND(OR(APT!G90="I",APT!G90="M"),APT!H90=1,APT!J90="c")),CONCATENATE(", R",APT!A90,IA!A91),A91)</f>
        <v/>
      </c>
      <c r="B92" s="51" t="str">
        <f>IF(IF($A$2=FALSE,AND(APT!G90="I",APT!H90=2,APT!J90="c"),AND(OR(APT!G90="I",APT!G90="M"),APT!H90=2,APT!J90="c")),CONCATENATE(", R",APT!A90,IA!B91),B91)</f>
        <v/>
      </c>
      <c r="C92" s="51" t="str">
        <f>IF(IF($A$2=FALSE,AND(APT!G90="I",APT!H90=3,APT!J90="c"),AND(OR(APT!G90="I",APT!G90="M"),APT!H90=3,APT!J90="c")),CONCATENATE(", R",APT!A90,IA!C91),C91)</f>
        <v/>
      </c>
      <c r="D92" s="51" t="str">
        <f>IF(IF($A$2=FALSE,AND(APT!G90="I",APT!H90=4,APT!J90="c"),AND(OR(APT!G90="I",APT!G90="M"),APT!H90=4,APT!J90="c")),CONCATENATE(", R",APT!A90,IA!D91),D91)</f>
        <v/>
      </c>
      <c r="E92" s="51" t="str">
        <f>IF(IF($A$2=FALSE,AND(APT!G90="I",APT!H90=5,APT!J90="c"),AND(OR(APT!G90="I",APT!G90="M"),APT!H90=5,APT!J90="c")),CONCATENATE(", Riesgo",APT!A90,IA!E91),E91)</f>
        <v/>
      </c>
      <c r="F92" s="51" t="str">
        <f>IF(IF($A$2=FALSE,AND(APT!G90="I",APT!H90=2,APT!J90="I"),AND(OR(APT!G90="I",APT!G90="M"),APT!H90=2,APT!J90="I")),CONCATENATE(", R",APT!A90,IA!F91),F91)</f>
        <v/>
      </c>
      <c r="G92" s="51" t="str">
        <f>IF(IF($A$2=FALSE,AND(APT!G90="I",APT!H90=3,APT!J90="I"),AND(OR(APT!G90="I",APT!G90="M"),APT!H90=3,APT!J90="I")),CONCATENATE(", R",APT!A90,IA!G91),G91)</f>
        <v/>
      </c>
      <c r="H92" s="51" t="str">
        <f>IF(IF($A$2=FALSE,AND(APT!G90="I",APT!H90=4,APT!J90="I"),AND(OR(APT!G90="I",APT!G90="M"),APT!H90=4,APT!J90="I")),CONCATENATE(", R",APT!A90,IA!H91),H91)</f>
        <v/>
      </c>
      <c r="I92" s="51" t="str">
        <f>IF(IF($A$2=FALSE,AND(APT!G90="I",APT!H90=5,APT!J90="I"),AND(OR(APT!G90="I",APT!G90="M"),APT!H90=5,APT!J90="I")),CONCATENATE(", R",APT!A90,IA!I91),I91)</f>
        <v/>
      </c>
      <c r="J92" s="51" t="str">
        <f>IF(IF($A$2=FALSE,AND(APT!G90="I",APT!H90=2,APT!J90="A"),AND(OR(APT!G90="I",APT!G90="M"),APT!H90=2,APT!J90="A")),CONCATENATE(", R",APT!A90,IA!J91),J91)</f>
        <v/>
      </c>
      <c r="K92" s="51" t="str">
        <f>IF(IF($A$2=FALSE,AND(APT!G90="I",APT!H90=3,APT!J90="A"),AND(OR(APT!G90="I",APT!G90="M"),APT!H90=3,APT!J90="A")),CONCATENATE(", R",APT!A90,IA!K91),K91)</f>
        <v/>
      </c>
      <c r="L92" s="51" t="str">
        <f>IF(IF($A$2=FALSE,AND(APT!G90="I",APT!H90=4,APT!J90="A"),AND(OR(APT!G90="I",APT!G90="M"),APT!H90=4,APT!J90="A")),CONCATENATE(", R",APT!A90,IA!L91),L91)</f>
        <v/>
      </c>
      <c r="M92" s="51" t="str">
        <f>IF(IF($A$2=FALSE,AND(APT!G90="I",APT!H90=5,APT!J90="A"),AND(OR(APT!G90="I",APT!G90="M"),APT!H90=5,APT!J90="A")),CONCATENATE(", R",APT!A90,IA!M91),M91)</f>
        <v/>
      </c>
      <c r="N92" s="51" t="str">
        <f>IF(IF($A$2=FALSE,AND(APT!G90="I",APT!H90=3,APT!J90="B"),AND(OR(APT!G90="I",APT!G90="M"),APT!H90=3,APT!J90="B")),CONCATENATE(", R",APT!A90,IA!N91),N91)</f>
        <v/>
      </c>
      <c r="O92" s="51" t="str">
        <f>IF(IF($A$2=FALSE,AND(APT!G90="I",APT!H90=4,APT!J90="B"),AND(OR(APT!G90="I",APT!G90="M"),APT!H90=4,APT!J90="B")),CONCATENATE(", R",APT!A90,IA!O91),O91)</f>
        <v/>
      </c>
      <c r="P92" s="51" t="str">
        <f>IF(IF($A$2=FALSE,AND(APT!G90="I",APT!H90=5,APT!J90="B"),AND(OR(APT!G90="I",APT!G90="M"),APT!H90=5,APT!J90="B")),CONCATENATE(", R",APT!A90,IA!P91),P91)</f>
        <v/>
      </c>
      <c r="Q92" s="51" t="str">
        <f>IF(IF($A$2=FALSE,AND(APT!G90="I",APT!H90=5,APT!J90="D"),AND(OR(APT!G90="I",APT!G90="M"),APT!H90=5,APT!J90="D")),CONCATENATE(", R",APT!A90,IA!Q91),Q91)</f>
        <v/>
      </c>
    </row>
    <row r="93" spans="1:19" x14ac:dyDescent="0.25">
      <c r="A93" s="51" t="str">
        <f>IF(IF($A$2=FALSE,AND(APT!G91="I",APT!H91=1,APT!J91="c"),AND(OR(APT!G91="I",APT!G91="M"),APT!H91=1,APT!J91="c")),CONCATENATE(", R",APT!A91,IA!A92),A92)</f>
        <v/>
      </c>
      <c r="B93" s="51" t="str">
        <f>IF(IF($A$2=FALSE,AND(APT!G91="I",APT!H91=2,APT!J91="c"),AND(OR(APT!G91="I",APT!G91="M"),APT!H91=2,APT!J91="c")),CONCATENATE(", R",APT!A91,IA!B92),B92)</f>
        <v/>
      </c>
      <c r="C93" s="51" t="str">
        <f>IF(IF($A$2=FALSE,AND(APT!G91="I",APT!H91=3,APT!J91="c"),AND(OR(APT!G91="I",APT!G91="M"),APT!H91=3,APT!J91="c")),CONCATENATE(", R",APT!A91,IA!C92),C92)</f>
        <v/>
      </c>
      <c r="D93" s="51" t="str">
        <f>IF(IF($A$2=FALSE,AND(APT!G91="I",APT!H91=4,APT!J91="c"),AND(OR(APT!G91="I",APT!G91="M"),APT!H91=4,APT!J91="c")),CONCATENATE(", R",APT!A91,IA!D92),D92)</f>
        <v/>
      </c>
      <c r="E93" s="51" t="str">
        <f>IF(IF($A$2=FALSE,AND(APT!G91="I",APT!H91=5,APT!J91="c"),AND(OR(APT!G91="I",APT!G91="M"),APT!H91=5,APT!J91="c")),CONCATENATE(", Riesgo",APT!A91,IA!E92),E92)</f>
        <v/>
      </c>
      <c r="F93" s="51" t="str">
        <f>IF(IF($A$2=FALSE,AND(APT!G91="I",APT!H91=2,APT!J91="I"),AND(OR(APT!G91="I",APT!G91="M"),APT!H91=2,APT!J91="I")),CONCATENATE(", R",APT!A91,IA!F92),F92)</f>
        <v/>
      </c>
      <c r="G93" s="51" t="str">
        <f>IF(IF($A$2=FALSE,AND(APT!G91="I",APT!H91=3,APT!J91="I"),AND(OR(APT!G91="I",APT!G91="M"),APT!H91=3,APT!J91="I")),CONCATENATE(", R",APT!A91,IA!G92),G92)</f>
        <v/>
      </c>
      <c r="H93" s="51" t="str">
        <f>IF(IF($A$2=FALSE,AND(APT!G91="I",APT!H91=4,APT!J91="I"),AND(OR(APT!G91="I",APT!G91="M"),APT!H91=4,APT!J91="I")),CONCATENATE(", R",APT!A91,IA!H92),H92)</f>
        <v/>
      </c>
      <c r="I93" s="51" t="str">
        <f>IF(IF($A$2=FALSE,AND(APT!G91="I",APT!H91=5,APT!J91="I"),AND(OR(APT!G91="I",APT!G91="M"),APT!H91=5,APT!J91="I")),CONCATENATE(", R",APT!A91,IA!I92),I92)</f>
        <v/>
      </c>
      <c r="J93" s="51" t="str">
        <f>IF(IF($A$2=FALSE,AND(APT!G91="I",APT!H91=2,APT!J91="A"),AND(OR(APT!G91="I",APT!G91="M"),APT!H91=2,APT!J91="A")),CONCATENATE(", R",APT!A91,IA!J92),J92)</f>
        <v/>
      </c>
      <c r="K93" s="51" t="str">
        <f>IF(IF($A$2=FALSE,AND(APT!G91="I",APT!H91=3,APT!J91="A"),AND(OR(APT!G91="I",APT!G91="M"),APT!H91=3,APT!J91="A")),CONCATENATE(", R",APT!A91,IA!K92),K92)</f>
        <v/>
      </c>
      <c r="L93" s="51" t="str">
        <f>IF(IF($A$2=FALSE,AND(APT!G91="I",APT!H91=4,APT!J91="A"),AND(OR(APT!G91="I",APT!G91="M"),APT!H91=4,APT!J91="A")),CONCATENATE(", R",APT!A91,IA!L92),L92)</f>
        <v/>
      </c>
      <c r="M93" s="51" t="str">
        <f>IF(IF($A$2=FALSE,AND(APT!G91="I",APT!H91=5,APT!J91="A"),AND(OR(APT!G91="I",APT!G91="M"),APT!H91=5,APT!J91="A")),CONCATENATE(", R",APT!A91,IA!M92),M92)</f>
        <v/>
      </c>
      <c r="N93" s="51" t="str">
        <f>IF(IF($A$2=FALSE,AND(APT!G91="I",APT!H91=3,APT!J91="B"),AND(OR(APT!G91="I",APT!G91="M"),APT!H91=3,APT!J91="B")),CONCATENATE(", R",APT!A91,IA!N92),N92)</f>
        <v/>
      </c>
      <c r="O93" s="51" t="str">
        <f>IF(IF($A$2=FALSE,AND(APT!G91="I",APT!H91=4,APT!J91="B"),AND(OR(APT!G91="I",APT!G91="M"),APT!H91=4,APT!J91="B")),CONCATENATE(", R",APT!A91,IA!O92),O92)</f>
        <v/>
      </c>
      <c r="P93" s="51" t="str">
        <f>IF(IF($A$2=FALSE,AND(APT!G91="I",APT!H91=5,APT!J91="B"),AND(OR(APT!G91="I",APT!G91="M"),APT!H91=5,APT!J91="B")),CONCATENATE(", R",APT!A91,IA!P92),P92)</f>
        <v/>
      </c>
      <c r="Q93" s="51" t="str">
        <f>IF(IF($A$2=FALSE,AND(APT!G91="I",APT!H91=5,APT!J91="D"),AND(OR(APT!G91="I",APT!G91="M"),APT!H91=5,APT!J91="D")),CONCATENATE(", R",APT!A91,IA!Q92),Q92)</f>
        <v/>
      </c>
    </row>
    <row r="94" spans="1:19" x14ac:dyDescent="0.25">
      <c r="A94" s="51" t="str">
        <f>IF(IF($A$2=FALSE,AND(APT!G92="I",APT!H92=1,APT!J92="c"),AND(OR(APT!G92="I",APT!G92="M"),APT!H92=1,APT!J92="c")),CONCATENATE(", R",APT!A92,IA!A93),A93)</f>
        <v/>
      </c>
      <c r="B94" s="51" t="str">
        <f>IF(IF($A$2=FALSE,AND(APT!G92="I",APT!H92=2,APT!J92="c"),AND(OR(APT!G92="I",APT!G92="M"),APT!H92=2,APT!J92="c")),CONCATENATE(", R",APT!A92,IA!B93),B93)</f>
        <v/>
      </c>
      <c r="C94" s="51" t="str">
        <f>IF(IF($A$2=FALSE,AND(APT!G92="I",APT!H92=3,APT!J92="c"),AND(OR(APT!G92="I",APT!G92="M"),APT!H92=3,APT!J92="c")),CONCATENATE(", R",APT!A92,IA!C93),C93)</f>
        <v/>
      </c>
      <c r="D94" s="51" t="str">
        <f>IF(IF($A$2=FALSE,AND(APT!G92="I",APT!H92=4,APT!J92="c"),AND(OR(APT!G92="I",APT!G92="M"),APT!H92=4,APT!J92="c")),CONCATENATE(", R",APT!A92,IA!D93),D93)</f>
        <v/>
      </c>
      <c r="E94" s="51" t="str">
        <f>IF(IF($A$2=FALSE,AND(APT!G92="I",APT!H92=5,APT!J92="c"),AND(OR(APT!G92="I",APT!G92="M"),APT!H92=5,APT!J92="c")),CONCATENATE(", Riesgo",APT!A92,IA!E93),E93)</f>
        <v/>
      </c>
      <c r="F94" s="51" t="str">
        <f>IF(IF($A$2=FALSE,AND(APT!G92="I",APT!H92=2,APT!J92="I"),AND(OR(APT!G92="I",APT!G92="M"),APT!H92=2,APT!J92="I")),CONCATENATE(", R",APT!A92,IA!F93),F93)</f>
        <v/>
      </c>
      <c r="G94" s="51" t="str">
        <f>IF(IF($A$2=FALSE,AND(APT!G92="I",APT!H92=3,APT!J92="I"),AND(OR(APT!G92="I",APT!G92="M"),APT!H92=3,APT!J92="I")),CONCATENATE(", R",APT!A92,IA!G93),G93)</f>
        <v/>
      </c>
      <c r="H94" s="51" t="str">
        <f>IF(IF($A$2=FALSE,AND(APT!G92="I",APT!H92=4,APT!J92="I"),AND(OR(APT!G92="I",APT!G92="M"),APT!H92=4,APT!J92="I")),CONCATENATE(", R",APT!A92,IA!H93),H93)</f>
        <v/>
      </c>
      <c r="I94" s="51" t="str">
        <f>IF(IF($A$2=FALSE,AND(APT!G92="I",APT!H92=5,APT!J92="I"),AND(OR(APT!G92="I",APT!G92="M"),APT!H92=5,APT!J92="I")),CONCATENATE(", R",APT!A92,IA!I93),I93)</f>
        <v/>
      </c>
      <c r="J94" s="51" t="str">
        <f>IF(IF($A$2=FALSE,AND(APT!G92="I",APT!H92=2,APT!J92="A"),AND(OR(APT!G92="I",APT!G92="M"),APT!H92=2,APT!J92="A")),CONCATENATE(", R",APT!A92,IA!J93),J93)</f>
        <v/>
      </c>
      <c r="K94" s="51" t="str">
        <f>IF(IF($A$2=FALSE,AND(APT!G92="I",APT!H92=3,APT!J92="A"),AND(OR(APT!G92="I",APT!G92="M"),APT!H92=3,APT!J92="A")),CONCATENATE(", R",APT!A92,IA!K93),K93)</f>
        <v/>
      </c>
      <c r="L94" s="51" t="str">
        <f>IF(IF($A$2=FALSE,AND(APT!G92="I",APT!H92=4,APT!J92="A"),AND(OR(APT!G92="I",APT!G92="M"),APT!H92=4,APT!J92="A")),CONCATENATE(", R",APT!A92,IA!L93),L93)</f>
        <v/>
      </c>
      <c r="M94" s="51" t="str">
        <f>IF(IF($A$2=FALSE,AND(APT!G92="I",APT!H92=5,APT!J92="A"),AND(OR(APT!G92="I",APT!G92="M"),APT!H92=5,APT!J92="A")),CONCATENATE(", R",APT!A92,IA!M93),M93)</f>
        <v/>
      </c>
      <c r="N94" s="51" t="str">
        <f>IF(IF($A$2=FALSE,AND(APT!G92="I",APT!H92=3,APT!J92="B"),AND(OR(APT!G92="I",APT!G92="M"),APT!H92=3,APT!J92="B")),CONCATENATE(", R",APT!A92,IA!N93),N93)</f>
        <v/>
      </c>
      <c r="O94" s="51" t="str">
        <f>IF(IF($A$2=FALSE,AND(APT!G92="I",APT!H92=4,APT!J92="B"),AND(OR(APT!G92="I",APT!G92="M"),APT!H92=4,APT!J92="B")),CONCATENATE(", R",APT!A92,IA!O93),O93)</f>
        <v/>
      </c>
      <c r="P94" s="51" t="str">
        <f>IF(IF($A$2=FALSE,AND(APT!G92="I",APT!H92=5,APT!J92="B"),AND(OR(APT!G92="I",APT!G92="M"),APT!H92=5,APT!J92="B")),CONCATENATE(", R",APT!A92,IA!P93),P93)</f>
        <v/>
      </c>
      <c r="Q94" s="51" t="str">
        <f>IF(IF($A$2=FALSE,AND(APT!G92="I",APT!H92=5,APT!J92="D"),AND(OR(APT!G92="I",APT!G92="M"),APT!H92=5,APT!J92="D")),CONCATENATE(", R",APT!A92,IA!Q93),Q93)</f>
        <v/>
      </c>
    </row>
    <row r="95" spans="1:19" x14ac:dyDescent="0.25">
      <c r="A95" s="51" t="str">
        <f>IF(IF($A$2=FALSE,AND(APT!G93="I",APT!H93=1,APT!J93="c"),AND(OR(APT!G93="I",APT!G93="M"),APT!H93=1,APT!J93="c")),CONCATENATE(", R",APT!A93,IA!A94),A94)</f>
        <v/>
      </c>
      <c r="B95" s="51" t="str">
        <f>IF(IF($A$2=FALSE,AND(APT!G93="I",APT!H93=2,APT!J93="c"),AND(OR(APT!G93="I",APT!G93="M"),APT!H93=2,APT!J93="c")),CONCATENATE(", R",APT!A93,IA!B94),B94)</f>
        <v/>
      </c>
      <c r="C95" s="51" t="str">
        <f>IF(IF($A$2=FALSE,AND(APT!G93="I",APT!H93=3,APT!J93="c"),AND(OR(APT!G93="I",APT!G93="M"),APT!H93=3,APT!J93="c")),CONCATENATE(", R",APT!A93,IA!C94),C94)</f>
        <v/>
      </c>
      <c r="D95" s="51" t="str">
        <f>IF(IF($A$2=FALSE,AND(APT!G93="I",APT!H93=4,APT!J93="c"),AND(OR(APT!G93="I",APT!G93="M"),APT!H93=4,APT!J93="c")),CONCATENATE(", R",APT!A93,IA!D94),D94)</f>
        <v/>
      </c>
      <c r="E95" s="51" t="str">
        <f>IF(IF($A$2=FALSE,AND(APT!G93="I",APT!H93=5,APT!J93="c"),AND(OR(APT!G93="I",APT!G93="M"),APT!H93=5,APT!J93="c")),CONCATENATE(", Riesgo",APT!A93,IA!E94),E94)</f>
        <v/>
      </c>
      <c r="F95" s="51" t="str">
        <f>IF(IF($A$2=FALSE,AND(APT!G93="I",APT!H93=2,APT!J93="I"),AND(OR(APT!G93="I",APT!G93="M"),APT!H93=2,APT!J93="I")),CONCATENATE(", R",APT!A93,IA!F94),F94)</f>
        <v/>
      </c>
      <c r="G95" s="51" t="str">
        <f>IF(IF($A$2=FALSE,AND(APT!G93="I",APT!H93=3,APT!J93="I"),AND(OR(APT!G93="I",APT!G93="M"),APT!H93=3,APT!J93="I")),CONCATENATE(", R",APT!A93,IA!G94),G94)</f>
        <v/>
      </c>
      <c r="H95" s="51" t="str">
        <f>IF(IF($A$2=FALSE,AND(APT!G93="I",APT!H93=4,APT!J93="I"),AND(OR(APT!G93="I",APT!G93="M"),APT!H93=4,APT!J93="I")),CONCATENATE(", R",APT!A93,IA!H94),H94)</f>
        <v/>
      </c>
      <c r="I95" s="51" t="str">
        <f>IF(IF($A$2=FALSE,AND(APT!G93="I",APT!H93=5,APT!J93="I"),AND(OR(APT!G93="I",APT!G93="M"),APT!H93=5,APT!J93="I")),CONCATENATE(", R",APT!A93,IA!I94),I94)</f>
        <v/>
      </c>
      <c r="J95" s="51" t="str">
        <f>IF(IF($A$2=FALSE,AND(APT!G93="I",APT!H93=2,APT!J93="A"),AND(OR(APT!G93="I",APT!G93="M"),APT!H93=2,APT!J93="A")),CONCATENATE(", R",APT!A93,IA!J94),J94)</f>
        <v/>
      </c>
      <c r="K95" s="51" t="str">
        <f>IF(IF($A$2=FALSE,AND(APT!G93="I",APT!H93=3,APT!J93="A"),AND(OR(APT!G93="I",APT!G93="M"),APT!H93=3,APT!J93="A")),CONCATENATE(", R",APT!A93,IA!K94),K94)</f>
        <v/>
      </c>
      <c r="L95" s="51" t="str">
        <f>IF(IF($A$2=FALSE,AND(APT!G93="I",APT!H93=4,APT!J93="A"),AND(OR(APT!G93="I",APT!G93="M"),APT!H93=4,APT!J93="A")),CONCATENATE(", R",APT!A93,IA!L94),L94)</f>
        <v/>
      </c>
      <c r="M95" s="51" t="str">
        <f>IF(IF($A$2=FALSE,AND(APT!G93="I",APT!H93=5,APT!J93="A"),AND(OR(APT!G93="I",APT!G93="M"),APT!H93=5,APT!J93="A")),CONCATENATE(", R",APT!A93,IA!M94),M94)</f>
        <v/>
      </c>
      <c r="N95" s="51" t="str">
        <f>IF(IF($A$2=FALSE,AND(APT!G93="I",APT!H93=3,APT!J93="B"),AND(OR(APT!G93="I",APT!G93="M"),APT!H93=3,APT!J93="B")),CONCATENATE(", R",APT!A93,IA!N94),N94)</f>
        <v/>
      </c>
      <c r="O95" s="51" t="str">
        <f>IF(IF($A$2=FALSE,AND(APT!G93="I",APT!H93=4,APT!J93="B"),AND(OR(APT!G93="I",APT!G93="M"),APT!H93=4,APT!J93="B")),CONCATENATE(", R",APT!A93,IA!O94),O94)</f>
        <v/>
      </c>
      <c r="P95" s="51" t="str">
        <f>IF(IF($A$2=FALSE,AND(APT!G93="I",APT!H93=5,APT!J93="B"),AND(OR(APT!G93="I",APT!G93="M"),APT!H93=5,APT!J93="B")),CONCATENATE(", R",APT!A93,IA!P94),P94)</f>
        <v/>
      </c>
      <c r="Q95" s="51" t="str">
        <f>IF(IF($A$2=FALSE,AND(APT!G93="I",APT!H93=5,APT!J93="D"),AND(OR(APT!G93="I",APT!G93="M"),APT!H93=5,APT!J93="D")),CONCATENATE(", R",APT!A93,IA!Q94),Q94)</f>
        <v/>
      </c>
    </row>
    <row r="96" spans="1:19" x14ac:dyDescent="0.25">
      <c r="A96" s="51" t="str">
        <f>IF(IF($A$2=FALSE,AND(APT!G94="I",APT!H94=1,APT!J94="c"),AND(OR(APT!G94="I",APT!G94="M"),APT!H94=1,APT!J94="c")),CONCATENATE(", R",APT!A94,IA!A95),A95)</f>
        <v/>
      </c>
      <c r="B96" s="51" t="str">
        <f>IF(IF($A$2=FALSE,AND(APT!G94="I",APT!H94=2,APT!J94="c"),AND(OR(APT!G94="I",APT!G94="M"),APT!H94=2,APT!J94="c")),CONCATENATE(", R",APT!A94,IA!B95),B95)</f>
        <v/>
      </c>
      <c r="C96" s="51" t="str">
        <f>IF(IF($A$2=FALSE,AND(APT!G94="I",APT!H94=3,APT!J94="c"),AND(OR(APT!G94="I",APT!G94="M"),APT!H94=3,APT!J94="c")),CONCATENATE(", R",APT!A94,IA!C95),C95)</f>
        <v/>
      </c>
      <c r="D96" s="51" t="str">
        <f>IF(IF($A$2=FALSE,AND(APT!G94="I",APT!H94=4,APT!J94="c"),AND(OR(APT!G94="I",APT!G94="M"),APT!H94=4,APT!J94="c")),CONCATENATE(", R",APT!A94,IA!D95),D95)</f>
        <v/>
      </c>
      <c r="E96" s="51" t="str">
        <f>IF(IF($A$2=FALSE,AND(APT!G94="I",APT!H94=5,APT!J94="c"),AND(OR(APT!G94="I",APT!G94="M"),APT!H94=5,APT!J94="c")),CONCATENATE(", Riesgo",APT!A94,IA!E95),E95)</f>
        <v/>
      </c>
      <c r="F96" s="51" t="str">
        <f>IF(IF($A$2=FALSE,AND(APT!G94="I",APT!H94=2,APT!J94="I"),AND(OR(APT!G94="I",APT!G94="M"),APT!H94=2,APT!J94="I")),CONCATENATE(", R",APT!A94,IA!F95),F95)</f>
        <v/>
      </c>
      <c r="G96" s="51" t="str">
        <f>IF(IF($A$2=FALSE,AND(APT!G94="I",APT!H94=3,APT!J94="I"),AND(OR(APT!G94="I",APT!G94="M"),APT!H94=3,APT!J94="I")),CONCATENATE(", R",APT!A94,IA!G95),G95)</f>
        <v/>
      </c>
      <c r="H96" s="51" t="str">
        <f>IF(IF($A$2=FALSE,AND(APT!G94="I",APT!H94=4,APT!J94="I"),AND(OR(APT!G94="I",APT!G94="M"),APT!H94=4,APT!J94="I")),CONCATENATE(", R",APT!A94,IA!H95),H95)</f>
        <v/>
      </c>
      <c r="I96" s="51" t="str">
        <f>IF(IF($A$2=FALSE,AND(APT!G94="I",APT!H94=5,APT!J94="I"),AND(OR(APT!G94="I",APT!G94="M"),APT!H94=5,APT!J94="I")),CONCATENATE(", R",APT!A94,IA!I95),I95)</f>
        <v/>
      </c>
      <c r="J96" s="51" t="str">
        <f>IF(IF($A$2=FALSE,AND(APT!G94="I",APT!H94=2,APT!J94="A"),AND(OR(APT!G94="I",APT!G94="M"),APT!H94=2,APT!J94="A")),CONCATENATE(", R",APT!A94,IA!J95),J95)</f>
        <v/>
      </c>
      <c r="K96" s="51" t="str">
        <f>IF(IF($A$2=FALSE,AND(APT!G94="I",APT!H94=3,APT!J94="A"),AND(OR(APT!G94="I",APT!G94="M"),APT!H94=3,APT!J94="A")),CONCATENATE(", R",APT!A94,IA!K95),K95)</f>
        <v/>
      </c>
      <c r="L96" s="51" t="str">
        <f>IF(IF($A$2=FALSE,AND(APT!G94="I",APT!H94=4,APT!J94="A"),AND(OR(APT!G94="I",APT!G94="M"),APT!H94=4,APT!J94="A")),CONCATENATE(", R",APT!A94,IA!L95),L95)</f>
        <v/>
      </c>
      <c r="M96" s="51" t="str">
        <f>IF(IF($A$2=FALSE,AND(APT!G94="I",APT!H94=5,APT!J94="A"),AND(OR(APT!G94="I",APT!G94="M"),APT!H94=5,APT!J94="A")),CONCATENATE(", R",APT!A94,IA!M95),M95)</f>
        <v/>
      </c>
      <c r="N96" s="51" t="str">
        <f>IF(IF($A$2=FALSE,AND(APT!G94="I",APT!H94=3,APT!J94="B"),AND(OR(APT!G94="I",APT!G94="M"),APT!H94=3,APT!J94="B")),CONCATENATE(", R",APT!A94,IA!N95),N95)</f>
        <v/>
      </c>
      <c r="O96" s="51" t="str">
        <f>IF(IF($A$2=FALSE,AND(APT!G94="I",APT!H94=4,APT!J94="B"),AND(OR(APT!G94="I",APT!G94="M"),APT!H94=4,APT!J94="B")),CONCATENATE(", R",APT!A94,IA!O95),O95)</f>
        <v/>
      </c>
      <c r="P96" s="51" t="str">
        <f>IF(IF($A$2=FALSE,AND(APT!G94="I",APT!H94=5,APT!J94="B"),AND(OR(APT!G94="I",APT!G94="M"),APT!H94=5,APT!J94="B")),CONCATENATE(", R",APT!A94,IA!P95),P95)</f>
        <v/>
      </c>
      <c r="Q96" s="51" t="str">
        <f>IF(IF($A$2=FALSE,AND(APT!G94="I",APT!H94=5,APT!J94="D"),AND(OR(APT!G94="I",APT!G94="M"),APT!H94=5,APT!J94="D")),CONCATENATE(", R",APT!A94,IA!Q95),Q95)</f>
        <v/>
      </c>
    </row>
    <row r="97" spans="1:17" x14ac:dyDescent="0.25">
      <c r="A97" s="51" t="str">
        <f>IF(IF($A$2=FALSE,AND(APT!G95="I",APT!H95=1,APT!J95="c"),AND(OR(APT!G95="I",APT!G95="M"),APT!H95=1,APT!J95="c")),CONCATENATE(", R",APT!A95,IA!A96),A96)</f>
        <v/>
      </c>
      <c r="B97" s="51" t="str">
        <f>IF(IF($A$2=FALSE,AND(APT!G95="I",APT!H95=2,APT!J95="c"),AND(OR(APT!G95="I",APT!G95="M"),APT!H95=2,APT!J95="c")),CONCATENATE(", R",APT!A95,IA!B96),B96)</f>
        <v/>
      </c>
      <c r="C97" s="51" t="str">
        <f>IF(IF($A$2=FALSE,AND(APT!G95="I",APT!H95=3,APT!J95="c"),AND(OR(APT!G95="I",APT!G95="M"),APT!H95=3,APT!J95="c")),CONCATENATE(", R",APT!A95,IA!C96),C96)</f>
        <v/>
      </c>
      <c r="D97" s="51" t="str">
        <f>IF(IF($A$2=FALSE,AND(APT!G95="I",APT!H95=4,APT!J95="c"),AND(OR(APT!G95="I",APT!G95="M"),APT!H95=4,APT!J95="c")),CONCATENATE(", R",APT!A95,IA!D96),D96)</f>
        <v/>
      </c>
      <c r="E97" s="51" t="str">
        <f>IF(IF($A$2=FALSE,AND(APT!G95="I",APT!H95=5,APT!J95="c"),AND(OR(APT!G95="I",APT!G95="M"),APT!H95=5,APT!J95="c")),CONCATENATE(", Riesgo",APT!A95,IA!E96),E96)</f>
        <v/>
      </c>
      <c r="F97" s="51" t="str">
        <f>IF(IF($A$2=FALSE,AND(APT!G95="I",APT!H95=2,APT!J95="I"),AND(OR(APT!G95="I",APT!G95="M"),APT!H95=2,APT!J95="I")),CONCATENATE(", R",APT!A95,IA!F96),F96)</f>
        <v/>
      </c>
      <c r="G97" s="51" t="str">
        <f>IF(IF($A$2=FALSE,AND(APT!G95="I",APT!H95=3,APT!J95="I"),AND(OR(APT!G95="I",APT!G95="M"),APT!H95=3,APT!J95="I")),CONCATENATE(", R",APT!A95,IA!G96),G96)</f>
        <v/>
      </c>
      <c r="H97" s="51" t="str">
        <f>IF(IF($A$2=FALSE,AND(APT!G95="I",APT!H95=4,APT!J95="I"),AND(OR(APT!G95="I",APT!G95="M"),APT!H95=4,APT!J95="I")),CONCATENATE(", R",APT!A95,IA!H96),H96)</f>
        <v/>
      </c>
      <c r="I97" s="51" t="str">
        <f>IF(IF($A$2=FALSE,AND(APT!G95="I",APT!H95=5,APT!J95="I"),AND(OR(APT!G95="I",APT!G95="M"),APT!H95=5,APT!J95="I")),CONCATENATE(", R",APT!A95,IA!I96),I96)</f>
        <v/>
      </c>
      <c r="J97" s="51" t="str">
        <f>IF(IF($A$2=FALSE,AND(APT!G95="I",APT!H95=2,APT!J95="A"),AND(OR(APT!G95="I",APT!G95="M"),APT!H95=2,APT!J95="A")),CONCATENATE(", R",APT!A95,IA!J96),J96)</f>
        <v/>
      </c>
      <c r="K97" s="51" t="str">
        <f>IF(IF($A$2=FALSE,AND(APT!G95="I",APT!H95=3,APT!J95="A"),AND(OR(APT!G95="I",APT!G95="M"),APT!H95=3,APT!J95="A")),CONCATENATE(", R",APT!A95,IA!K96),K96)</f>
        <v/>
      </c>
      <c r="L97" s="51" t="str">
        <f>IF(IF($A$2=FALSE,AND(APT!G95="I",APT!H95=4,APT!J95="A"),AND(OR(APT!G95="I",APT!G95="M"),APT!H95=4,APT!J95="A")),CONCATENATE(", R",APT!A95,IA!L96),L96)</f>
        <v/>
      </c>
      <c r="M97" s="51" t="str">
        <f>IF(IF($A$2=FALSE,AND(APT!G95="I",APT!H95=5,APT!J95="A"),AND(OR(APT!G95="I",APT!G95="M"),APT!H95=5,APT!J95="A")),CONCATENATE(", R",APT!A95,IA!M96),M96)</f>
        <v/>
      </c>
      <c r="N97" s="51" t="str">
        <f>IF(IF($A$2=FALSE,AND(APT!G95="I",APT!H95=3,APT!J95="B"),AND(OR(APT!G95="I",APT!G95="M"),APT!H95=3,APT!J95="B")),CONCATENATE(", R",APT!A95,IA!N96),N96)</f>
        <v/>
      </c>
      <c r="O97" s="51" t="str">
        <f>IF(IF($A$2=FALSE,AND(APT!G95="I",APT!H95=4,APT!J95="B"),AND(OR(APT!G95="I",APT!G95="M"),APT!H95=4,APT!J95="B")),CONCATENATE(", R",APT!A95,IA!O96),O96)</f>
        <v/>
      </c>
      <c r="P97" s="51" t="str">
        <f>IF(IF($A$2=FALSE,AND(APT!G95="I",APT!H95=5,APT!J95="B"),AND(OR(APT!G95="I",APT!G95="M"),APT!H95=5,APT!J95="B")),CONCATENATE(", R",APT!A95,IA!P96),P96)</f>
        <v/>
      </c>
      <c r="Q97" s="51" t="str">
        <f>IF(IF($A$2=FALSE,AND(APT!G95="I",APT!H95=5,APT!J95="D"),AND(OR(APT!G95="I",APT!G95="M"),APT!H95=5,APT!J95="D")),CONCATENATE(", R",APT!A95,IA!Q96),Q96)</f>
        <v/>
      </c>
    </row>
    <row r="98" spans="1:17" x14ac:dyDescent="0.25">
      <c r="A98" s="51" t="str">
        <f>IF(IF($A$2=FALSE,AND(APT!G96="I",APT!H96=1,APT!J96="c"),AND(OR(APT!G96="I",APT!G96="M"),APT!H96=1,APT!J96="c")),CONCATENATE(", R",APT!A96,IA!A97),A97)</f>
        <v/>
      </c>
      <c r="B98" s="51" t="str">
        <f>IF(IF($A$2=FALSE,AND(APT!G96="I",APT!H96=2,APT!J96="c"),AND(OR(APT!G96="I",APT!G96="M"),APT!H96=2,APT!J96="c")),CONCATENATE(", R",APT!A96,IA!B97),B97)</f>
        <v/>
      </c>
      <c r="C98" s="51" t="str">
        <f>IF(IF($A$2=FALSE,AND(APT!G96="I",APT!H96=3,APT!J96="c"),AND(OR(APT!G96="I",APT!G96="M"),APT!H96=3,APT!J96="c")),CONCATENATE(", R",APT!A96,IA!C97),C97)</f>
        <v/>
      </c>
      <c r="D98" s="51" t="str">
        <f>IF(IF($A$2=FALSE,AND(APT!G96="I",APT!H96=4,APT!J96="c"),AND(OR(APT!G96="I",APT!G96="M"),APT!H96=4,APT!J96="c")),CONCATENATE(", R",APT!A96,IA!D97),D97)</f>
        <v/>
      </c>
      <c r="E98" s="51" t="str">
        <f>IF(IF($A$2=FALSE,AND(APT!G96="I",APT!H96=5,APT!J96="c"),AND(OR(APT!G96="I",APT!G96="M"),APT!H96=5,APT!J96="c")),CONCATENATE(", Riesgo",APT!A96,IA!E97),E97)</f>
        <v/>
      </c>
      <c r="F98" s="51" t="str">
        <f>IF(IF($A$2=FALSE,AND(APT!G96="I",APT!H96=2,APT!J96="I"),AND(OR(APT!G96="I",APT!G96="M"),APT!H96=2,APT!J96="I")),CONCATENATE(", R",APT!A96,IA!F97),F97)</f>
        <v/>
      </c>
      <c r="G98" s="51" t="str">
        <f>IF(IF($A$2=FALSE,AND(APT!G96="I",APT!H96=3,APT!J96="I"),AND(OR(APT!G96="I",APT!G96="M"),APT!H96=3,APT!J96="I")),CONCATENATE(", R",APT!A96,IA!G97),G97)</f>
        <v/>
      </c>
      <c r="H98" s="51" t="str">
        <f>IF(IF($A$2=FALSE,AND(APT!G96="I",APT!H96=4,APT!J96="I"),AND(OR(APT!G96="I",APT!G96="M"),APT!H96=4,APT!J96="I")),CONCATENATE(", R",APT!A96,IA!H97),H97)</f>
        <v/>
      </c>
      <c r="I98" s="51" t="str">
        <f>IF(IF($A$2=FALSE,AND(APT!G96="I",APT!H96=5,APT!J96="I"),AND(OR(APT!G96="I",APT!G96="M"),APT!H96=5,APT!J96="I")),CONCATENATE(", R",APT!A96,IA!I97),I97)</f>
        <v/>
      </c>
      <c r="J98" s="51" t="str">
        <f>IF(IF($A$2=FALSE,AND(APT!G96="I",APT!H96=2,APT!J96="A"),AND(OR(APT!G96="I",APT!G96="M"),APT!H96=2,APT!J96="A")),CONCATENATE(", R",APT!A96,IA!J97),J97)</f>
        <v/>
      </c>
      <c r="K98" s="51" t="str">
        <f>IF(IF($A$2=FALSE,AND(APT!G96="I",APT!H96=3,APT!J96="A"),AND(OR(APT!G96="I",APT!G96="M"),APT!H96=3,APT!J96="A")),CONCATENATE(", R",APT!A96,IA!K97),K97)</f>
        <v/>
      </c>
      <c r="L98" s="51" t="str">
        <f>IF(IF($A$2=FALSE,AND(APT!G96="I",APT!H96=4,APT!J96="A"),AND(OR(APT!G96="I",APT!G96="M"),APT!H96=4,APT!J96="A")),CONCATENATE(", R",APT!A96,IA!L97),L97)</f>
        <v/>
      </c>
      <c r="M98" s="51" t="str">
        <f>IF(IF($A$2=FALSE,AND(APT!G96="I",APT!H96=5,APT!J96="A"),AND(OR(APT!G96="I",APT!G96="M"),APT!H96=5,APT!J96="A")),CONCATENATE(", R",APT!A96,IA!M97),M97)</f>
        <v/>
      </c>
      <c r="N98" s="51" t="str">
        <f>IF(IF($A$2=FALSE,AND(APT!G96="I",APT!H96=3,APT!J96="B"),AND(OR(APT!G96="I",APT!G96="M"),APT!H96=3,APT!J96="B")),CONCATENATE(", R",APT!A96,IA!N97),N97)</f>
        <v/>
      </c>
      <c r="O98" s="51" t="str">
        <f>IF(IF($A$2=FALSE,AND(APT!G96="I",APT!H96=4,APT!J96="B"),AND(OR(APT!G96="I",APT!G96="M"),APT!H96=4,APT!J96="B")),CONCATENATE(", R",APT!A96,IA!O97),O97)</f>
        <v/>
      </c>
      <c r="P98" s="51" t="str">
        <f>IF(IF($A$2=FALSE,AND(APT!G96="I",APT!H96=5,APT!J96="B"),AND(OR(APT!G96="I",APT!G96="M"),APT!H96=5,APT!J96="B")),CONCATENATE(", R",APT!A96,IA!P97),P97)</f>
        <v/>
      </c>
      <c r="Q98" s="51" t="str">
        <f>IF(IF($A$2=FALSE,AND(APT!G96="I",APT!H96=5,APT!J96="D"),AND(OR(APT!G96="I",APT!G96="M"),APT!H96=5,APT!J96="D")),CONCATENATE(", R",APT!A96,IA!Q97),Q97)</f>
        <v/>
      </c>
    </row>
    <row r="99" spans="1:17" x14ac:dyDescent="0.25">
      <c r="A99" s="51" t="str">
        <f>IF(IF($A$2=FALSE,AND(APT!G97="I",APT!H97=1,APT!J97="c"),AND(OR(APT!G97="I",APT!G97="M"),APT!H97=1,APT!J97="c")),CONCATENATE(", R",APT!A97,IA!A98),A98)</f>
        <v/>
      </c>
      <c r="B99" s="51" t="str">
        <f>IF(IF($A$2=FALSE,AND(APT!G97="I",APT!H97=2,APT!J97="c"),AND(OR(APT!G97="I",APT!G97="M"),APT!H97=2,APT!J97="c")),CONCATENATE(", R",APT!A97,IA!B98),B98)</f>
        <v/>
      </c>
      <c r="C99" s="51" t="str">
        <f>IF(IF($A$2=FALSE,AND(APT!G97="I",APT!H97=3,APT!J97="c"),AND(OR(APT!G97="I",APT!G97="M"),APT!H97=3,APT!J97="c")),CONCATENATE(", R",APT!A97,IA!C98),C98)</f>
        <v/>
      </c>
      <c r="D99" s="51" t="str">
        <f>IF(IF($A$2=FALSE,AND(APT!G97="I",APT!H97=4,APT!J97="c"),AND(OR(APT!G97="I",APT!G97="M"),APT!H97=4,APT!J97="c")),CONCATENATE(", R",APT!A97,IA!D98),D98)</f>
        <v/>
      </c>
      <c r="E99" s="51" t="str">
        <f>IF(IF($A$2=FALSE,AND(APT!G97="I",APT!H97=5,APT!J97="c"),AND(OR(APT!G97="I",APT!G97="M"),APT!H97=5,APT!J97="c")),CONCATENATE(", Riesgo",APT!A97,IA!E98),E98)</f>
        <v/>
      </c>
      <c r="F99" s="51" t="str">
        <f>IF(IF($A$2=FALSE,AND(APT!G97="I",APT!H97=2,APT!J97="I"),AND(OR(APT!G97="I",APT!G97="M"),APT!H97=2,APT!J97="I")),CONCATENATE(", R",APT!A97,IA!F98),F98)</f>
        <v/>
      </c>
      <c r="G99" s="51" t="str">
        <f>IF(IF($A$2=FALSE,AND(APT!G97="I",APT!H97=3,APT!J97="I"),AND(OR(APT!G97="I",APT!G97="M"),APT!H97=3,APT!J97="I")),CONCATENATE(", R",APT!A97,IA!G98),G98)</f>
        <v/>
      </c>
      <c r="H99" s="51" t="str">
        <f>IF(IF($A$2=FALSE,AND(APT!G97="I",APT!H97=4,APT!J97="I"),AND(OR(APT!G97="I",APT!G97="M"),APT!H97=4,APT!J97="I")),CONCATENATE(", R",APT!A97,IA!H98),H98)</f>
        <v/>
      </c>
      <c r="I99" s="51" t="str">
        <f>IF(IF($A$2=FALSE,AND(APT!G97="I",APT!H97=5,APT!J97="I"),AND(OR(APT!G97="I",APT!G97="M"),APT!H97=5,APT!J97="I")),CONCATENATE(", R",APT!A97,IA!I98),I98)</f>
        <v/>
      </c>
      <c r="J99" s="51" t="str">
        <f>IF(IF($A$2=FALSE,AND(APT!G97="I",APT!H97=2,APT!J97="A"),AND(OR(APT!G97="I",APT!G97="M"),APT!H97=2,APT!J97="A")),CONCATENATE(", R",APT!A97,IA!J98),J98)</f>
        <v/>
      </c>
      <c r="K99" s="51" t="str">
        <f>IF(IF($A$2=FALSE,AND(APT!G97="I",APT!H97=3,APT!J97="A"),AND(OR(APT!G97="I",APT!G97="M"),APT!H97=3,APT!J97="A")),CONCATENATE(", R",APT!A97,IA!K98),K98)</f>
        <v/>
      </c>
      <c r="L99" s="51" t="str">
        <f>IF(IF($A$2=FALSE,AND(APT!G97="I",APT!H97=4,APT!J97="A"),AND(OR(APT!G97="I",APT!G97="M"),APT!H97=4,APT!J97="A")),CONCATENATE(", R",APT!A97,IA!L98),L98)</f>
        <v/>
      </c>
      <c r="M99" s="51" t="str">
        <f>IF(IF($A$2=FALSE,AND(APT!G97="I",APT!H97=5,APT!J97="A"),AND(OR(APT!G97="I",APT!G97="M"),APT!H97=5,APT!J97="A")),CONCATENATE(", R",APT!A97,IA!M98),M98)</f>
        <v/>
      </c>
      <c r="N99" s="51" t="str">
        <f>IF(IF($A$2=FALSE,AND(APT!G97="I",APT!H97=3,APT!J97="B"),AND(OR(APT!G97="I",APT!G97="M"),APT!H97=3,APT!J97="B")),CONCATENATE(", R",APT!A97,IA!N98),N98)</f>
        <v/>
      </c>
      <c r="O99" s="51" t="str">
        <f>IF(IF($A$2=FALSE,AND(APT!G97="I",APT!H97=4,APT!J97="B"),AND(OR(APT!G97="I",APT!G97="M"),APT!H97=4,APT!J97="B")),CONCATENATE(", R",APT!A97,IA!O98),O98)</f>
        <v/>
      </c>
      <c r="P99" s="51" t="str">
        <f>IF(IF($A$2=FALSE,AND(APT!G97="I",APT!H97=5,APT!J97="B"),AND(OR(APT!G97="I",APT!G97="M"),APT!H97=5,APT!J97="B")),CONCATENATE(", R",APT!A97,IA!P98),P98)</f>
        <v/>
      </c>
      <c r="Q99" s="51" t="str">
        <f>IF(IF($A$2=FALSE,AND(APT!G97="I",APT!H97=5,APT!J97="D"),AND(OR(APT!G97="I",APT!G97="M"),APT!H97=5,APT!J97="D")),CONCATENATE(", R",APT!A97,IA!Q98),Q98)</f>
        <v/>
      </c>
    </row>
    <row r="100" spans="1:17" x14ac:dyDescent="0.25">
      <c r="A100" s="51" t="str">
        <f>IF(IF($A$2=FALSE,AND(APT!G98="I",APT!H98=1,APT!J98="c"),AND(OR(APT!G98="I",APT!G98="M"),APT!H98=1,APT!J98="c")),CONCATENATE(", R",APT!A98,IA!A99),A99)</f>
        <v/>
      </c>
      <c r="B100" s="51" t="str">
        <f>IF(IF($A$2=FALSE,AND(APT!G98="I",APT!H98=2,APT!J98="c"),AND(OR(APT!G98="I",APT!G98="M"),APT!H98=2,APT!J98="c")),CONCATENATE(", R",APT!A98,IA!B99),B99)</f>
        <v/>
      </c>
      <c r="C100" s="51" t="str">
        <f>IF(IF($A$2=FALSE,AND(APT!G98="I",APT!H98=3,APT!J98="c"),AND(OR(APT!G98="I",APT!G98="M"),APT!H98=3,APT!J98="c")),CONCATENATE(", R",APT!A98,IA!C99),C99)</f>
        <v/>
      </c>
      <c r="D100" s="51" t="str">
        <f>IF(IF($A$2=FALSE,AND(APT!G98="I",APT!H98=4,APT!J98="c"),AND(OR(APT!G98="I",APT!G98="M"),APT!H98=4,APT!J98="c")),CONCATENATE(", R",APT!A98,IA!D99),D99)</f>
        <v/>
      </c>
      <c r="E100" s="51" t="str">
        <f>IF(IF($A$2=FALSE,AND(APT!G98="I",APT!H98=5,APT!J98="c"),AND(OR(APT!G98="I",APT!G98="M"),APT!H98=5,APT!J98="c")),CONCATENATE(", Riesgo",APT!A98,IA!E99),E99)</f>
        <v/>
      </c>
      <c r="F100" s="51" t="str">
        <f>IF(IF($A$2=FALSE,AND(APT!G98="I",APT!H98=2,APT!J98="I"),AND(OR(APT!G98="I",APT!G98="M"),APT!H98=2,APT!J98="I")),CONCATENATE(", R",APT!A98,IA!F99),F99)</f>
        <v/>
      </c>
      <c r="G100" s="51" t="str">
        <f>IF(IF($A$2=FALSE,AND(APT!G98="I",APT!H98=3,APT!J98="I"),AND(OR(APT!G98="I",APT!G98="M"),APT!H98=3,APT!J98="I")),CONCATENATE(", R",APT!A98,IA!G99),G99)</f>
        <v/>
      </c>
      <c r="H100" s="51" t="str">
        <f>IF(IF($A$2=FALSE,AND(APT!G98="I",APT!H98=4,APT!J98="I"),AND(OR(APT!G98="I",APT!G98="M"),APT!H98=4,APT!J98="I")),CONCATENATE(", R",APT!A98,IA!H99),H99)</f>
        <v/>
      </c>
      <c r="I100" s="51" t="str">
        <f>IF(IF($A$2=FALSE,AND(APT!G98="I",APT!H98=5,APT!J98="I"),AND(OR(APT!G98="I",APT!G98="M"),APT!H98=5,APT!J98="I")),CONCATENATE(", R",APT!A98,IA!I99),I99)</f>
        <v/>
      </c>
      <c r="J100" s="51" t="str">
        <f>IF(IF($A$2=FALSE,AND(APT!G98="I",APT!H98=2,APT!J98="A"),AND(OR(APT!G98="I",APT!G98="M"),APT!H98=2,APT!J98="A")),CONCATENATE(", R",APT!A98,IA!J99),J99)</f>
        <v/>
      </c>
      <c r="K100" s="51" t="str">
        <f>IF(IF($A$2=FALSE,AND(APT!G98="I",APT!H98=3,APT!J98="A"),AND(OR(APT!G98="I",APT!G98="M"),APT!H98=3,APT!J98="A")),CONCATENATE(", R",APT!A98,IA!K99),K99)</f>
        <v/>
      </c>
      <c r="L100" s="51" t="str">
        <f>IF(IF($A$2=FALSE,AND(APT!G98="I",APT!H98=4,APT!J98="A"),AND(OR(APT!G98="I",APT!G98="M"),APT!H98=4,APT!J98="A")),CONCATENATE(", R",APT!A98,IA!L99),L99)</f>
        <v/>
      </c>
      <c r="M100" s="51" t="str">
        <f>IF(IF($A$2=FALSE,AND(APT!G98="I",APT!H98=5,APT!J98="A"),AND(OR(APT!G98="I",APT!G98="M"),APT!H98=5,APT!J98="A")),CONCATENATE(", R",APT!A98,IA!M99),M99)</f>
        <v/>
      </c>
      <c r="N100" s="51" t="str">
        <f>IF(IF($A$2=FALSE,AND(APT!G98="I",APT!H98=3,APT!J98="B"),AND(OR(APT!G98="I",APT!G98="M"),APT!H98=3,APT!J98="B")),CONCATENATE(", R",APT!A98,IA!N99),N99)</f>
        <v/>
      </c>
      <c r="O100" s="51" t="str">
        <f>IF(IF($A$2=FALSE,AND(APT!G98="I",APT!H98=4,APT!J98="B"),AND(OR(APT!G98="I",APT!G98="M"),APT!H98=4,APT!J98="B")),CONCATENATE(", R",APT!A98,IA!O99),O99)</f>
        <v/>
      </c>
      <c r="P100" s="51" t="str">
        <f>IF(IF($A$2=FALSE,AND(APT!G98="I",APT!H98=5,APT!J98="B"),AND(OR(APT!G98="I",APT!G98="M"),APT!H98=5,APT!J98="B")),CONCATENATE(", R",APT!A98,IA!P99),P99)</f>
        <v/>
      </c>
      <c r="Q100" s="51" t="str">
        <f>IF(IF($A$2=FALSE,AND(APT!G98="I",APT!H98=5,APT!J98="D"),AND(OR(APT!G98="I",APT!G98="M"),APT!H98=5,APT!J98="D")),CONCATENATE(", R",APT!A98,IA!Q99),Q99)</f>
        <v/>
      </c>
    </row>
    <row r="101" spans="1:17" x14ac:dyDescent="0.25">
      <c r="A101" s="51" t="str">
        <f>IF(IF($A$2=FALSE,AND(APT!G99="I",APT!H99=1,APT!J99="c"),AND(OR(APT!G99="I",APT!G99="M"),APT!H99=1,APT!J99="c")),CONCATENATE(", R",APT!A99,IA!A100),A100)</f>
        <v/>
      </c>
      <c r="B101" s="51" t="str">
        <f>IF(IF($A$2=FALSE,AND(APT!G99="I",APT!H99=2,APT!J99="c"),AND(OR(APT!G99="I",APT!G99="M"),APT!H99=2,APT!J99="c")),CONCATENATE(", R",APT!A99,IA!B100),B100)</f>
        <v/>
      </c>
      <c r="C101" s="51" t="str">
        <f>IF(IF($A$2=FALSE,AND(APT!G99="I",APT!H99=3,APT!J99="c"),AND(OR(APT!G99="I",APT!G99="M"),APT!H99=3,APT!J99="c")),CONCATENATE(", R",APT!A99,IA!C100),C100)</f>
        <v/>
      </c>
      <c r="D101" s="51" t="str">
        <f>IF(IF($A$2=FALSE,AND(APT!G99="I",APT!H99=4,APT!J99="c"),AND(OR(APT!G99="I",APT!G99="M"),APT!H99=4,APT!J99="c")),CONCATENATE(", R",APT!A99,IA!D100),D100)</f>
        <v/>
      </c>
      <c r="E101" s="51" t="str">
        <f>IF(IF($A$2=FALSE,AND(APT!G99="I",APT!H99=5,APT!J99="c"),AND(OR(APT!G99="I",APT!G99="M"),APT!H99=5,APT!J99="c")),CONCATENATE(", Riesgo",APT!A99,IA!E100),E100)</f>
        <v/>
      </c>
      <c r="F101" s="51" t="str">
        <f>IF(IF($A$2=FALSE,AND(APT!G99="I",APT!H99=2,APT!J99="I"),AND(OR(APT!G99="I",APT!G99="M"),APT!H99=2,APT!J99="I")),CONCATENATE(", R",APT!A99,IA!F100),F100)</f>
        <v/>
      </c>
      <c r="G101" s="51" t="str">
        <f>IF(IF($A$2=FALSE,AND(APT!G99="I",APT!H99=3,APT!J99="I"),AND(OR(APT!G99="I",APT!G99="M"),APT!H99=3,APT!J99="I")),CONCATENATE(", R",APT!A99,IA!G100),G100)</f>
        <v/>
      </c>
      <c r="H101" s="51" t="str">
        <f>IF(IF($A$2=FALSE,AND(APT!G99="I",APT!H99=4,APT!J99="I"),AND(OR(APT!G99="I",APT!G99="M"),APT!H99=4,APT!J99="I")),CONCATENATE(", R",APT!A99,IA!H100),H100)</f>
        <v/>
      </c>
      <c r="I101" s="51" t="str">
        <f>IF(IF($A$2=FALSE,AND(APT!G99="I",APT!H99=5,APT!J99="I"),AND(OR(APT!G99="I",APT!G99="M"),APT!H99=5,APT!J99="I")),CONCATENATE(", R",APT!A99,IA!I100),I100)</f>
        <v/>
      </c>
      <c r="J101" s="51" t="str">
        <f>IF(IF($A$2=FALSE,AND(APT!G99="I",APT!H99=2,APT!J99="A"),AND(OR(APT!G99="I",APT!G99="M"),APT!H99=2,APT!J99="A")),CONCATENATE(", R",APT!A99,IA!J100),J100)</f>
        <v/>
      </c>
      <c r="K101" s="51" t="str">
        <f>IF(IF($A$2=FALSE,AND(APT!G99="I",APT!H99=3,APT!J99="A"),AND(OR(APT!G99="I",APT!G99="M"),APT!H99=3,APT!J99="A")),CONCATENATE(", R",APT!A99,IA!K100),K100)</f>
        <v/>
      </c>
      <c r="L101" s="51" t="str">
        <f>IF(IF($A$2=FALSE,AND(APT!G99="I",APT!H99=4,APT!J99="A"),AND(OR(APT!G99="I",APT!G99="M"),APT!H99=4,APT!J99="A")),CONCATENATE(", R",APT!A99,IA!L100),L100)</f>
        <v/>
      </c>
      <c r="M101" s="51" t="str">
        <f>IF(IF($A$2=FALSE,AND(APT!G99="I",APT!H99=5,APT!J99="A"),AND(OR(APT!G99="I",APT!G99="M"),APT!H99=5,APT!J99="A")),CONCATENATE(", R",APT!A99,IA!M100),M100)</f>
        <v/>
      </c>
      <c r="N101" s="51" t="str">
        <f>IF(IF($A$2=FALSE,AND(APT!G99="I",APT!H99=3,APT!J99="B"),AND(OR(APT!G99="I",APT!G99="M"),APT!H99=3,APT!J99="B")),CONCATENATE(", R",APT!A99,IA!N100),N100)</f>
        <v/>
      </c>
      <c r="O101" s="51" t="str">
        <f>IF(IF($A$2=FALSE,AND(APT!G99="I",APT!H99=4,APT!J99="B"),AND(OR(APT!G99="I",APT!G99="M"),APT!H99=4,APT!J99="B")),CONCATENATE(", R",APT!A99,IA!O100),O100)</f>
        <v/>
      </c>
      <c r="P101" s="51" t="str">
        <f>IF(IF($A$2=FALSE,AND(APT!G99="I",APT!H99=5,APT!J99="B"),AND(OR(APT!G99="I",APT!G99="M"),APT!H99=5,APT!J99="B")),CONCATENATE(", R",APT!A99,IA!P100),P100)</f>
        <v/>
      </c>
      <c r="Q101" s="51" t="str">
        <f>IF(IF($A$2=FALSE,AND(APT!G99="I",APT!H99=5,APT!J99="D"),AND(OR(APT!G99="I",APT!G99="M"),APT!H99=5,APT!J99="D")),CONCATENATE(", R",APT!A99,IA!Q100),Q100)</f>
        <v/>
      </c>
    </row>
    <row r="102" spans="1:17" x14ac:dyDescent="0.25">
      <c r="A102" s="51" t="str">
        <f>IF(IF($A$2=FALSE,AND(APT!G100="I",APT!H100=1,APT!J100="c"),AND(OR(APT!G100="I",APT!G100="M"),APT!H100=1,APT!J100="c")),CONCATENATE(", R",APT!A100,IA!A101),A101)</f>
        <v/>
      </c>
      <c r="B102" s="51" t="str">
        <f>IF(IF($A$2=FALSE,AND(APT!G100="I",APT!H100=2,APT!J100="c"),AND(OR(APT!G100="I",APT!G100="M"),APT!H100=2,APT!J100="c")),CONCATENATE(", R",APT!A100,IA!B101),B101)</f>
        <v/>
      </c>
      <c r="C102" s="51" t="str">
        <f>IF(IF($A$2=FALSE,AND(APT!G100="I",APT!H100=3,APT!J100="c"),AND(OR(APT!G100="I",APT!G100="M"),APT!H100=3,APT!J100="c")),CONCATENATE(", R",APT!A100,IA!C101),C101)</f>
        <v/>
      </c>
      <c r="D102" s="51" t="str">
        <f>IF(IF($A$2=FALSE,AND(APT!G100="I",APT!H100=4,APT!J100="c"),AND(OR(APT!G100="I",APT!G100="M"),APT!H100=4,APT!J100="c")),CONCATENATE(", R",APT!A100,IA!D101),D101)</f>
        <v/>
      </c>
      <c r="E102" s="51" t="str">
        <f>IF(IF($A$2=FALSE,AND(APT!G100="I",APT!H100=5,APT!J100="c"),AND(OR(APT!G100="I",APT!G100="M"),APT!H100=5,APT!J100="c")),CONCATENATE(", Riesgo",APT!A100,IA!E101),E101)</f>
        <v/>
      </c>
      <c r="F102" s="51" t="str">
        <f>IF(IF($A$2=FALSE,AND(APT!G100="I",APT!H100=2,APT!J100="I"),AND(OR(APT!G100="I",APT!G100="M"),APT!H100=2,APT!J100="I")),CONCATENATE(", R",APT!A100,IA!F101),F101)</f>
        <v/>
      </c>
      <c r="G102" s="51" t="str">
        <f>IF(IF($A$2=FALSE,AND(APT!G100="I",APT!H100=3,APT!J100="I"),AND(OR(APT!G100="I",APT!G100="M"),APT!H100=3,APT!J100="I")),CONCATENATE(", R",APT!A100,IA!G101),G101)</f>
        <v/>
      </c>
      <c r="H102" s="51" t="str">
        <f>IF(IF($A$2=FALSE,AND(APT!G100="I",APT!H100=4,APT!J100="I"),AND(OR(APT!G100="I",APT!G100="M"),APT!H100=4,APT!J100="I")),CONCATENATE(", R",APT!A100,IA!H101),H101)</f>
        <v/>
      </c>
      <c r="I102" s="51" t="str">
        <f>IF(IF($A$2=FALSE,AND(APT!G100="I",APT!H100=5,APT!J100="I"),AND(OR(APT!G100="I",APT!G100="M"),APT!H100=5,APT!J100="I")),CONCATENATE(", R",APT!A100,IA!I101),I101)</f>
        <v/>
      </c>
      <c r="J102" s="51" t="str">
        <f>IF(IF($A$2=FALSE,AND(APT!G100="I",APT!H100=2,APT!J100="A"),AND(OR(APT!G100="I",APT!G100="M"),APT!H100=2,APT!J100="A")),CONCATENATE(", R",APT!A100,IA!J101),J101)</f>
        <v/>
      </c>
      <c r="K102" s="51" t="str">
        <f>IF(IF($A$2=FALSE,AND(APT!G100="I",APT!H100=3,APT!J100="A"),AND(OR(APT!G100="I",APT!G100="M"),APT!H100=3,APT!J100="A")),CONCATENATE(", R",APT!A100,IA!K101),K101)</f>
        <v/>
      </c>
      <c r="L102" s="51" t="str">
        <f>IF(IF($A$2=FALSE,AND(APT!G100="I",APT!H100=4,APT!J100="A"),AND(OR(APT!G100="I",APT!G100="M"),APT!H100=4,APT!J100="A")),CONCATENATE(", R",APT!A100,IA!L101),L101)</f>
        <v/>
      </c>
      <c r="M102" s="51" t="str">
        <f>IF(IF($A$2=FALSE,AND(APT!G100="I",APT!H100=5,APT!J100="A"),AND(OR(APT!G100="I",APT!G100="M"),APT!H100=5,APT!J100="A")),CONCATENATE(", R",APT!A100,IA!M101),M101)</f>
        <v/>
      </c>
      <c r="N102" s="51" t="str">
        <f>IF(IF($A$2=FALSE,AND(APT!G100="I",APT!H100=3,APT!J100="B"),AND(OR(APT!G100="I",APT!G100="M"),APT!H100=3,APT!J100="B")),CONCATENATE(", R",APT!A100,IA!N101),N101)</f>
        <v/>
      </c>
      <c r="O102" s="51" t="str">
        <f>IF(IF($A$2=FALSE,AND(APT!G100="I",APT!H100=4,APT!J100="B"),AND(OR(APT!G100="I",APT!G100="M"),APT!H100=4,APT!J100="B")),CONCATENATE(", R",APT!A100,IA!O101),O101)</f>
        <v/>
      </c>
      <c r="P102" s="51" t="str">
        <f>IF(IF($A$2=FALSE,AND(APT!G100="I",APT!H100=5,APT!J100="B"),AND(OR(APT!G100="I",APT!G100="M"),APT!H100=5,APT!J100="B")),CONCATENATE(", R",APT!A100,IA!P101),P101)</f>
        <v/>
      </c>
      <c r="Q102" s="51" t="str">
        <f>IF(IF($A$2=FALSE,AND(APT!G100="I",APT!H100=5,APT!J100="D"),AND(OR(APT!G100="I",APT!G100="M"),APT!H100=5,APT!J100="D")),CONCATENATE(", R",APT!A100,IA!Q101),Q101)</f>
        <v/>
      </c>
    </row>
    <row r="103" spans="1:17" x14ac:dyDescent="0.25">
      <c r="A103" s="51" t="str">
        <f>IF(IF($A$2=FALSE,AND(APT!G101="I",APT!H101=1,APT!J101="c"),AND(OR(APT!G101="I",APT!G101="M"),APT!H101=1,APT!J101="c")),CONCATENATE(", R",APT!A101,IA!A102),A102)</f>
        <v/>
      </c>
      <c r="B103" s="51" t="str">
        <f>IF(IF($A$2=FALSE,AND(APT!G101="I",APT!H101=2,APT!J101="c"),AND(OR(APT!G101="I",APT!G101="M"),APT!H101=2,APT!J101="c")),CONCATENATE(", R",APT!A101,IA!B102),B102)</f>
        <v/>
      </c>
      <c r="C103" s="51" t="str">
        <f>IF(IF($A$2=FALSE,AND(APT!G101="I",APT!H101=3,APT!J101="c"),AND(OR(APT!G101="I",APT!G101="M"),APT!H101=3,APT!J101="c")),CONCATENATE(", R",APT!A101,IA!C102),C102)</f>
        <v/>
      </c>
      <c r="D103" s="51" t="str">
        <f>IF(IF($A$2=FALSE,AND(APT!G101="I",APT!H101=4,APT!J101="c"),AND(OR(APT!G101="I",APT!G101="M"),APT!H101=4,APT!J101="c")),CONCATENATE(", R",APT!A101,IA!D102),D102)</f>
        <v/>
      </c>
      <c r="E103" s="51" t="str">
        <f>IF(IF($A$2=FALSE,AND(APT!G101="I",APT!H101=5,APT!J101="c"),AND(OR(APT!G101="I",APT!G101="M"),APT!H101=5,APT!J101="c")),CONCATENATE(", Riesgo",APT!A101,IA!E102),E102)</f>
        <v/>
      </c>
      <c r="F103" s="51" t="str">
        <f>IF(IF($A$2=FALSE,AND(APT!G101="I",APT!H101=2,APT!J101="I"),AND(OR(APT!G101="I",APT!G101="M"),APT!H101=2,APT!J101="I")),CONCATENATE(", R",APT!A101,IA!F102),F102)</f>
        <v/>
      </c>
      <c r="G103" s="51" t="str">
        <f>IF(IF($A$2=FALSE,AND(APT!G101="I",APT!H101=3,APT!J101="I"),AND(OR(APT!G101="I",APT!G101="M"),APT!H101=3,APT!J101="I")),CONCATENATE(", R",APT!A101,IA!G102),G102)</f>
        <v/>
      </c>
      <c r="H103" s="51" t="str">
        <f>IF(IF($A$2=FALSE,AND(APT!G101="I",APT!H101=4,APT!J101="I"),AND(OR(APT!G101="I",APT!G101="M"),APT!H101=4,APT!J101="I")),CONCATENATE(", R",APT!A101,IA!H102),H102)</f>
        <v/>
      </c>
      <c r="I103" s="51" t="str">
        <f>IF(IF($A$2=FALSE,AND(APT!G101="I",APT!H101=5,APT!J101="I"),AND(OR(APT!G101="I",APT!G101="M"),APT!H101=5,APT!J101="I")),CONCATENATE(", R",APT!A101,IA!I102),I102)</f>
        <v/>
      </c>
      <c r="J103" s="51" t="str">
        <f>IF(IF($A$2=FALSE,AND(APT!G101="I",APT!H101=2,APT!J101="A"),AND(OR(APT!G101="I",APT!G101="M"),APT!H101=2,APT!J101="A")),CONCATENATE(", R",APT!A101,IA!J102),J102)</f>
        <v/>
      </c>
      <c r="K103" s="51" t="str">
        <f>IF(IF($A$2=FALSE,AND(APT!G101="I",APT!H101=3,APT!J101="A"),AND(OR(APT!G101="I",APT!G101="M"),APT!H101=3,APT!J101="A")),CONCATENATE(", R",APT!A101,IA!K102),K102)</f>
        <v/>
      </c>
      <c r="L103" s="51" t="str">
        <f>IF(IF($A$2=FALSE,AND(APT!G101="I",APT!H101=4,APT!J101="A"),AND(OR(APT!G101="I",APT!G101="M"),APT!H101=4,APT!J101="A")),CONCATENATE(", R",APT!A101,IA!L102),L102)</f>
        <v/>
      </c>
      <c r="M103" s="51" t="str">
        <f>IF(IF($A$2=FALSE,AND(APT!G101="I",APT!H101=5,APT!J101="A"),AND(OR(APT!G101="I",APT!G101="M"),APT!H101=5,APT!J101="A")),CONCATENATE(", R",APT!A101,IA!M102),M102)</f>
        <v/>
      </c>
      <c r="N103" s="51" t="str">
        <f>IF(IF($A$2=FALSE,AND(APT!G101="I",APT!H101=3,APT!J101="B"),AND(OR(APT!G101="I",APT!G101="M"),APT!H101=3,APT!J101="B")),CONCATENATE(", R",APT!A101,IA!N102),N102)</f>
        <v/>
      </c>
      <c r="O103" s="51" t="str">
        <f>IF(IF($A$2=FALSE,AND(APT!G101="I",APT!H101=4,APT!J101="B"),AND(OR(APT!G101="I",APT!G101="M"),APT!H101=4,APT!J101="B")),CONCATENATE(", R",APT!A101,IA!O102),O102)</f>
        <v/>
      </c>
      <c r="P103" s="51" t="str">
        <f>IF(IF($A$2=FALSE,AND(APT!G101="I",APT!H101=5,APT!J101="B"),AND(OR(APT!G101="I",APT!G101="M"),APT!H101=5,APT!J101="B")),CONCATENATE(", R",APT!A101,IA!P102),P102)</f>
        <v/>
      </c>
      <c r="Q103" s="51" t="str">
        <f>IF(IF($A$2=FALSE,AND(APT!G101="I",APT!H101=5,APT!J101="D"),AND(OR(APT!G101="I",APT!G101="M"),APT!H101=5,APT!J101="D")),CONCATENATE(", R",APT!A101,IA!Q102),Q102)</f>
        <v/>
      </c>
    </row>
    <row r="104" spans="1:17" x14ac:dyDescent="0.25">
      <c r="A104" s="51" t="str">
        <f>IF(IF($A$2=FALSE,AND(APT!G102="I",APT!H102=1,APT!J102="c"),AND(OR(APT!G102="I",APT!G102="M"),APT!H102=1,APT!J102="c")),CONCATENATE(", R",APT!A102,IA!A103),A103)</f>
        <v/>
      </c>
      <c r="B104" s="51" t="str">
        <f>IF(IF($A$2=FALSE,AND(APT!G102="I",APT!H102=2,APT!J102="c"),AND(OR(APT!G102="I",APT!G102="M"),APT!H102=2,APT!J102="c")),CONCATENATE(", R",APT!A102,IA!B103),B103)</f>
        <v/>
      </c>
      <c r="C104" s="51" t="str">
        <f>IF(IF($A$2=FALSE,AND(APT!G102="I",APT!H102=3,APT!J102="c"),AND(OR(APT!G102="I",APT!G102="M"),APT!H102=3,APT!J102="c")),CONCATENATE(", R",APT!A102,IA!C103),C103)</f>
        <v/>
      </c>
      <c r="D104" s="51" t="str">
        <f>IF(IF($A$2=FALSE,AND(APT!G102="I",APT!H102=4,APT!J102="c"),AND(OR(APT!G102="I",APT!G102="M"),APT!H102=4,APT!J102="c")),CONCATENATE(", R",APT!A102,IA!D103),D103)</f>
        <v/>
      </c>
      <c r="E104" s="51" t="str">
        <f>IF(IF($A$2=FALSE,AND(APT!G102="I",APT!H102=5,APT!J102="c"),AND(OR(APT!G102="I",APT!G102="M"),APT!H102=5,APT!J102="c")),CONCATENATE(", Riesgo",APT!A102,IA!E103),E103)</f>
        <v/>
      </c>
      <c r="F104" s="51" t="str">
        <f>IF(IF($A$2=FALSE,AND(APT!G102="I",APT!H102=2,APT!J102="I"),AND(OR(APT!G102="I",APT!G102="M"),APT!H102=2,APT!J102="I")),CONCATENATE(", R",APT!A102,IA!F103),F103)</f>
        <v/>
      </c>
      <c r="G104" s="51" t="str">
        <f>IF(IF($A$2=FALSE,AND(APT!G102="I",APT!H102=3,APT!J102="I"),AND(OR(APT!G102="I",APT!G102="M"),APT!H102=3,APT!J102="I")),CONCATENATE(", R",APT!A102,IA!G103),G103)</f>
        <v/>
      </c>
      <c r="H104" s="51" t="str">
        <f>IF(IF($A$2=FALSE,AND(APT!G102="I",APT!H102=4,APT!J102="I"),AND(OR(APT!G102="I",APT!G102="M"),APT!H102=4,APT!J102="I")),CONCATENATE(", R",APT!A102,IA!H103),H103)</f>
        <v/>
      </c>
      <c r="I104" s="51" t="str">
        <f>IF(IF($A$2=FALSE,AND(APT!G102="I",APT!H102=5,APT!J102="I"),AND(OR(APT!G102="I",APT!G102="M"),APT!H102=5,APT!J102="I")),CONCATENATE(", R",APT!A102,IA!I103),I103)</f>
        <v/>
      </c>
      <c r="J104" s="51" t="str">
        <f>IF(IF($A$2=FALSE,AND(APT!G102="I",APT!H102=2,APT!J102="A"),AND(OR(APT!G102="I",APT!G102="M"),APT!H102=2,APT!J102="A")),CONCATENATE(", R",APT!A102,IA!J103),J103)</f>
        <v/>
      </c>
      <c r="K104" s="51" t="str">
        <f>IF(IF($A$2=FALSE,AND(APT!G102="I",APT!H102=3,APT!J102="A"),AND(OR(APT!G102="I",APT!G102="M"),APT!H102=3,APT!J102="A")),CONCATENATE(", R",APT!A102,IA!K103),K103)</f>
        <v/>
      </c>
      <c r="L104" s="51" t="str">
        <f>IF(IF($A$2=FALSE,AND(APT!G102="I",APT!H102=4,APT!J102="A"),AND(OR(APT!G102="I",APT!G102="M"),APT!H102=4,APT!J102="A")),CONCATENATE(", R",APT!A102,IA!L103),L103)</f>
        <v/>
      </c>
      <c r="M104" s="51" t="str">
        <f>IF(IF($A$2=FALSE,AND(APT!G102="I",APT!H102=5,APT!J102="A"),AND(OR(APT!G102="I",APT!G102="M"),APT!H102=5,APT!J102="A")),CONCATENATE(", R",APT!A102,IA!M103),M103)</f>
        <v/>
      </c>
      <c r="N104" s="51" t="str">
        <f>IF(IF($A$2=FALSE,AND(APT!G102="I",APT!H102=3,APT!J102="B"),AND(OR(APT!G102="I",APT!G102="M"),APT!H102=3,APT!J102="B")),CONCATENATE(", R",APT!A102,IA!N103),N103)</f>
        <v/>
      </c>
      <c r="O104" s="51" t="str">
        <f>IF(IF($A$2=FALSE,AND(APT!G102="I",APT!H102=4,APT!J102="B"),AND(OR(APT!G102="I",APT!G102="M"),APT!H102=4,APT!J102="B")),CONCATENATE(", R",APT!A102,IA!O103),O103)</f>
        <v/>
      </c>
      <c r="P104" s="51" t="str">
        <f>IF(IF($A$2=FALSE,AND(APT!G102="I",APT!H102=5,APT!J102="B"),AND(OR(APT!G102="I",APT!G102="M"),APT!H102=5,APT!J102="B")),CONCATENATE(", R",APT!A102,IA!P103),P103)</f>
        <v/>
      </c>
      <c r="Q104" s="51" t="str">
        <f>IF(IF($A$2=FALSE,AND(APT!G102="I",APT!H102=5,APT!J102="D"),AND(OR(APT!G102="I",APT!G102="M"),APT!H102=5,APT!J102="D")),CONCATENATE(", R",APT!A102,IA!Q103),Q103)</f>
        <v/>
      </c>
    </row>
    <row r="105" spans="1:17" x14ac:dyDescent="0.25">
      <c r="A105" s="51" t="str">
        <f>IF(IF($A$2=FALSE,AND(APT!G103="I",APT!H103=1,APT!J103="c"),AND(OR(APT!G103="I",APT!G103="M"),APT!H103=1,APT!J103="c")),CONCATENATE(", R",APT!A103,IA!A104),A104)</f>
        <v/>
      </c>
      <c r="B105" s="51" t="str">
        <f>IF(IF($A$2=FALSE,AND(APT!G103="I",APT!H103=2,APT!J103="c"),AND(OR(APT!G103="I",APT!G103="M"),APT!H103=2,APT!J103="c")),CONCATENATE(", R",APT!A103,IA!B104),B104)</f>
        <v/>
      </c>
      <c r="C105" s="51" t="str">
        <f>IF(IF($A$2=FALSE,AND(APT!G103="I",APT!H103=3,APT!J103="c"),AND(OR(APT!G103="I",APT!G103="M"),APT!H103=3,APT!J103="c")),CONCATENATE(", R",APT!A103,IA!C104),C104)</f>
        <v/>
      </c>
      <c r="D105" s="51" t="str">
        <f>IF(IF($A$2=FALSE,AND(APT!G103="I",APT!H103=4,APT!J103="c"),AND(OR(APT!G103="I",APT!G103="M"),APT!H103=4,APT!J103="c")),CONCATENATE(", R",APT!A103,IA!D104),D104)</f>
        <v/>
      </c>
      <c r="E105" s="51" t="str">
        <f>IF(IF($A$2=FALSE,AND(APT!G103="I",APT!H103=5,APT!J103="c"),AND(OR(APT!G103="I",APT!G103="M"),APT!H103=5,APT!J103="c")),CONCATENATE(", Riesgo",APT!A103,IA!E104),E104)</f>
        <v/>
      </c>
      <c r="F105" s="51" t="str">
        <f>IF(IF($A$2=FALSE,AND(APT!G103="I",APT!H103=2,APT!J103="I"),AND(OR(APT!G103="I",APT!G103="M"),APT!H103=2,APT!J103="I")),CONCATENATE(", R",APT!A103,IA!F104),F104)</f>
        <v/>
      </c>
      <c r="G105" s="51" t="str">
        <f>IF(IF($A$2=FALSE,AND(APT!G103="I",APT!H103=3,APT!J103="I"),AND(OR(APT!G103="I",APT!G103="M"),APT!H103=3,APT!J103="I")),CONCATENATE(", R",APT!A103,IA!G104),G104)</f>
        <v/>
      </c>
      <c r="H105" s="51" t="str">
        <f>IF(IF($A$2=FALSE,AND(APT!G103="I",APT!H103=4,APT!J103="I"),AND(OR(APT!G103="I",APT!G103="M"),APT!H103=4,APT!J103="I")),CONCATENATE(", R",APT!A103,IA!H104),H104)</f>
        <v/>
      </c>
      <c r="I105" s="51" t="str">
        <f>IF(IF($A$2=FALSE,AND(APT!G103="I",APT!H103=5,APT!J103="I"),AND(OR(APT!G103="I",APT!G103="M"),APT!H103=5,APT!J103="I")),CONCATENATE(", R",APT!A103,IA!I104),I104)</f>
        <v/>
      </c>
      <c r="J105" s="51" t="str">
        <f>IF(IF($A$2=FALSE,AND(APT!G103="I",APT!H103=2,APT!J103="A"),AND(OR(APT!G103="I",APT!G103="M"),APT!H103=2,APT!J103="A")),CONCATENATE(", R",APT!A103,IA!J104),J104)</f>
        <v/>
      </c>
      <c r="K105" s="51" t="str">
        <f>IF(IF($A$2=FALSE,AND(APT!G103="I",APT!H103=3,APT!J103="A"),AND(OR(APT!G103="I",APT!G103="M"),APT!H103=3,APT!J103="A")),CONCATENATE(", R",APT!A103,IA!K104),K104)</f>
        <v/>
      </c>
      <c r="L105" s="51" t="str">
        <f>IF(IF($A$2=FALSE,AND(APT!G103="I",APT!H103=4,APT!J103="A"),AND(OR(APT!G103="I",APT!G103="M"),APT!H103=4,APT!J103="A")),CONCATENATE(", R",APT!A103,IA!L104),L104)</f>
        <v/>
      </c>
      <c r="M105" s="51" t="str">
        <f>IF(IF($A$2=FALSE,AND(APT!G103="I",APT!H103=5,APT!J103="A"),AND(OR(APT!G103="I",APT!G103="M"),APT!H103=5,APT!J103="A")),CONCATENATE(", R",APT!A103,IA!M104),M104)</f>
        <v/>
      </c>
      <c r="N105" s="51" t="str">
        <f>IF(IF($A$2=FALSE,AND(APT!G103="I",APT!H103=3,APT!J103="B"),AND(OR(APT!G103="I",APT!G103="M"),APT!H103=3,APT!J103="B")),CONCATENATE(", R",APT!A103,IA!N104),N104)</f>
        <v/>
      </c>
      <c r="O105" s="51" t="str">
        <f>IF(IF($A$2=FALSE,AND(APT!G103="I",APT!H103=4,APT!J103="B"),AND(OR(APT!G103="I",APT!G103="M"),APT!H103=4,APT!J103="B")),CONCATENATE(", R",APT!A103,IA!O104),O104)</f>
        <v/>
      </c>
      <c r="P105" s="51" t="str">
        <f>IF(IF($A$2=FALSE,AND(APT!G103="I",APT!H103=5,APT!J103="B"),AND(OR(APT!G103="I",APT!G103="M"),APT!H103=5,APT!J103="B")),CONCATENATE(", R",APT!A103,IA!P104),P104)</f>
        <v/>
      </c>
      <c r="Q105" s="51" t="str">
        <f>IF(IF($A$2=FALSE,AND(APT!G103="I",APT!H103=5,APT!J103="D"),AND(OR(APT!G103="I",APT!G103="M"),APT!H103=5,APT!J103="D")),CONCATENATE(", R",APT!A103,IA!Q104),Q104)</f>
        <v/>
      </c>
    </row>
    <row r="106" spans="1:17" x14ac:dyDescent="0.25">
      <c r="A106" s="51" t="str">
        <f>IF(IF($A$2=FALSE,AND(APT!G104="I",APT!H104=1,APT!J104="c"),AND(OR(APT!G104="I",APT!G104="M"),APT!H104=1,APT!J104="c")),CONCATENATE(", R",APT!A104,IA!A105),A105)</f>
        <v/>
      </c>
      <c r="B106" s="51" t="str">
        <f>IF(IF($A$2=FALSE,AND(APT!G104="I",APT!H104=2,APT!J104="c"),AND(OR(APT!G104="I",APT!G104="M"),APT!H104=2,APT!J104="c")),CONCATENATE(", R",APT!A104,IA!B105),B105)</f>
        <v/>
      </c>
      <c r="C106" s="51" t="str">
        <f>IF(IF($A$2=FALSE,AND(APT!G104="I",APT!H104=3,APT!J104="c"),AND(OR(APT!G104="I",APT!G104="M"),APT!H104=3,APT!J104="c")),CONCATENATE(", R",APT!A104,IA!C105),C105)</f>
        <v/>
      </c>
      <c r="D106" s="51" t="str">
        <f>IF(IF($A$2=FALSE,AND(APT!G104="I",APT!H104=4,APT!J104="c"),AND(OR(APT!G104="I",APT!G104="M"),APT!H104=4,APT!J104="c")),CONCATENATE(", R",APT!A104,IA!D105),D105)</f>
        <v/>
      </c>
      <c r="E106" s="51" t="str">
        <f>IF(IF($A$2=FALSE,AND(APT!G104="I",APT!H104=5,APT!J104="c"),AND(OR(APT!G104="I",APT!G104="M"),APT!H104=5,APT!J104="c")),CONCATENATE(", Riesgo",APT!A104,IA!E105),E105)</f>
        <v/>
      </c>
      <c r="F106" s="51" t="str">
        <f>IF(IF($A$2=FALSE,AND(APT!G104="I",APT!H104=2,APT!J104="I"),AND(OR(APT!G104="I",APT!G104="M"),APT!H104=2,APT!J104="I")),CONCATENATE(", R",APT!A104,IA!F105),F105)</f>
        <v/>
      </c>
      <c r="G106" s="51" t="str">
        <f>IF(IF($A$2=FALSE,AND(APT!G104="I",APT!H104=3,APT!J104="I"),AND(OR(APT!G104="I",APT!G104="M"),APT!H104=3,APT!J104="I")),CONCATENATE(", R",APT!A104,IA!G105),G105)</f>
        <v/>
      </c>
      <c r="H106" s="51" t="str">
        <f>IF(IF($A$2=FALSE,AND(APT!G104="I",APT!H104=4,APT!J104="I"),AND(OR(APT!G104="I",APT!G104="M"),APT!H104=4,APT!J104="I")),CONCATENATE(", R",APT!A104,IA!H105),H105)</f>
        <v/>
      </c>
      <c r="I106" s="51" t="str">
        <f>IF(IF($A$2=FALSE,AND(APT!G104="I",APT!H104=5,APT!J104="I"),AND(OR(APT!G104="I",APT!G104="M"),APT!H104=5,APT!J104="I")),CONCATENATE(", R",APT!A104,IA!I105),I105)</f>
        <v/>
      </c>
      <c r="J106" s="51" t="str">
        <f>IF(IF($A$2=FALSE,AND(APT!G104="I",APT!H104=2,APT!J104="A"),AND(OR(APT!G104="I",APT!G104="M"),APT!H104=2,APT!J104="A")),CONCATENATE(", R",APT!A104,IA!J105),J105)</f>
        <v/>
      </c>
      <c r="K106" s="51" t="str">
        <f>IF(IF($A$2=FALSE,AND(APT!G104="I",APT!H104=3,APT!J104="A"),AND(OR(APT!G104="I",APT!G104="M"),APT!H104=3,APT!J104="A")),CONCATENATE(", R",APT!A104,IA!K105),K105)</f>
        <v/>
      </c>
      <c r="L106" s="51" t="str">
        <f>IF(IF($A$2=FALSE,AND(APT!G104="I",APT!H104=4,APT!J104="A"),AND(OR(APT!G104="I",APT!G104="M"),APT!H104=4,APT!J104="A")),CONCATENATE(", R",APT!A104,IA!L105),L105)</f>
        <v/>
      </c>
      <c r="M106" s="51" t="str">
        <f>IF(IF($A$2=FALSE,AND(APT!G104="I",APT!H104=5,APT!J104="A"),AND(OR(APT!G104="I",APT!G104="M"),APT!H104=5,APT!J104="A")),CONCATENATE(", R",APT!A104,IA!M105),M105)</f>
        <v/>
      </c>
      <c r="N106" s="51" t="str">
        <f>IF(IF($A$2=FALSE,AND(APT!G104="I",APT!H104=3,APT!J104="B"),AND(OR(APT!G104="I",APT!G104="M"),APT!H104=3,APT!J104="B")),CONCATENATE(", R",APT!A104,IA!N105),N105)</f>
        <v/>
      </c>
      <c r="O106" s="51" t="str">
        <f>IF(IF($A$2=FALSE,AND(APT!G104="I",APT!H104=4,APT!J104="B"),AND(OR(APT!G104="I",APT!G104="M"),APT!H104=4,APT!J104="B")),CONCATENATE(", R",APT!A104,IA!O105),O105)</f>
        <v/>
      </c>
      <c r="P106" s="51" t="str">
        <f>IF(IF($A$2=FALSE,AND(APT!G104="I",APT!H104=5,APT!J104="B"),AND(OR(APT!G104="I",APT!G104="M"),APT!H104=5,APT!J104="B")),CONCATENATE(", R",APT!A104,IA!P105),P105)</f>
        <v/>
      </c>
      <c r="Q106" s="51" t="str">
        <f>IF(IF($A$2=FALSE,AND(APT!G104="I",APT!H104=5,APT!J104="D"),AND(OR(APT!G104="I",APT!G104="M"),APT!H104=5,APT!J104="D")),CONCATENATE(", R",APT!A104,IA!Q105),Q105)</f>
        <v/>
      </c>
    </row>
    <row r="107" spans="1:17" x14ac:dyDescent="0.25">
      <c r="A107" s="51" t="str">
        <f>IF(IF($A$2=FALSE,AND(APT!G105="I",APT!H105=1,APT!J105="c"),AND(OR(APT!G105="I",APT!G105="M"),APT!H105=1,APT!J105="c")),CONCATENATE(", R",APT!A105,IA!A106),A106)</f>
        <v/>
      </c>
      <c r="B107" s="51" t="str">
        <f>IF(IF($A$2=FALSE,AND(APT!G105="I",APT!H105=2,APT!J105="c"),AND(OR(APT!G105="I",APT!G105="M"),APT!H105=2,APT!J105="c")),CONCATENATE(", R",APT!A105,IA!B106),B106)</f>
        <v/>
      </c>
      <c r="C107" s="51" t="str">
        <f>IF(IF($A$2=FALSE,AND(APT!G105="I",APT!H105=3,APT!J105="c"),AND(OR(APT!G105="I",APT!G105="M"),APT!H105=3,APT!J105="c")),CONCATENATE(", R",APT!A105,IA!C106),C106)</f>
        <v/>
      </c>
      <c r="D107" s="51" t="str">
        <f>IF(IF($A$2=FALSE,AND(APT!G105="I",APT!H105=4,APT!J105="c"),AND(OR(APT!G105="I",APT!G105="M"),APT!H105=4,APT!J105="c")),CONCATENATE(", R",APT!A105,IA!D106),D106)</f>
        <v/>
      </c>
      <c r="E107" s="51" t="str">
        <f>IF(IF($A$2=FALSE,AND(APT!G105="I",APT!H105=5,APT!J105="c"),AND(OR(APT!G105="I",APT!G105="M"),APT!H105=5,APT!J105="c")),CONCATENATE(", Riesgo",APT!A105,IA!E106),E106)</f>
        <v/>
      </c>
      <c r="F107" s="51" t="str">
        <f>IF(IF($A$2=FALSE,AND(APT!G105="I",APT!H105=2,APT!J105="I"),AND(OR(APT!G105="I",APT!G105="M"),APT!H105=2,APT!J105="I")),CONCATENATE(", R",APT!A105,IA!F106),F106)</f>
        <v/>
      </c>
      <c r="G107" s="51" t="str">
        <f>IF(IF($A$2=FALSE,AND(APT!G105="I",APT!H105=3,APT!J105="I"),AND(OR(APT!G105="I",APT!G105="M"),APT!H105=3,APT!J105="I")),CONCATENATE(", R",APT!A105,IA!G106),G106)</f>
        <v/>
      </c>
      <c r="H107" s="51" t="str">
        <f>IF(IF($A$2=FALSE,AND(APT!G105="I",APT!H105=4,APT!J105="I"),AND(OR(APT!G105="I",APT!G105="M"),APT!H105=4,APT!J105="I")),CONCATENATE(", R",APT!A105,IA!H106),H106)</f>
        <v/>
      </c>
      <c r="I107" s="51" t="str">
        <f>IF(IF($A$2=FALSE,AND(APT!G105="I",APT!H105=5,APT!J105="I"),AND(OR(APT!G105="I",APT!G105="M"),APT!H105=5,APT!J105="I")),CONCATENATE(", R",APT!A105,IA!I106),I106)</f>
        <v/>
      </c>
      <c r="J107" s="51" t="str">
        <f>IF(IF($A$2=FALSE,AND(APT!G105="I",APT!H105=2,APT!J105="A"),AND(OR(APT!G105="I",APT!G105="M"),APT!H105=2,APT!J105="A")),CONCATENATE(", R",APT!A105,IA!J106),J106)</f>
        <v/>
      </c>
      <c r="K107" s="51" t="str">
        <f>IF(IF($A$2=FALSE,AND(APT!G105="I",APT!H105=3,APT!J105="A"),AND(OR(APT!G105="I",APT!G105="M"),APT!H105=3,APT!J105="A")),CONCATENATE(", R",APT!A105,IA!K106),K106)</f>
        <v/>
      </c>
      <c r="L107" s="51" t="str">
        <f>IF(IF($A$2=FALSE,AND(APT!G105="I",APT!H105=4,APT!J105="A"),AND(OR(APT!G105="I",APT!G105="M"),APT!H105=4,APT!J105="A")),CONCATENATE(", R",APT!A105,IA!L106),L106)</f>
        <v/>
      </c>
      <c r="M107" s="51" t="str">
        <f>IF(IF($A$2=FALSE,AND(APT!G105="I",APT!H105=5,APT!J105="A"),AND(OR(APT!G105="I",APT!G105="M"),APT!H105=5,APT!J105="A")),CONCATENATE(", R",APT!A105,IA!M106),M106)</f>
        <v/>
      </c>
      <c r="N107" s="51" t="str">
        <f>IF(IF($A$2=FALSE,AND(APT!G105="I",APT!H105=3,APT!J105="B"),AND(OR(APT!G105="I",APT!G105="M"),APT!H105=3,APT!J105="B")),CONCATENATE(", R",APT!A105,IA!N106),N106)</f>
        <v/>
      </c>
      <c r="O107" s="51" t="str">
        <f>IF(IF($A$2=FALSE,AND(APT!G105="I",APT!H105=4,APT!J105="B"),AND(OR(APT!G105="I",APT!G105="M"),APT!H105=4,APT!J105="B")),CONCATENATE(", R",APT!A105,IA!O106),O106)</f>
        <v/>
      </c>
      <c r="P107" s="51" t="str">
        <f>IF(IF($A$2=FALSE,AND(APT!G105="I",APT!H105=5,APT!J105="B"),AND(OR(APT!G105="I",APT!G105="M"),APT!H105=5,APT!J105="B")),CONCATENATE(", R",APT!A105,IA!P106),P106)</f>
        <v/>
      </c>
      <c r="Q107" s="51" t="str">
        <f>IF(IF($A$2=FALSE,AND(APT!G105="I",APT!H105=5,APT!J105="D"),AND(OR(APT!G105="I",APT!G105="M"),APT!H105=5,APT!J105="D")),CONCATENATE(", R",APT!A105,IA!Q106),Q106)</f>
        <v/>
      </c>
    </row>
    <row r="108" spans="1:17" x14ac:dyDescent="0.25">
      <c r="A108" s="51" t="str">
        <f>IF(IF($A$2=FALSE,AND(APT!G106="I",APT!H106=1,APT!J106="c"),AND(OR(APT!G106="I",APT!G106="M"),APT!H106=1,APT!J106="c")),CONCATENATE(", R",APT!A106,IA!A107),A107)</f>
        <v/>
      </c>
      <c r="B108" s="51" t="str">
        <f>IF(IF($A$2=FALSE,AND(APT!G106="I",APT!H106=2,APT!J106="c"),AND(OR(APT!G106="I",APT!G106="M"),APT!H106=2,APT!J106="c")),CONCATENATE(", R",APT!A106,IA!B107),B107)</f>
        <v/>
      </c>
      <c r="C108" s="51" t="str">
        <f>IF(IF($A$2=FALSE,AND(APT!G106="I",APT!H106=3,APT!J106="c"),AND(OR(APT!G106="I",APT!G106="M"),APT!H106=3,APT!J106="c")),CONCATENATE(", R",APT!A106,IA!C107),C107)</f>
        <v/>
      </c>
      <c r="D108" s="51" t="str">
        <f>IF(IF($A$2=FALSE,AND(APT!G106="I",APT!H106=4,APT!J106="c"),AND(OR(APT!G106="I",APT!G106="M"),APT!H106=4,APT!J106="c")),CONCATENATE(", R",APT!A106,IA!D107),D107)</f>
        <v/>
      </c>
      <c r="E108" s="51" t="str">
        <f>IF(IF($A$2=FALSE,AND(APT!G106="I",APT!H106=5,APT!J106="c"),AND(OR(APT!G106="I",APT!G106="M"),APT!H106=5,APT!J106="c")),CONCATENATE(", Riesgo",APT!A106,IA!E107),E107)</f>
        <v/>
      </c>
      <c r="F108" s="51" t="str">
        <f>IF(IF($A$2=FALSE,AND(APT!G106="I",APT!H106=2,APT!J106="I"),AND(OR(APT!G106="I",APT!G106="M"),APT!H106=2,APT!J106="I")),CONCATENATE(", R",APT!A106,IA!F107),F107)</f>
        <v/>
      </c>
      <c r="G108" s="51" t="str">
        <f>IF(IF($A$2=FALSE,AND(APT!G106="I",APT!H106=3,APT!J106="I"),AND(OR(APT!G106="I",APT!G106="M"),APT!H106=3,APT!J106="I")),CONCATENATE(", R",APT!A106,IA!G107),G107)</f>
        <v/>
      </c>
      <c r="H108" s="51" t="str">
        <f>IF(IF($A$2=FALSE,AND(APT!G106="I",APT!H106=4,APT!J106="I"),AND(OR(APT!G106="I",APT!G106="M"),APT!H106=4,APT!J106="I")),CONCATENATE(", R",APT!A106,IA!H107),H107)</f>
        <v/>
      </c>
      <c r="I108" s="51" t="str">
        <f>IF(IF($A$2=FALSE,AND(APT!G106="I",APT!H106=5,APT!J106="I"),AND(OR(APT!G106="I",APT!G106="M"),APT!H106=5,APT!J106="I")),CONCATENATE(", R",APT!A106,IA!I107),I107)</f>
        <v/>
      </c>
      <c r="J108" s="51" t="str">
        <f>IF(IF($A$2=FALSE,AND(APT!G106="I",APT!H106=2,APT!J106="A"),AND(OR(APT!G106="I",APT!G106="M"),APT!H106=2,APT!J106="A")),CONCATENATE(", R",APT!A106,IA!J107),J107)</f>
        <v/>
      </c>
      <c r="K108" s="51" t="str">
        <f>IF(IF($A$2=FALSE,AND(APT!G106="I",APT!H106=3,APT!J106="A"),AND(OR(APT!G106="I",APT!G106="M"),APT!H106=3,APT!J106="A")),CONCATENATE(", R",APT!A106,IA!K107),K107)</f>
        <v/>
      </c>
      <c r="L108" s="51" t="str">
        <f>IF(IF($A$2=FALSE,AND(APT!G106="I",APT!H106=4,APT!J106="A"),AND(OR(APT!G106="I",APT!G106="M"),APT!H106=4,APT!J106="A")),CONCATENATE(", R",APT!A106,IA!L107),L107)</f>
        <v/>
      </c>
      <c r="M108" s="51" t="str">
        <f>IF(IF($A$2=FALSE,AND(APT!G106="I",APT!H106=5,APT!J106="A"),AND(OR(APT!G106="I",APT!G106="M"),APT!H106=5,APT!J106="A")),CONCATENATE(", R",APT!A106,IA!M107),M107)</f>
        <v/>
      </c>
      <c r="N108" s="51" t="str">
        <f>IF(IF($A$2=FALSE,AND(APT!G106="I",APT!H106=3,APT!J106="B"),AND(OR(APT!G106="I",APT!G106="M"),APT!H106=3,APT!J106="B")),CONCATENATE(", R",APT!A106,IA!N107),N107)</f>
        <v/>
      </c>
      <c r="O108" s="51" t="str">
        <f>IF(IF($A$2=FALSE,AND(APT!G106="I",APT!H106=4,APT!J106="B"),AND(OR(APT!G106="I",APT!G106="M"),APT!H106=4,APT!J106="B")),CONCATENATE(", R",APT!A106,IA!O107),O107)</f>
        <v/>
      </c>
      <c r="P108" s="51" t="str">
        <f>IF(IF($A$2=FALSE,AND(APT!G106="I",APT!H106=5,APT!J106="B"),AND(OR(APT!G106="I",APT!G106="M"),APT!H106=5,APT!J106="B")),CONCATENATE(", R",APT!A106,IA!P107),P107)</f>
        <v/>
      </c>
      <c r="Q108" s="51" t="str">
        <f>IF(IF($A$2=FALSE,AND(APT!G106="I",APT!H106=5,APT!J106="D"),AND(OR(APT!G106="I",APT!G106="M"),APT!H106=5,APT!J106="D")),CONCATENATE(", R",APT!A106,IA!Q107),Q107)</f>
        <v/>
      </c>
    </row>
    <row r="109" spans="1:17" x14ac:dyDescent="0.25">
      <c r="A109" s="51" t="str">
        <f>IF(IF($A$2=FALSE,AND(APT!G107="I",APT!H107=1,APT!J107="c"),AND(OR(APT!G107="I",APT!G107="M"),APT!H107=1,APT!J107="c")),CONCATENATE(", R",APT!A107,IA!A108),A108)</f>
        <v/>
      </c>
      <c r="B109" s="51" t="str">
        <f>IF(IF($A$2=FALSE,AND(APT!G107="I",APT!H107=2,APT!J107="c"),AND(OR(APT!G107="I",APT!G107="M"),APT!H107=2,APT!J107="c")),CONCATENATE(", R",APT!A107,IA!B108),B108)</f>
        <v/>
      </c>
      <c r="C109" s="51" t="str">
        <f>IF(IF($A$2=FALSE,AND(APT!G107="I",APT!H107=3,APT!J107="c"),AND(OR(APT!G107="I",APT!G107="M"),APT!H107=3,APT!J107="c")),CONCATENATE(", R",APT!A107,IA!C108),C108)</f>
        <v/>
      </c>
      <c r="D109" s="51" t="str">
        <f>IF(IF($A$2=FALSE,AND(APT!G107="I",APT!H107=4,APT!J107="c"),AND(OR(APT!G107="I",APT!G107="M"),APT!H107=4,APT!J107="c")),CONCATENATE(", R",APT!A107,IA!D108),D108)</f>
        <v/>
      </c>
      <c r="E109" s="51" t="str">
        <f>IF(IF($A$2=FALSE,AND(APT!G107="I",APT!H107=5,APT!J107="c"),AND(OR(APT!G107="I",APT!G107="M"),APT!H107=5,APT!J107="c")),CONCATENATE(", Riesgo",APT!A107,IA!E108),E108)</f>
        <v/>
      </c>
      <c r="F109" s="51" t="str">
        <f>IF(IF($A$2=FALSE,AND(APT!G107="I",APT!H107=2,APT!J107="I"),AND(OR(APT!G107="I",APT!G107="M"),APT!H107=2,APT!J107="I")),CONCATENATE(", R",APT!A107,IA!F108),F108)</f>
        <v/>
      </c>
      <c r="G109" s="51" t="str">
        <f>IF(IF($A$2=FALSE,AND(APT!G107="I",APT!H107=3,APT!J107="I"),AND(OR(APT!G107="I",APT!G107="M"),APT!H107=3,APT!J107="I")),CONCATENATE(", R",APT!A107,IA!G108),G108)</f>
        <v/>
      </c>
      <c r="H109" s="51" t="str">
        <f>IF(IF($A$2=FALSE,AND(APT!G107="I",APT!H107=4,APT!J107="I"),AND(OR(APT!G107="I",APT!G107="M"),APT!H107=4,APT!J107="I")),CONCATENATE(", R",APT!A107,IA!H108),H108)</f>
        <v/>
      </c>
      <c r="I109" s="51" t="str">
        <f>IF(IF($A$2=FALSE,AND(APT!G107="I",APT!H107=5,APT!J107="I"),AND(OR(APT!G107="I",APT!G107="M"),APT!H107=5,APT!J107="I")),CONCATENATE(", R",APT!A107,IA!I108),I108)</f>
        <v/>
      </c>
      <c r="J109" s="51" t="str">
        <f>IF(IF($A$2=FALSE,AND(APT!G107="I",APT!H107=2,APT!J107="A"),AND(OR(APT!G107="I",APT!G107="M"),APT!H107=2,APT!J107="A")),CONCATENATE(", R",APT!A107,IA!J108),J108)</f>
        <v/>
      </c>
      <c r="K109" s="51" t="str">
        <f>IF(IF($A$2=FALSE,AND(APT!G107="I",APT!H107=3,APT!J107="A"),AND(OR(APT!G107="I",APT!G107="M"),APT!H107=3,APT!J107="A")),CONCATENATE(", R",APT!A107,IA!K108),K108)</f>
        <v/>
      </c>
      <c r="L109" s="51" t="str">
        <f>IF(IF($A$2=FALSE,AND(APT!G107="I",APT!H107=4,APT!J107="A"),AND(OR(APT!G107="I",APT!G107="M"),APT!H107=4,APT!J107="A")),CONCATENATE(", R",APT!A107,IA!L108),L108)</f>
        <v/>
      </c>
      <c r="M109" s="51" t="str">
        <f>IF(IF($A$2=FALSE,AND(APT!G107="I",APT!H107=5,APT!J107="A"),AND(OR(APT!G107="I",APT!G107="M"),APT!H107=5,APT!J107="A")),CONCATENATE(", R",APT!A107,IA!M108),M108)</f>
        <v/>
      </c>
      <c r="N109" s="51" t="str">
        <f>IF(IF($A$2=FALSE,AND(APT!G107="I",APT!H107=3,APT!J107="B"),AND(OR(APT!G107="I",APT!G107="M"),APT!H107=3,APT!J107="B")),CONCATENATE(", R",APT!A107,IA!N108),N108)</f>
        <v/>
      </c>
      <c r="O109" s="51" t="str">
        <f>IF(IF($A$2=FALSE,AND(APT!G107="I",APT!H107=4,APT!J107="B"),AND(OR(APT!G107="I",APT!G107="M"),APT!H107=4,APT!J107="B")),CONCATENATE(", R",APT!A107,IA!O108),O108)</f>
        <v/>
      </c>
      <c r="P109" s="51" t="str">
        <f>IF(IF($A$2=FALSE,AND(APT!G107="I",APT!H107=5,APT!J107="B"),AND(OR(APT!G107="I",APT!G107="M"),APT!H107=5,APT!J107="B")),CONCATENATE(", R",APT!A107,IA!P108),P108)</f>
        <v/>
      </c>
      <c r="Q109" s="51" t="str">
        <f>IF(IF($A$2=FALSE,AND(APT!G107="I",APT!H107=5,APT!J107="D"),AND(OR(APT!G107="I",APT!G107="M"),APT!H107=5,APT!J107="D")),CONCATENATE(", R",APT!A107,IA!Q108),Q108)</f>
        <v/>
      </c>
    </row>
    <row r="110" spans="1:17" x14ac:dyDescent="0.25">
      <c r="A110" s="51" t="str">
        <f>IF(IF($A$2=FALSE,AND(APT!G108="I",APT!H108=1,APT!J108="c"),AND(OR(APT!G108="I",APT!G108="M"),APT!H108=1,APT!J108="c")),CONCATENATE(", R",APT!A108,IA!A109),A109)</f>
        <v/>
      </c>
      <c r="B110" s="51" t="str">
        <f>IF(IF($A$2=FALSE,AND(APT!G108="I",APT!H108=2,APT!J108="c"),AND(OR(APT!G108="I",APT!G108="M"),APT!H108=2,APT!J108="c")),CONCATENATE(", R",APT!A108,IA!B109),B109)</f>
        <v/>
      </c>
      <c r="C110" s="51" t="str">
        <f>IF(IF($A$2=FALSE,AND(APT!G108="I",APT!H108=3,APT!J108="c"),AND(OR(APT!G108="I",APT!G108="M"),APT!H108=3,APT!J108="c")),CONCATENATE(", R",APT!A108,IA!C109),C109)</f>
        <v/>
      </c>
      <c r="D110" s="51" t="str">
        <f>IF(IF($A$2=FALSE,AND(APT!G108="I",APT!H108=4,APT!J108="c"),AND(OR(APT!G108="I",APT!G108="M"),APT!H108=4,APT!J108="c")),CONCATENATE(", R",APT!A108,IA!D109),D109)</f>
        <v/>
      </c>
      <c r="E110" s="51" t="str">
        <f>IF(IF($A$2=FALSE,AND(APT!G108="I",APT!H108=5,APT!J108="c"),AND(OR(APT!G108="I",APT!G108="M"),APT!H108=5,APT!J108="c")),CONCATENATE(", Riesgo",APT!A108,IA!E109),E109)</f>
        <v/>
      </c>
      <c r="F110" s="51" t="str">
        <f>IF(IF($A$2=FALSE,AND(APT!G108="I",APT!H108=2,APT!J108="I"),AND(OR(APT!G108="I",APT!G108="M"),APT!H108=2,APT!J108="I")),CONCATENATE(", R",APT!A108,IA!F109),F109)</f>
        <v/>
      </c>
      <c r="G110" s="51" t="str">
        <f>IF(IF($A$2=FALSE,AND(APT!G108="I",APT!H108=3,APT!J108="I"),AND(OR(APT!G108="I",APT!G108="M"),APT!H108=3,APT!J108="I")),CONCATENATE(", R",APT!A108,IA!G109),G109)</f>
        <v/>
      </c>
      <c r="H110" s="51" t="str">
        <f>IF(IF($A$2=FALSE,AND(APT!G108="I",APT!H108=4,APT!J108="I"),AND(OR(APT!G108="I",APT!G108="M"),APT!H108=4,APT!J108="I")),CONCATENATE(", R",APT!A108,IA!H109),H109)</f>
        <v/>
      </c>
      <c r="I110" s="51" t="str">
        <f>IF(IF($A$2=FALSE,AND(APT!G108="I",APT!H108=5,APT!J108="I"),AND(OR(APT!G108="I",APT!G108="M"),APT!H108=5,APT!J108="I")),CONCATENATE(", R",APT!A108,IA!I109),I109)</f>
        <v/>
      </c>
      <c r="J110" s="51" t="str">
        <f>IF(IF($A$2=FALSE,AND(APT!G108="I",APT!H108=2,APT!J108="A"),AND(OR(APT!G108="I",APT!G108="M"),APT!H108=2,APT!J108="A")),CONCATENATE(", R",APT!A108,IA!J109),J109)</f>
        <v/>
      </c>
      <c r="K110" s="51" t="str">
        <f>IF(IF($A$2=FALSE,AND(APT!G108="I",APT!H108=3,APT!J108="A"),AND(OR(APT!G108="I",APT!G108="M"),APT!H108=3,APT!J108="A")),CONCATENATE(", R",APT!A108,IA!K109),K109)</f>
        <v/>
      </c>
      <c r="L110" s="51" t="str">
        <f>IF(IF($A$2=FALSE,AND(APT!G108="I",APT!H108=4,APT!J108="A"),AND(OR(APT!G108="I",APT!G108="M"),APT!H108=4,APT!J108="A")),CONCATENATE(", R",APT!A108,IA!L109),L109)</f>
        <v/>
      </c>
      <c r="M110" s="51" t="str">
        <f>IF(IF($A$2=FALSE,AND(APT!G108="I",APT!H108=5,APT!J108="A"),AND(OR(APT!G108="I",APT!G108="M"),APT!H108=5,APT!J108="A")),CONCATENATE(", R",APT!A108,IA!M109),M109)</f>
        <v/>
      </c>
      <c r="N110" s="51" t="str">
        <f>IF(IF($A$2=FALSE,AND(APT!G108="I",APT!H108=3,APT!J108="B"),AND(OR(APT!G108="I",APT!G108="M"),APT!H108=3,APT!J108="B")),CONCATENATE(", R",APT!A108,IA!N109),N109)</f>
        <v/>
      </c>
      <c r="O110" s="51" t="str">
        <f>IF(IF($A$2=FALSE,AND(APT!G108="I",APT!H108=4,APT!J108="B"),AND(OR(APT!G108="I",APT!G108="M"),APT!H108=4,APT!J108="B")),CONCATENATE(", R",APT!A108,IA!O109),O109)</f>
        <v/>
      </c>
      <c r="P110" s="51" t="str">
        <f>IF(IF($A$2=FALSE,AND(APT!G108="I",APT!H108=5,APT!J108="B"),AND(OR(APT!G108="I",APT!G108="M"),APT!H108=5,APT!J108="B")),CONCATENATE(", R",APT!A108,IA!P109),P109)</f>
        <v/>
      </c>
      <c r="Q110" s="51" t="str">
        <f>IF(IF($A$2=FALSE,AND(APT!G108="I",APT!H108=5,APT!J108="D"),AND(OR(APT!G108="I",APT!G108="M"),APT!H108=5,APT!J108="D")),CONCATENATE(", R",APT!A108,IA!Q109),Q109)</f>
        <v/>
      </c>
    </row>
    <row r="111" spans="1:17" x14ac:dyDescent="0.25">
      <c r="A111" s="51" t="str">
        <f>IF(IF($A$2=FALSE,AND(APT!G109="I",APT!H109=1,APT!J109="c"),AND(OR(APT!G109="I",APT!G109="M"),APT!H109=1,APT!J109="c")),CONCATENATE(", R",APT!A109,IA!A110),A110)</f>
        <v/>
      </c>
      <c r="B111" s="51" t="str">
        <f>IF(IF($A$2=FALSE,AND(APT!G109="I",APT!H109=2,APT!J109="c"),AND(OR(APT!G109="I",APT!G109="M"),APT!H109=2,APT!J109="c")),CONCATENATE(", R",APT!A109,IA!B110),B110)</f>
        <v/>
      </c>
      <c r="C111" s="51" t="str">
        <f>IF(IF($A$2=FALSE,AND(APT!G109="I",APT!H109=3,APT!J109="c"),AND(OR(APT!G109="I",APT!G109="M"),APT!H109=3,APT!J109="c")),CONCATENATE(", R",APT!A109,IA!C110),C110)</f>
        <v/>
      </c>
      <c r="D111" s="51" t="str">
        <f>IF(IF($A$2=FALSE,AND(APT!G109="I",APT!H109=4,APT!J109="c"),AND(OR(APT!G109="I",APT!G109="M"),APT!H109=4,APT!J109="c")),CONCATENATE(", R",APT!A109,IA!D110),D110)</f>
        <v/>
      </c>
      <c r="E111" s="51" t="str">
        <f>IF(IF($A$2=FALSE,AND(APT!G109="I",APT!H109=5,APT!J109="c"),AND(OR(APT!G109="I",APT!G109="M"),APT!H109=5,APT!J109="c")),CONCATENATE(", Riesgo",APT!A109,IA!E110),E110)</f>
        <v/>
      </c>
      <c r="F111" s="51" t="str">
        <f>IF(IF($A$2=FALSE,AND(APT!G109="I",APT!H109=2,APT!J109="I"),AND(OR(APT!G109="I",APT!G109="M"),APT!H109=2,APT!J109="I")),CONCATENATE(", R",APT!A109,IA!F110),F110)</f>
        <v/>
      </c>
      <c r="G111" s="51" t="str">
        <f>IF(IF($A$2=FALSE,AND(APT!G109="I",APT!H109=3,APT!J109="I"),AND(OR(APT!G109="I",APT!G109="M"),APT!H109=3,APT!J109="I")),CONCATENATE(", R",APT!A109,IA!G110),G110)</f>
        <v/>
      </c>
      <c r="H111" s="51" t="str">
        <f>IF(IF($A$2=FALSE,AND(APT!G109="I",APT!H109=4,APT!J109="I"),AND(OR(APT!G109="I",APT!G109="M"),APT!H109=4,APT!J109="I")),CONCATENATE(", R",APT!A109,IA!H110),H110)</f>
        <v/>
      </c>
      <c r="I111" s="51" t="str">
        <f>IF(IF($A$2=FALSE,AND(APT!G109="I",APT!H109=5,APT!J109="I"),AND(OR(APT!G109="I",APT!G109="M"),APT!H109=5,APT!J109="I")),CONCATENATE(", R",APT!A109,IA!I110),I110)</f>
        <v/>
      </c>
      <c r="J111" s="51" t="str">
        <f>IF(IF($A$2=FALSE,AND(APT!G109="I",APT!H109=2,APT!J109="A"),AND(OR(APT!G109="I",APT!G109="M"),APT!H109=2,APT!J109="A")),CONCATENATE(", R",APT!A109,IA!J110),J110)</f>
        <v/>
      </c>
      <c r="K111" s="51" t="str">
        <f>IF(IF($A$2=FALSE,AND(APT!G109="I",APT!H109=3,APT!J109="A"),AND(OR(APT!G109="I",APT!G109="M"),APT!H109=3,APT!J109="A")),CONCATENATE(", R",APT!A109,IA!K110),K110)</f>
        <v/>
      </c>
      <c r="L111" s="51" t="str">
        <f>IF(IF($A$2=FALSE,AND(APT!G109="I",APT!H109=4,APT!J109="A"),AND(OR(APT!G109="I",APT!G109="M"),APT!H109=4,APT!J109="A")),CONCATENATE(", R",APT!A109,IA!L110),L110)</f>
        <v/>
      </c>
      <c r="M111" s="51" t="str">
        <f>IF(IF($A$2=FALSE,AND(APT!G109="I",APT!H109=5,APT!J109="A"),AND(OR(APT!G109="I",APT!G109="M"),APT!H109=5,APT!J109="A")),CONCATENATE(", R",APT!A109,IA!M110),M110)</f>
        <v/>
      </c>
      <c r="N111" s="51" t="str">
        <f>IF(IF($A$2=FALSE,AND(APT!G109="I",APT!H109=3,APT!J109="B"),AND(OR(APT!G109="I",APT!G109="M"),APT!H109=3,APT!J109="B")),CONCATENATE(", R",APT!A109,IA!N110),N110)</f>
        <v/>
      </c>
      <c r="O111" s="51" t="str">
        <f>IF(IF($A$2=FALSE,AND(APT!G109="I",APT!H109=4,APT!J109="B"),AND(OR(APT!G109="I",APT!G109="M"),APT!H109=4,APT!J109="B")),CONCATENATE(", R",APT!A109,IA!O110),O110)</f>
        <v/>
      </c>
      <c r="P111" s="51" t="str">
        <f>IF(IF($A$2=FALSE,AND(APT!G109="I",APT!H109=5,APT!J109="B"),AND(OR(APT!G109="I",APT!G109="M"),APT!H109=5,APT!J109="B")),CONCATENATE(", R",APT!A109,IA!P110),P110)</f>
        <v/>
      </c>
      <c r="Q111" s="51" t="str">
        <f>IF(IF($A$2=FALSE,AND(APT!G109="I",APT!H109=5,APT!J109="D"),AND(OR(APT!G109="I",APT!G109="M"),APT!H109=5,APT!J109="D")),CONCATENATE(", R",APT!A109,IA!Q110),Q110)</f>
        <v/>
      </c>
    </row>
    <row r="112" spans="1:17" x14ac:dyDescent="0.25">
      <c r="A112" s="51" t="str">
        <f>IF(IF($A$2=FALSE,AND(APT!G110="I",APT!H110=1,APT!J110="c"),AND(OR(APT!G110="I",APT!G110="M"),APT!H110=1,APT!J110="c")),CONCATENATE(", R",APT!A110,IA!A111),A111)</f>
        <v/>
      </c>
      <c r="B112" s="51" t="str">
        <f>IF(IF($A$2=FALSE,AND(APT!G110="I",APT!H110=2,APT!J110="c"),AND(OR(APT!G110="I",APT!G110="M"),APT!H110=2,APT!J110="c")),CONCATENATE(", R",APT!A110,IA!B111),B111)</f>
        <v/>
      </c>
      <c r="C112" s="51" t="str">
        <f>IF(IF($A$2=FALSE,AND(APT!G110="I",APT!H110=3,APT!J110="c"),AND(OR(APT!G110="I",APT!G110="M"),APT!H110=3,APT!J110="c")),CONCATENATE(", R",APT!A110,IA!C111),C111)</f>
        <v/>
      </c>
      <c r="D112" s="51" t="str">
        <f>IF(IF($A$2=FALSE,AND(APT!G110="I",APT!H110=4,APT!J110="c"),AND(OR(APT!G110="I",APT!G110="M"),APT!H110=4,APT!J110="c")),CONCATENATE(", R",APT!A110,IA!D111),D111)</f>
        <v/>
      </c>
      <c r="E112" s="51" t="str">
        <f>IF(IF($A$2=FALSE,AND(APT!G110="I",APT!H110=5,APT!J110="c"),AND(OR(APT!G110="I",APT!G110="M"),APT!H110=5,APT!J110="c")),CONCATENATE(", Riesgo",APT!A110,IA!E111),E111)</f>
        <v/>
      </c>
      <c r="F112" s="51" t="str">
        <f>IF(IF($A$2=FALSE,AND(APT!G110="I",APT!H110=2,APT!J110="I"),AND(OR(APT!G110="I",APT!G110="M"),APT!H110=2,APT!J110="I")),CONCATENATE(", R",APT!A110,IA!F111),F111)</f>
        <v/>
      </c>
      <c r="G112" s="51" t="str">
        <f>IF(IF($A$2=FALSE,AND(APT!G110="I",APT!H110=3,APT!J110="I"),AND(OR(APT!G110="I",APT!G110="M"),APT!H110=3,APT!J110="I")),CONCATENATE(", R",APT!A110,IA!G111),G111)</f>
        <v/>
      </c>
      <c r="H112" s="51" t="str">
        <f>IF(IF($A$2=FALSE,AND(APT!G110="I",APT!H110=4,APT!J110="I"),AND(OR(APT!G110="I",APT!G110="M"),APT!H110=4,APT!J110="I")),CONCATENATE(", R",APT!A110,IA!H111),H111)</f>
        <v/>
      </c>
      <c r="I112" s="51" t="str">
        <f>IF(IF($A$2=FALSE,AND(APT!G110="I",APT!H110=5,APT!J110="I"),AND(OR(APT!G110="I",APT!G110="M"),APT!H110=5,APT!J110="I")),CONCATENATE(", R",APT!A110,IA!I111),I111)</f>
        <v/>
      </c>
      <c r="J112" s="51" t="str">
        <f>IF(IF($A$2=FALSE,AND(APT!G110="I",APT!H110=2,APT!J110="A"),AND(OR(APT!G110="I",APT!G110="M"),APT!H110=2,APT!J110="A")),CONCATENATE(", R",APT!A110,IA!J111),J111)</f>
        <v/>
      </c>
      <c r="K112" s="51" t="str">
        <f>IF(IF($A$2=FALSE,AND(APT!G110="I",APT!H110=3,APT!J110="A"),AND(OR(APT!G110="I",APT!G110="M"),APT!H110=3,APT!J110="A")),CONCATENATE(", R",APT!A110,IA!K111),K111)</f>
        <v/>
      </c>
      <c r="L112" s="51" t="str">
        <f>IF(IF($A$2=FALSE,AND(APT!G110="I",APT!H110=4,APT!J110="A"),AND(OR(APT!G110="I",APT!G110="M"),APT!H110=4,APT!J110="A")),CONCATENATE(", R",APT!A110,IA!L111),L111)</f>
        <v/>
      </c>
      <c r="M112" s="51" t="str">
        <f>IF(IF($A$2=FALSE,AND(APT!G110="I",APT!H110=5,APT!J110="A"),AND(OR(APT!G110="I",APT!G110="M"),APT!H110=5,APT!J110="A")),CONCATENATE(", R",APT!A110,IA!M111),M111)</f>
        <v/>
      </c>
      <c r="N112" s="51" t="str">
        <f>IF(IF($A$2=FALSE,AND(APT!G110="I",APT!H110=3,APT!J110="B"),AND(OR(APT!G110="I",APT!G110="M"),APT!H110=3,APT!J110="B")),CONCATENATE(", R",APT!A110,IA!N111),N111)</f>
        <v/>
      </c>
      <c r="O112" s="51" t="str">
        <f>IF(IF($A$2=FALSE,AND(APT!G110="I",APT!H110=4,APT!J110="B"),AND(OR(APT!G110="I",APT!G110="M"),APT!H110=4,APT!J110="B")),CONCATENATE(", R",APT!A110,IA!O111),O111)</f>
        <v/>
      </c>
      <c r="P112" s="51" t="str">
        <f>IF(IF($A$2=FALSE,AND(APT!G110="I",APT!H110=5,APT!J110="B"),AND(OR(APT!G110="I",APT!G110="M"),APT!H110=5,APT!J110="B")),CONCATENATE(", R",APT!A110,IA!P111),P111)</f>
        <v/>
      </c>
      <c r="Q112" s="51" t="str">
        <f>IF(IF($A$2=FALSE,AND(APT!G110="I",APT!H110=5,APT!J110="D"),AND(OR(APT!G110="I",APT!G110="M"),APT!H110=5,APT!J110="D")),CONCATENATE(", R",APT!A110,IA!Q111),Q111)</f>
        <v/>
      </c>
    </row>
    <row r="113" spans="1:17" x14ac:dyDescent="0.25">
      <c r="A113" s="51" t="str">
        <f>IF(IF($A$2=FALSE,AND(APT!G111="I",APT!H111=1,APT!J111="c"),AND(OR(APT!G111="I",APT!G111="M"),APT!H111=1,APT!J111="c")),CONCATENATE(", R",APT!A111,IA!A112),A112)</f>
        <v/>
      </c>
      <c r="B113" s="51" t="str">
        <f>IF(IF($A$2=FALSE,AND(APT!G111="I",APT!H111=2,APT!J111="c"),AND(OR(APT!G111="I",APT!G111="M"),APT!H111=2,APT!J111="c")),CONCATENATE(", R",APT!A111,IA!B112),B112)</f>
        <v/>
      </c>
      <c r="C113" s="51" t="str">
        <f>IF(IF($A$2=FALSE,AND(APT!G111="I",APT!H111=3,APT!J111="c"),AND(OR(APT!G111="I",APT!G111="M"),APT!H111=3,APT!J111="c")),CONCATENATE(", R",APT!A111,IA!C112),C112)</f>
        <v/>
      </c>
      <c r="D113" s="51" t="str">
        <f>IF(IF($A$2=FALSE,AND(APT!G111="I",APT!H111=4,APT!J111="c"),AND(OR(APT!G111="I",APT!G111="M"),APT!H111=4,APT!J111="c")),CONCATENATE(", R",APT!A111,IA!D112),D112)</f>
        <v/>
      </c>
      <c r="E113" s="51" t="str">
        <f>IF(IF($A$2=FALSE,AND(APT!G111="I",APT!H111=5,APT!J111="c"),AND(OR(APT!G111="I",APT!G111="M"),APT!H111=5,APT!J111="c")),CONCATENATE(", Riesgo",APT!A111,IA!E112),E112)</f>
        <v/>
      </c>
      <c r="F113" s="51" t="str">
        <f>IF(IF($A$2=FALSE,AND(APT!G111="I",APT!H111=2,APT!J111="I"),AND(OR(APT!G111="I",APT!G111="M"),APT!H111=2,APT!J111="I")),CONCATENATE(", R",APT!A111,IA!F112),F112)</f>
        <v/>
      </c>
      <c r="G113" s="51" t="str">
        <f>IF(IF($A$2=FALSE,AND(APT!G111="I",APT!H111=3,APT!J111="I"),AND(OR(APT!G111="I",APT!G111="M"),APT!H111=3,APT!J111="I")),CONCATENATE(", R",APT!A111,IA!G112),G112)</f>
        <v/>
      </c>
      <c r="H113" s="51" t="str">
        <f>IF(IF($A$2=FALSE,AND(APT!G111="I",APT!H111=4,APT!J111="I"),AND(OR(APT!G111="I",APT!G111="M"),APT!H111=4,APT!J111="I")),CONCATENATE(", R",APT!A111,IA!H112),H112)</f>
        <v/>
      </c>
      <c r="I113" s="51" t="str">
        <f>IF(IF($A$2=FALSE,AND(APT!G111="I",APT!H111=5,APT!J111="I"),AND(OR(APT!G111="I",APT!G111="M"),APT!H111=5,APT!J111="I")),CONCATENATE(", R",APT!A111,IA!I112),I112)</f>
        <v/>
      </c>
      <c r="J113" s="51" t="str">
        <f>IF(IF($A$2=FALSE,AND(APT!G111="I",APT!H111=2,APT!J111="A"),AND(OR(APT!G111="I",APT!G111="M"),APT!H111=2,APT!J111="A")),CONCATENATE(", R",APT!A111,IA!J112),J112)</f>
        <v/>
      </c>
      <c r="K113" s="51" t="str">
        <f>IF(IF($A$2=FALSE,AND(APT!G111="I",APT!H111=3,APT!J111="A"),AND(OR(APT!G111="I",APT!G111="M"),APT!H111=3,APT!J111="A")),CONCATENATE(", R",APT!A111,IA!K112),K112)</f>
        <v/>
      </c>
      <c r="L113" s="51" t="str">
        <f>IF(IF($A$2=FALSE,AND(APT!G111="I",APT!H111=4,APT!J111="A"),AND(OR(APT!G111="I",APT!G111="M"),APT!H111=4,APT!J111="A")),CONCATENATE(", R",APT!A111,IA!L112),L112)</f>
        <v/>
      </c>
      <c r="M113" s="51" t="str">
        <f>IF(IF($A$2=FALSE,AND(APT!G111="I",APT!H111=5,APT!J111="A"),AND(OR(APT!G111="I",APT!G111="M"),APT!H111=5,APT!J111="A")),CONCATENATE(", R",APT!A111,IA!M112),M112)</f>
        <v/>
      </c>
      <c r="N113" s="51" t="str">
        <f>IF(IF($A$2=FALSE,AND(APT!G111="I",APT!H111=3,APT!J111="B"),AND(OR(APT!G111="I",APT!G111="M"),APT!H111=3,APT!J111="B")),CONCATENATE(", R",APT!A111,IA!N112),N112)</f>
        <v/>
      </c>
      <c r="O113" s="51" t="str">
        <f>IF(IF($A$2=FALSE,AND(APT!G111="I",APT!H111=4,APT!J111="B"),AND(OR(APT!G111="I",APT!G111="M"),APT!H111=4,APT!J111="B")),CONCATENATE(", R",APT!A111,IA!O112),O112)</f>
        <v/>
      </c>
      <c r="P113" s="51" t="str">
        <f>IF(IF($A$2=FALSE,AND(APT!G111="I",APT!H111=5,APT!J111="B"),AND(OR(APT!G111="I",APT!G111="M"),APT!H111=5,APT!J111="B")),CONCATENATE(", R",APT!A111,IA!P112),P112)</f>
        <v/>
      </c>
      <c r="Q113" s="51" t="str">
        <f>IF(IF($A$2=FALSE,AND(APT!G111="I",APT!H111=5,APT!J111="D"),AND(OR(APT!G111="I",APT!G111="M"),APT!H111=5,APT!J111="D")),CONCATENATE(", R",APT!A111,IA!Q112),Q112)</f>
        <v/>
      </c>
    </row>
    <row r="114" spans="1:17" x14ac:dyDescent="0.25">
      <c r="A114" s="51" t="str">
        <f>IF(IF($A$2=FALSE,AND(APT!G112="I",APT!H112=1,APT!J112="c"),AND(OR(APT!G112="I",APT!G112="M"),APT!H112=1,APT!J112="c")),CONCATENATE(", R",APT!A112,IA!A113),A113)</f>
        <v/>
      </c>
      <c r="B114" s="51" t="str">
        <f>IF(IF($A$2=FALSE,AND(APT!G112="I",APT!H112=2,APT!J112="c"),AND(OR(APT!G112="I",APT!G112="M"),APT!H112=2,APT!J112="c")),CONCATENATE(", R",APT!A112,IA!B113),B113)</f>
        <v/>
      </c>
      <c r="C114" s="51" t="str">
        <f>IF(IF($A$2=FALSE,AND(APT!G112="I",APT!H112=3,APT!J112="c"),AND(OR(APT!G112="I",APT!G112="M"),APT!H112=3,APT!J112="c")),CONCATENATE(", R",APT!A112,IA!C113),C113)</f>
        <v/>
      </c>
      <c r="D114" s="51" t="str">
        <f>IF(IF($A$2=FALSE,AND(APT!G112="I",APT!H112=4,APT!J112="c"),AND(OR(APT!G112="I",APT!G112="M"),APT!H112=4,APT!J112="c")),CONCATENATE(", R",APT!A112,IA!D113),D113)</f>
        <v/>
      </c>
      <c r="E114" s="51" t="str">
        <f>IF(IF($A$2=FALSE,AND(APT!G112="I",APT!H112=5,APT!J112="c"),AND(OR(APT!G112="I",APT!G112="M"),APT!H112=5,APT!J112="c")),CONCATENATE(", Riesgo",APT!A112,IA!E113),E113)</f>
        <v/>
      </c>
      <c r="F114" s="51" t="str">
        <f>IF(IF($A$2=FALSE,AND(APT!G112="I",APT!H112=2,APT!J112="I"),AND(OR(APT!G112="I",APT!G112="M"),APT!H112=2,APT!J112="I")),CONCATENATE(", R",APT!A112,IA!F113),F113)</f>
        <v/>
      </c>
      <c r="G114" s="51" t="str">
        <f>IF(IF($A$2=FALSE,AND(APT!G112="I",APT!H112=3,APT!J112="I"),AND(OR(APT!G112="I",APT!G112="M"),APT!H112=3,APT!J112="I")),CONCATENATE(", R",APT!A112,IA!G113),G113)</f>
        <v/>
      </c>
      <c r="H114" s="51" t="str">
        <f>IF(IF($A$2=FALSE,AND(APT!G112="I",APT!H112=4,APT!J112="I"),AND(OR(APT!G112="I",APT!G112="M"),APT!H112=4,APT!J112="I")),CONCATENATE(", R",APT!A112,IA!H113),H113)</f>
        <v/>
      </c>
      <c r="I114" s="51" t="str">
        <f>IF(IF($A$2=FALSE,AND(APT!G112="I",APT!H112=5,APT!J112="I"),AND(OR(APT!G112="I",APT!G112="M"),APT!H112=5,APT!J112="I")),CONCATENATE(", R",APT!A112,IA!I113),I113)</f>
        <v/>
      </c>
      <c r="J114" s="51" t="str">
        <f>IF(IF($A$2=FALSE,AND(APT!G112="I",APT!H112=2,APT!J112="A"),AND(OR(APT!G112="I",APT!G112="M"),APT!H112=2,APT!J112="A")),CONCATENATE(", R",APT!A112,IA!J113),J113)</f>
        <v/>
      </c>
      <c r="K114" s="51" t="str">
        <f>IF(IF($A$2=FALSE,AND(APT!G112="I",APT!H112=3,APT!J112="A"),AND(OR(APT!G112="I",APT!G112="M"),APT!H112=3,APT!J112="A")),CONCATENATE(", R",APT!A112,IA!K113),K113)</f>
        <v/>
      </c>
      <c r="L114" s="51" t="str">
        <f>IF(IF($A$2=FALSE,AND(APT!G112="I",APT!H112=4,APT!J112="A"),AND(OR(APT!G112="I",APT!G112="M"),APT!H112=4,APT!J112="A")),CONCATENATE(", R",APT!A112,IA!L113),L113)</f>
        <v/>
      </c>
      <c r="M114" s="51" t="str">
        <f>IF(IF($A$2=FALSE,AND(APT!G112="I",APT!H112=5,APT!J112="A"),AND(OR(APT!G112="I",APT!G112="M"),APT!H112=5,APT!J112="A")),CONCATENATE(", R",APT!A112,IA!M113),M113)</f>
        <v/>
      </c>
      <c r="N114" s="51" t="str">
        <f>IF(IF($A$2=FALSE,AND(APT!G112="I",APT!H112=3,APT!J112="B"),AND(OR(APT!G112="I",APT!G112="M"),APT!H112=3,APT!J112="B")),CONCATENATE(", R",APT!A112,IA!N113),N113)</f>
        <v/>
      </c>
      <c r="O114" s="51" t="str">
        <f>IF(IF($A$2=FALSE,AND(APT!G112="I",APT!H112=4,APT!J112="B"),AND(OR(APT!G112="I",APT!G112="M"),APT!H112=4,APT!J112="B")),CONCATENATE(", R",APT!A112,IA!O113),O113)</f>
        <v/>
      </c>
      <c r="P114" s="51" t="str">
        <f>IF(IF($A$2=FALSE,AND(APT!G112="I",APT!H112=5,APT!J112="B"),AND(OR(APT!G112="I",APT!G112="M"),APT!H112=5,APT!J112="B")),CONCATENATE(", R",APT!A112,IA!P113),P113)</f>
        <v/>
      </c>
      <c r="Q114" s="51" t="str">
        <f>IF(IF($A$2=FALSE,AND(APT!G112="I",APT!H112=5,APT!J112="D"),AND(OR(APT!G112="I",APT!G112="M"),APT!H112=5,APT!J112="D")),CONCATENATE(", R",APT!A112,IA!Q113),Q113)</f>
        <v/>
      </c>
    </row>
    <row r="115" spans="1:17" x14ac:dyDescent="0.25">
      <c r="A115" s="51"/>
      <c r="B115" s="51"/>
      <c r="C115" s="51"/>
      <c r="D115" s="51"/>
      <c r="E115" s="51"/>
      <c r="F115" s="51"/>
      <c r="G115" s="51"/>
      <c r="H115" s="51"/>
      <c r="I115" s="51"/>
      <c r="J115" s="51"/>
      <c r="K115" s="51"/>
      <c r="L115" s="51"/>
      <c r="M115" s="51"/>
      <c r="N115" s="51"/>
      <c r="O115" s="51"/>
      <c r="P115" s="51"/>
      <c r="Q115" s="51"/>
    </row>
    <row r="116" spans="1:17" x14ac:dyDescent="0.25">
      <c r="A116" s="51"/>
      <c r="B116" s="51"/>
      <c r="C116" s="51"/>
      <c r="D116" s="51"/>
      <c r="E116" s="51"/>
      <c r="F116" s="51"/>
      <c r="G116" s="51"/>
      <c r="H116" s="51"/>
      <c r="I116" s="51"/>
      <c r="J116" s="51"/>
      <c r="K116" s="51"/>
      <c r="L116" s="51"/>
      <c r="M116" s="51"/>
      <c r="N116" s="51"/>
      <c r="O116" s="51"/>
      <c r="P116" s="51"/>
      <c r="Q116" s="51"/>
    </row>
    <row r="117" spans="1:17" x14ac:dyDescent="0.25">
      <c r="A117" s="51"/>
      <c r="B117" s="51"/>
      <c r="C117" s="51"/>
      <c r="D117" s="51"/>
      <c r="E117" s="51"/>
      <c r="F117" s="51"/>
      <c r="G117" s="51"/>
      <c r="H117" s="51"/>
      <c r="I117" s="51"/>
      <c r="J117" s="51"/>
      <c r="K117" s="51"/>
      <c r="L117" s="51"/>
      <c r="M117" s="51"/>
      <c r="N117" s="51"/>
      <c r="O117" s="51"/>
      <c r="P117" s="51"/>
      <c r="Q117" s="51"/>
    </row>
    <row r="118" spans="1:17" x14ac:dyDescent="0.25">
      <c r="A118" s="51"/>
      <c r="B118" s="51"/>
      <c r="C118" s="51"/>
      <c r="D118" s="51"/>
      <c r="E118" s="51"/>
      <c r="F118" s="51"/>
      <c r="G118" s="51"/>
      <c r="H118" s="51"/>
      <c r="I118" s="51"/>
      <c r="J118" s="51"/>
      <c r="K118" s="51"/>
      <c r="L118" s="51"/>
      <c r="M118" s="51"/>
      <c r="N118" s="51"/>
      <c r="O118" s="51"/>
      <c r="P118" s="51"/>
      <c r="Q118" s="51"/>
    </row>
    <row r="119" spans="1:17" x14ac:dyDescent="0.25">
      <c r="A119" s="51"/>
      <c r="B119" s="51"/>
      <c r="C119" s="51"/>
      <c r="D119" s="51"/>
      <c r="E119" s="51"/>
      <c r="F119" s="51"/>
      <c r="G119" s="51"/>
      <c r="H119" s="51"/>
      <c r="I119" s="51"/>
      <c r="J119" s="51"/>
      <c r="K119" s="51"/>
      <c r="L119" s="51"/>
      <c r="M119" s="51"/>
      <c r="N119" s="51"/>
      <c r="O119" s="51"/>
      <c r="P119" s="51"/>
      <c r="Q119" s="51"/>
    </row>
    <row r="120" spans="1:17" x14ac:dyDescent="0.25">
      <c r="A120" s="51"/>
      <c r="B120" s="51"/>
      <c r="C120" s="51"/>
      <c r="D120" s="51"/>
      <c r="E120" s="51"/>
      <c r="F120" s="51"/>
      <c r="G120" s="51"/>
      <c r="H120" s="51"/>
      <c r="I120" s="51"/>
      <c r="J120" s="51"/>
      <c r="K120" s="51"/>
      <c r="L120" s="51"/>
      <c r="M120" s="51"/>
      <c r="N120" s="51"/>
      <c r="O120" s="51"/>
      <c r="P120" s="51"/>
      <c r="Q120" s="51"/>
    </row>
    <row r="121" spans="1:17" x14ac:dyDescent="0.25">
      <c r="A121" s="51"/>
      <c r="B121" s="51"/>
      <c r="C121" s="51"/>
      <c r="D121" s="51"/>
      <c r="E121" s="51"/>
      <c r="F121" s="51"/>
      <c r="G121" s="51"/>
      <c r="H121" s="51"/>
      <c r="I121" s="51"/>
      <c r="J121" s="51"/>
      <c r="K121" s="51"/>
      <c r="L121" s="51"/>
      <c r="M121" s="51"/>
      <c r="N121" s="51"/>
      <c r="O121" s="51"/>
      <c r="P121" s="51"/>
      <c r="Q121" s="51"/>
    </row>
    <row r="122" spans="1:17" x14ac:dyDescent="0.25">
      <c r="A122" s="51"/>
      <c r="B122" s="51"/>
      <c r="C122" s="51"/>
      <c r="D122" s="51"/>
      <c r="E122" s="51"/>
      <c r="F122" s="51"/>
      <c r="G122" s="51"/>
      <c r="H122" s="51"/>
      <c r="I122" s="51"/>
      <c r="J122" s="51"/>
      <c r="K122" s="51"/>
      <c r="L122" s="51"/>
      <c r="M122" s="51"/>
      <c r="N122" s="51"/>
      <c r="O122" s="51"/>
      <c r="P122" s="51"/>
      <c r="Q122" s="51"/>
    </row>
    <row r="123" spans="1:17" x14ac:dyDescent="0.25">
      <c r="A123" s="51"/>
      <c r="B123" s="51"/>
      <c r="C123" s="51"/>
      <c r="D123" s="51"/>
      <c r="E123" s="51"/>
      <c r="F123" s="51"/>
      <c r="G123" s="51"/>
      <c r="H123" s="51"/>
      <c r="I123" s="51"/>
      <c r="J123" s="51"/>
      <c r="K123" s="51"/>
      <c r="L123" s="51"/>
      <c r="M123" s="51"/>
      <c r="N123" s="51"/>
      <c r="O123" s="51"/>
      <c r="P123" s="51"/>
      <c r="Q123" s="51"/>
    </row>
    <row r="124" spans="1:17" x14ac:dyDescent="0.25">
      <c r="A124" s="51"/>
      <c r="B124" s="51"/>
      <c r="C124" s="51"/>
      <c r="D124" s="51"/>
      <c r="E124" s="51"/>
      <c r="F124" s="51"/>
      <c r="G124" s="51"/>
      <c r="H124" s="51"/>
      <c r="I124" s="51"/>
      <c r="J124" s="51"/>
      <c r="K124" s="51"/>
      <c r="L124" s="51"/>
      <c r="M124" s="51"/>
      <c r="N124" s="51"/>
      <c r="O124" s="51"/>
      <c r="P124" s="51"/>
      <c r="Q124" s="51"/>
    </row>
    <row r="125" spans="1:17" x14ac:dyDescent="0.25">
      <c r="A125" s="51"/>
      <c r="B125" s="51"/>
      <c r="C125" s="51"/>
      <c r="D125" s="51"/>
      <c r="E125" s="51"/>
      <c r="F125" s="51"/>
      <c r="G125" s="51"/>
      <c r="H125" s="51"/>
      <c r="I125" s="51"/>
      <c r="J125" s="51"/>
      <c r="K125" s="51"/>
      <c r="L125" s="51"/>
      <c r="M125" s="51"/>
      <c r="N125" s="51"/>
      <c r="O125" s="51"/>
      <c r="P125" s="51"/>
      <c r="Q125" s="51"/>
    </row>
    <row r="126" spans="1:17" x14ac:dyDescent="0.25">
      <c r="A126" s="51"/>
      <c r="B126" s="51"/>
      <c r="C126" s="51"/>
      <c r="D126" s="51"/>
      <c r="E126" s="51"/>
      <c r="F126" s="51"/>
      <c r="G126" s="51"/>
      <c r="H126" s="51"/>
      <c r="I126" s="51"/>
      <c r="J126" s="51"/>
      <c r="K126" s="51"/>
      <c r="L126" s="51"/>
      <c r="M126" s="51"/>
      <c r="N126" s="51"/>
      <c r="O126" s="51"/>
      <c r="P126" s="51"/>
      <c r="Q126" s="51"/>
    </row>
    <row r="127" spans="1:17" x14ac:dyDescent="0.25">
      <c r="A127" s="51"/>
      <c r="B127" s="51"/>
      <c r="C127" s="51"/>
      <c r="D127" s="51"/>
      <c r="E127" s="51"/>
      <c r="F127" s="51"/>
      <c r="G127" s="51"/>
      <c r="H127" s="51"/>
      <c r="I127" s="51"/>
      <c r="J127" s="51"/>
      <c r="K127" s="51"/>
      <c r="L127" s="51"/>
      <c r="M127" s="51"/>
      <c r="N127" s="51"/>
      <c r="O127" s="51"/>
      <c r="P127" s="51"/>
      <c r="Q127" s="51"/>
    </row>
    <row r="128" spans="1:17" x14ac:dyDescent="0.25">
      <c r="A128" s="51"/>
      <c r="B128" s="51"/>
      <c r="C128" s="51"/>
      <c r="D128" s="51"/>
      <c r="E128" s="51"/>
      <c r="F128" s="51"/>
      <c r="G128" s="51"/>
      <c r="H128" s="51"/>
      <c r="I128" s="51"/>
      <c r="J128" s="51"/>
      <c r="K128" s="51"/>
      <c r="L128" s="51"/>
      <c r="M128" s="51"/>
      <c r="N128" s="51"/>
      <c r="O128" s="51"/>
      <c r="P128" s="51"/>
      <c r="Q128" s="51"/>
    </row>
    <row r="129" spans="1:17" x14ac:dyDescent="0.25">
      <c r="A129" s="51"/>
      <c r="B129" s="51"/>
      <c r="C129" s="51"/>
      <c r="D129" s="51"/>
      <c r="E129" s="51"/>
      <c r="F129" s="51"/>
      <c r="G129" s="51"/>
      <c r="H129" s="51"/>
      <c r="I129" s="51"/>
      <c r="J129" s="51"/>
      <c r="K129" s="51"/>
      <c r="L129" s="51"/>
      <c r="M129" s="51"/>
      <c r="N129" s="51"/>
      <c r="O129" s="51"/>
      <c r="P129" s="51"/>
      <c r="Q129" s="51"/>
    </row>
    <row r="130" spans="1:17" x14ac:dyDescent="0.25">
      <c r="A130" s="51"/>
      <c r="B130" s="51"/>
      <c r="C130" s="51"/>
      <c r="D130" s="51"/>
      <c r="E130" s="51"/>
      <c r="F130" s="51"/>
      <c r="G130" s="51"/>
      <c r="H130" s="51"/>
      <c r="I130" s="51"/>
      <c r="J130" s="51"/>
      <c r="K130" s="51"/>
      <c r="L130" s="51"/>
      <c r="M130" s="51"/>
      <c r="N130" s="51"/>
      <c r="O130" s="51"/>
      <c r="P130" s="51"/>
      <c r="Q130" s="51"/>
    </row>
    <row r="131" spans="1:17" x14ac:dyDescent="0.25">
      <c r="A131" s="51"/>
      <c r="B131" s="51"/>
      <c r="C131" s="51"/>
      <c r="D131" s="51"/>
      <c r="E131" s="51"/>
      <c r="F131" s="51"/>
      <c r="G131" s="51"/>
      <c r="H131" s="51"/>
      <c r="I131" s="51"/>
      <c r="J131" s="51"/>
      <c r="K131" s="51"/>
      <c r="L131" s="51"/>
      <c r="M131" s="51"/>
      <c r="N131" s="51"/>
      <c r="O131" s="51"/>
      <c r="P131" s="51"/>
      <c r="Q131" s="51"/>
    </row>
    <row r="132" spans="1:17" x14ac:dyDescent="0.25">
      <c r="A132" s="51"/>
      <c r="B132" s="51"/>
      <c r="C132" s="51"/>
      <c r="D132" s="51"/>
      <c r="E132" s="51"/>
      <c r="F132" s="51"/>
      <c r="G132" s="51"/>
      <c r="H132" s="51"/>
      <c r="I132" s="51"/>
      <c r="J132" s="51"/>
      <c r="K132" s="51"/>
      <c r="L132" s="51"/>
      <c r="M132" s="51"/>
      <c r="N132" s="51"/>
      <c r="O132" s="51"/>
      <c r="P132" s="51"/>
      <c r="Q132" s="51"/>
    </row>
    <row r="133" spans="1:17" x14ac:dyDescent="0.25">
      <c r="A133" s="51"/>
      <c r="B133" s="51"/>
      <c r="C133" s="51"/>
      <c r="D133" s="51"/>
      <c r="E133" s="51"/>
      <c r="F133" s="51"/>
      <c r="G133" s="51"/>
      <c r="H133" s="51"/>
      <c r="I133" s="51"/>
      <c r="J133" s="51"/>
      <c r="K133" s="51"/>
      <c r="L133" s="51"/>
      <c r="M133" s="51"/>
      <c r="N133" s="51"/>
      <c r="O133" s="51"/>
      <c r="P133" s="51"/>
      <c r="Q133" s="51"/>
    </row>
    <row r="134" spans="1:17" x14ac:dyDescent="0.25">
      <c r="A134" s="51"/>
      <c r="B134" s="51"/>
      <c r="C134" s="51"/>
      <c r="D134" s="51"/>
      <c r="E134" s="51"/>
      <c r="F134" s="51"/>
      <c r="G134" s="51"/>
      <c r="H134" s="51"/>
      <c r="I134" s="51"/>
      <c r="J134" s="51"/>
      <c r="K134" s="51"/>
      <c r="L134" s="51"/>
      <c r="M134" s="51"/>
      <c r="N134" s="51"/>
      <c r="O134" s="51"/>
      <c r="P134" s="51"/>
      <c r="Q134" s="51"/>
    </row>
    <row r="135" spans="1:17" x14ac:dyDescent="0.25">
      <c r="A135" s="51"/>
      <c r="B135" s="51"/>
      <c r="C135" s="51"/>
      <c r="D135" s="51"/>
      <c r="E135" s="51"/>
      <c r="F135" s="51"/>
      <c r="G135" s="51"/>
      <c r="H135" s="51"/>
      <c r="I135" s="51"/>
      <c r="J135" s="51"/>
      <c r="K135" s="51"/>
      <c r="L135" s="51"/>
      <c r="M135" s="51"/>
      <c r="N135" s="51"/>
      <c r="O135" s="51"/>
      <c r="P135" s="51"/>
      <c r="Q135" s="51"/>
    </row>
    <row r="136" spans="1:17" x14ac:dyDescent="0.25">
      <c r="A136" s="51"/>
      <c r="B136" s="51"/>
      <c r="C136" s="51"/>
      <c r="D136" s="51"/>
      <c r="E136" s="51"/>
      <c r="F136" s="51"/>
      <c r="G136" s="51"/>
      <c r="H136" s="51"/>
      <c r="I136" s="51"/>
      <c r="J136" s="51"/>
      <c r="K136" s="51"/>
      <c r="L136" s="51"/>
      <c r="M136" s="51"/>
      <c r="N136" s="51"/>
      <c r="O136" s="51"/>
      <c r="P136" s="51"/>
      <c r="Q136" s="51"/>
    </row>
    <row r="137" spans="1:17" x14ac:dyDescent="0.25">
      <c r="A137" s="51"/>
      <c r="B137" s="51"/>
      <c r="C137" s="51"/>
      <c r="D137" s="51"/>
      <c r="E137" s="51"/>
      <c r="F137" s="51"/>
      <c r="G137" s="51"/>
      <c r="H137" s="51"/>
      <c r="I137" s="51"/>
      <c r="J137" s="51"/>
      <c r="K137" s="51"/>
      <c r="L137" s="51"/>
      <c r="M137" s="51"/>
      <c r="N137" s="51"/>
      <c r="O137" s="51"/>
      <c r="P137" s="51"/>
      <c r="Q137" s="51"/>
    </row>
    <row r="138" spans="1:17" x14ac:dyDescent="0.25">
      <c r="A138" s="51"/>
      <c r="B138" s="51"/>
      <c r="C138" s="51"/>
      <c r="D138" s="51"/>
      <c r="E138" s="51"/>
      <c r="F138" s="51"/>
      <c r="G138" s="51"/>
      <c r="H138" s="51"/>
      <c r="I138" s="51"/>
      <c r="J138" s="51"/>
      <c r="K138" s="51"/>
      <c r="L138" s="51"/>
      <c r="M138" s="51"/>
      <c r="N138" s="51"/>
      <c r="O138" s="51"/>
      <c r="P138" s="51"/>
      <c r="Q138" s="51"/>
    </row>
    <row r="139" spans="1:17" x14ac:dyDescent="0.25">
      <c r="A139" s="51"/>
      <c r="B139" s="51"/>
      <c r="C139" s="51"/>
      <c r="D139" s="51"/>
      <c r="E139" s="51"/>
      <c r="F139" s="51"/>
      <c r="G139" s="51"/>
      <c r="H139" s="51"/>
      <c r="I139" s="51"/>
      <c r="J139" s="51"/>
      <c r="K139" s="51"/>
      <c r="L139" s="51"/>
      <c r="M139" s="51"/>
      <c r="N139" s="51"/>
      <c r="O139" s="51"/>
      <c r="P139" s="51"/>
      <c r="Q139" s="51"/>
    </row>
    <row r="140" spans="1:17" x14ac:dyDescent="0.25">
      <c r="A140" s="51"/>
      <c r="B140" s="51"/>
      <c r="C140" s="51"/>
      <c r="D140" s="51"/>
      <c r="E140" s="51"/>
      <c r="F140" s="51"/>
      <c r="G140" s="51"/>
      <c r="H140" s="51"/>
      <c r="I140" s="51"/>
      <c r="J140" s="51"/>
      <c r="K140" s="51"/>
      <c r="L140" s="51"/>
      <c r="M140" s="51"/>
      <c r="N140" s="51"/>
      <c r="O140" s="51"/>
      <c r="P140" s="51"/>
      <c r="Q140" s="51"/>
    </row>
    <row r="141" spans="1:17" x14ac:dyDescent="0.25">
      <c r="A141" s="51"/>
      <c r="B141" s="51"/>
      <c r="C141" s="51"/>
      <c r="D141" s="51"/>
      <c r="E141" s="51"/>
      <c r="F141" s="51"/>
      <c r="G141" s="51"/>
      <c r="H141" s="51"/>
      <c r="I141" s="51"/>
      <c r="J141" s="51"/>
      <c r="K141" s="51"/>
      <c r="L141" s="51"/>
      <c r="M141" s="51"/>
      <c r="N141" s="51"/>
      <c r="O141" s="51"/>
      <c r="P141" s="51"/>
      <c r="Q141" s="51"/>
    </row>
    <row r="142" spans="1:17" x14ac:dyDescent="0.25">
      <c r="A142" s="51"/>
      <c r="B142" s="51"/>
      <c r="C142" s="51"/>
      <c r="D142" s="51"/>
      <c r="E142" s="51"/>
      <c r="F142" s="51"/>
      <c r="G142" s="51"/>
      <c r="H142" s="51"/>
      <c r="I142" s="51"/>
      <c r="J142" s="51"/>
      <c r="K142" s="51"/>
      <c r="L142" s="51"/>
      <c r="M142" s="51"/>
      <c r="N142" s="51"/>
      <c r="O142" s="51"/>
      <c r="P142" s="51"/>
      <c r="Q142" s="51"/>
    </row>
    <row r="143" spans="1:17" x14ac:dyDescent="0.25">
      <c r="A143" s="51"/>
      <c r="B143" s="51"/>
      <c r="C143" s="51"/>
      <c r="D143" s="51"/>
      <c r="E143" s="51"/>
      <c r="F143" s="51"/>
      <c r="G143" s="51"/>
      <c r="H143" s="51"/>
      <c r="I143" s="51"/>
      <c r="J143" s="51"/>
      <c r="K143" s="51"/>
      <c r="L143" s="51"/>
      <c r="M143" s="51"/>
      <c r="N143" s="51"/>
      <c r="O143" s="51"/>
      <c r="P143" s="51"/>
      <c r="Q143" s="51"/>
    </row>
    <row r="144" spans="1:17" x14ac:dyDescent="0.25">
      <c r="A144" s="51"/>
      <c r="B144" s="51"/>
      <c r="C144" s="51"/>
      <c r="D144" s="51"/>
      <c r="E144" s="51"/>
      <c r="F144" s="51"/>
      <c r="G144" s="51"/>
      <c r="H144" s="51"/>
      <c r="I144" s="51"/>
      <c r="J144" s="51"/>
      <c r="K144" s="51"/>
      <c r="L144" s="51"/>
      <c r="M144" s="51"/>
      <c r="N144" s="51"/>
      <c r="O144" s="51"/>
      <c r="P144" s="51"/>
      <c r="Q144" s="51"/>
    </row>
    <row r="145" spans="1:17" x14ac:dyDescent="0.25">
      <c r="A145" s="51"/>
      <c r="B145" s="51"/>
      <c r="C145" s="51"/>
      <c r="D145" s="51"/>
      <c r="E145" s="51"/>
      <c r="F145" s="51"/>
      <c r="G145" s="51"/>
      <c r="H145" s="51"/>
      <c r="I145" s="51"/>
      <c r="J145" s="51"/>
      <c r="K145" s="51"/>
      <c r="L145" s="51"/>
      <c r="M145" s="51"/>
      <c r="N145" s="51"/>
      <c r="O145" s="51"/>
      <c r="P145" s="51"/>
      <c r="Q145" s="51"/>
    </row>
    <row r="146" spans="1:17" x14ac:dyDescent="0.25">
      <c r="A146" s="51"/>
      <c r="B146" s="51"/>
      <c r="C146" s="51"/>
      <c r="D146" s="51"/>
      <c r="E146" s="51"/>
      <c r="F146" s="51"/>
      <c r="G146" s="51"/>
      <c r="H146" s="51"/>
      <c r="I146" s="51"/>
      <c r="J146" s="51"/>
      <c r="K146" s="51"/>
      <c r="L146" s="51"/>
      <c r="M146" s="51"/>
      <c r="N146" s="51"/>
      <c r="O146" s="51"/>
      <c r="P146" s="51"/>
      <c r="Q146" s="51"/>
    </row>
    <row r="147" spans="1:17" x14ac:dyDescent="0.25">
      <c r="A147" s="51"/>
      <c r="B147" s="51"/>
      <c r="C147" s="51"/>
      <c r="D147" s="51"/>
      <c r="E147" s="51"/>
      <c r="F147" s="51"/>
      <c r="G147" s="51"/>
      <c r="H147" s="51"/>
      <c r="I147" s="51"/>
      <c r="J147" s="51"/>
      <c r="K147" s="51"/>
      <c r="L147" s="51"/>
      <c r="M147" s="51"/>
      <c r="N147" s="51"/>
      <c r="O147" s="51"/>
      <c r="P147" s="51"/>
      <c r="Q147" s="51"/>
    </row>
    <row r="148" spans="1:17" x14ac:dyDescent="0.25">
      <c r="A148" s="51"/>
      <c r="B148" s="51"/>
      <c r="C148" s="51"/>
      <c r="D148" s="51"/>
      <c r="E148" s="51"/>
      <c r="F148" s="51"/>
      <c r="G148" s="51"/>
      <c r="H148" s="51"/>
      <c r="I148" s="51"/>
      <c r="J148" s="51"/>
      <c r="K148" s="51"/>
      <c r="L148" s="51"/>
      <c r="M148" s="51"/>
      <c r="N148" s="51"/>
      <c r="O148" s="51"/>
      <c r="P148" s="51"/>
      <c r="Q148" s="51"/>
    </row>
    <row r="149" spans="1:17" x14ac:dyDescent="0.25">
      <c r="A149" s="51"/>
      <c r="B149" s="51"/>
      <c r="C149" s="51"/>
      <c r="D149" s="51"/>
      <c r="E149" s="51"/>
      <c r="F149" s="51"/>
      <c r="G149" s="51"/>
      <c r="H149" s="51"/>
      <c r="I149" s="51"/>
      <c r="J149" s="51"/>
      <c r="K149" s="51"/>
      <c r="L149" s="51"/>
      <c r="M149" s="51"/>
      <c r="N149" s="51"/>
      <c r="O149" s="51"/>
      <c r="P149" s="51"/>
      <c r="Q149" s="51"/>
    </row>
    <row r="150" spans="1:17" x14ac:dyDescent="0.25">
      <c r="A150" s="51"/>
      <c r="B150" s="51"/>
      <c r="C150" s="51"/>
      <c r="D150" s="51"/>
      <c r="E150" s="51"/>
      <c r="F150" s="51"/>
      <c r="G150" s="51"/>
      <c r="H150" s="51"/>
      <c r="I150" s="51"/>
      <c r="J150" s="51"/>
      <c r="K150" s="51"/>
      <c r="L150" s="51"/>
      <c r="M150" s="51"/>
      <c r="N150" s="51"/>
      <c r="O150" s="51"/>
      <c r="P150" s="51"/>
      <c r="Q150" s="51"/>
    </row>
    <row r="151" spans="1:17" x14ac:dyDescent="0.25">
      <c r="A151" s="51"/>
      <c r="B151" s="51"/>
      <c r="C151" s="51"/>
      <c r="D151" s="51"/>
      <c r="E151" s="51"/>
      <c r="F151" s="51"/>
      <c r="G151" s="51"/>
      <c r="H151" s="51"/>
      <c r="I151" s="51"/>
      <c r="J151" s="51"/>
      <c r="K151" s="51"/>
      <c r="L151" s="51"/>
      <c r="M151" s="51"/>
      <c r="N151" s="51"/>
      <c r="O151" s="51"/>
      <c r="P151" s="51"/>
      <c r="Q151" s="51"/>
    </row>
    <row r="152" spans="1:17" x14ac:dyDescent="0.25">
      <c r="A152" s="51"/>
      <c r="B152" s="51"/>
      <c r="C152" s="51"/>
      <c r="D152" s="51"/>
      <c r="E152" s="51"/>
      <c r="F152" s="51"/>
      <c r="G152" s="51"/>
      <c r="H152" s="51"/>
      <c r="I152" s="51"/>
      <c r="J152" s="51"/>
      <c r="K152" s="51"/>
      <c r="L152" s="51"/>
      <c r="M152" s="51"/>
      <c r="N152" s="51"/>
      <c r="O152" s="51"/>
      <c r="P152" s="51"/>
      <c r="Q152" s="51"/>
    </row>
    <row r="153" spans="1:17" x14ac:dyDescent="0.25">
      <c r="A153" s="51"/>
      <c r="B153" s="51"/>
      <c r="C153" s="51"/>
      <c r="D153" s="51"/>
      <c r="E153" s="51"/>
      <c r="F153" s="51"/>
      <c r="G153" s="51"/>
      <c r="H153" s="51"/>
      <c r="I153" s="51"/>
      <c r="J153" s="51"/>
      <c r="K153" s="51"/>
      <c r="L153" s="51"/>
      <c r="M153" s="51"/>
      <c r="N153" s="51"/>
      <c r="O153" s="51"/>
      <c r="P153" s="51"/>
      <c r="Q153" s="51"/>
    </row>
    <row r="154" spans="1:17" x14ac:dyDescent="0.25">
      <c r="A154" s="51"/>
      <c r="B154" s="51"/>
      <c r="C154" s="51"/>
      <c r="D154" s="51"/>
      <c r="E154" s="51"/>
      <c r="F154" s="51"/>
      <c r="G154" s="51"/>
      <c r="H154" s="51"/>
      <c r="I154" s="51"/>
      <c r="J154" s="51"/>
      <c r="K154" s="51"/>
      <c r="L154" s="51"/>
      <c r="M154" s="51"/>
      <c r="N154" s="51"/>
      <c r="O154" s="51"/>
      <c r="P154" s="51"/>
      <c r="Q154" s="51"/>
    </row>
    <row r="155" spans="1:17" x14ac:dyDescent="0.25">
      <c r="A155" s="51"/>
      <c r="B155" s="51"/>
      <c r="C155" s="51"/>
      <c r="D155" s="51"/>
      <c r="E155" s="51"/>
      <c r="F155" s="51"/>
      <c r="G155" s="51"/>
      <c r="H155" s="51"/>
      <c r="I155" s="51"/>
      <c r="J155" s="51"/>
      <c r="K155" s="51"/>
      <c r="L155" s="51"/>
      <c r="M155" s="51"/>
      <c r="N155" s="51"/>
      <c r="O155" s="51"/>
      <c r="P155" s="51"/>
      <c r="Q155" s="51"/>
    </row>
    <row r="156" spans="1:17" x14ac:dyDescent="0.25">
      <c r="A156" s="51"/>
      <c r="B156" s="51"/>
      <c r="C156" s="51"/>
      <c r="D156" s="51"/>
      <c r="E156" s="51"/>
      <c r="F156" s="51"/>
      <c r="G156" s="51"/>
      <c r="H156" s="51"/>
      <c r="I156" s="51"/>
      <c r="J156" s="51"/>
      <c r="K156" s="51"/>
      <c r="L156" s="51"/>
      <c r="M156" s="51"/>
      <c r="N156" s="51"/>
      <c r="O156" s="51"/>
      <c r="P156" s="51"/>
      <c r="Q156" s="51"/>
    </row>
    <row r="157" spans="1:17" x14ac:dyDescent="0.25">
      <c r="A157" s="51"/>
      <c r="B157" s="51"/>
      <c r="C157" s="51"/>
      <c r="D157" s="51"/>
      <c r="E157" s="51"/>
      <c r="F157" s="51"/>
      <c r="G157" s="51"/>
      <c r="H157" s="51"/>
      <c r="I157" s="51"/>
      <c r="J157" s="51"/>
      <c r="K157" s="51"/>
      <c r="L157" s="51"/>
      <c r="M157" s="51"/>
      <c r="N157" s="51"/>
      <c r="O157" s="51"/>
      <c r="P157" s="51"/>
      <c r="Q157" s="51"/>
    </row>
    <row r="158" spans="1:17" x14ac:dyDescent="0.25">
      <c r="A158" s="51"/>
      <c r="B158" s="51"/>
      <c r="C158" s="51"/>
      <c r="D158" s="51"/>
      <c r="E158" s="51"/>
      <c r="F158" s="51"/>
      <c r="G158" s="51"/>
      <c r="H158" s="51"/>
      <c r="I158" s="51"/>
      <c r="J158" s="51"/>
      <c r="K158" s="51"/>
      <c r="L158" s="51"/>
      <c r="M158" s="51"/>
      <c r="N158" s="51"/>
      <c r="O158" s="51"/>
      <c r="P158" s="51"/>
      <c r="Q158" s="51"/>
    </row>
    <row r="159" spans="1:17" x14ac:dyDescent="0.25">
      <c r="A159" s="51"/>
      <c r="B159" s="51"/>
      <c r="C159" s="51"/>
      <c r="D159" s="51"/>
      <c r="E159" s="51"/>
      <c r="F159" s="51"/>
      <c r="G159" s="51"/>
      <c r="H159" s="51"/>
      <c r="I159" s="51"/>
      <c r="J159" s="51"/>
      <c r="K159" s="51"/>
      <c r="L159" s="51"/>
      <c r="M159" s="51"/>
      <c r="N159" s="51"/>
      <c r="O159" s="51"/>
      <c r="P159" s="51"/>
      <c r="Q159" s="51"/>
    </row>
    <row r="160" spans="1:17" x14ac:dyDescent="0.25">
      <c r="A160" s="51"/>
      <c r="B160" s="51"/>
      <c r="C160" s="51"/>
      <c r="D160" s="51"/>
      <c r="E160" s="51"/>
      <c r="F160" s="51"/>
      <c r="G160" s="51"/>
      <c r="H160" s="51"/>
      <c r="I160" s="51"/>
      <c r="J160" s="51"/>
      <c r="K160" s="51"/>
      <c r="L160" s="51"/>
      <c r="M160" s="51"/>
      <c r="N160" s="51"/>
      <c r="O160" s="51"/>
      <c r="P160" s="51"/>
      <c r="Q160" s="51"/>
    </row>
  </sheetData>
  <mergeCells count="43">
    <mergeCell ref="V5:V7"/>
    <mergeCell ref="W5:W7"/>
    <mergeCell ref="X5:X7"/>
    <mergeCell ref="T5:T7"/>
    <mergeCell ref="U17:U19"/>
    <mergeCell ref="U8:U10"/>
    <mergeCell ref="V8:V10"/>
    <mergeCell ref="U11:U13"/>
    <mergeCell ref="V11:V13"/>
    <mergeCell ref="U14:U16"/>
    <mergeCell ref="V14:V16"/>
    <mergeCell ref="V17:V19"/>
    <mergeCell ref="S5:S19"/>
    <mergeCell ref="T11:T13"/>
    <mergeCell ref="T14:T16"/>
    <mergeCell ref="T17:T19"/>
    <mergeCell ref="U5:U7"/>
    <mergeCell ref="S20:T22"/>
    <mergeCell ref="U3:Y3"/>
    <mergeCell ref="A4:E4"/>
    <mergeCell ref="F4:I4"/>
    <mergeCell ref="J4:M4"/>
    <mergeCell ref="N4:P4"/>
    <mergeCell ref="Y5:Y7"/>
    <mergeCell ref="Y8:Y10"/>
    <mergeCell ref="W14:W16"/>
    <mergeCell ref="W17:W19"/>
    <mergeCell ref="X17:X19"/>
    <mergeCell ref="Y17:Y19"/>
    <mergeCell ref="W20:W22"/>
    <mergeCell ref="X20:X22"/>
    <mergeCell ref="Y20:Y22"/>
    <mergeCell ref="T8:T10"/>
    <mergeCell ref="U23:Y23"/>
    <mergeCell ref="W8:W10"/>
    <mergeCell ref="X8:X10"/>
    <mergeCell ref="W11:W13"/>
    <mergeCell ref="X11:X13"/>
    <mergeCell ref="Y11:Y13"/>
    <mergeCell ref="X14:X16"/>
    <mergeCell ref="Y14:Y16"/>
    <mergeCell ref="U20:U22"/>
    <mergeCell ref="V20:V22"/>
  </mergeCells>
  <pageMargins left="0.7" right="0.7" top="0.75" bottom="0.75"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66675</xdr:colOff>
                    <xdr:row>0</xdr:row>
                    <xdr:rowOff>104775</xdr:rowOff>
                  </from>
                  <to>
                    <xdr:col>4</xdr:col>
                    <xdr:colOff>57150</xdr:colOff>
                    <xdr:row>2</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66675</xdr:colOff>
                    <xdr:row>0</xdr:row>
                    <xdr:rowOff>104775</xdr:rowOff>
                  </from>
                  <to>
                    <xdr:col>4</xdr:col>
                    <xdr:colOff>57150</xdr:colOff>
                    <xdr:row>2</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000"/>
  <sheetViews>
    <sheetView workbookViewId="0">
      <selection activeCell="B65" sqref="B65"/>
    </sheetView>
  </sheetViews>
  <sheetFormatPr baseColWidth="10" defaultColWidth="11.25" defaultRowHeight="15" customHeight="1" x14ac:dyDescent="0.25"/>
  <cols>
    <col min="1" max="1" width="31" customWidth="1"/>
    <col min="2" max="2" width="61.625" customWidth="1"/>
    <col min="3" max="3" width="4.5" customWidth="1"/>
    <col min="4" max="4" width="6.875" customWidth="1"/>
    <col min="5" max="5" width="4.5" customWidth="1"/>
    <col min="6" max="6" width="2.875" customWidth="1"/>
    <col min="7" max="7" width="3.625" customWidth="1"/>
    <col min="8" max="8" width="5.125" customWidth="1"/>
    <col min="9" max="9" width="3.375" customWidth="1"/>
    <col min="10" max="11" width="4.125" customWidth="1"/>
    <col min="12" max="12" width="3.75" customWidth="1"/>
    <col min="13" max="13" width="15.125" customWidth="1"/>
    <col min="14" max="14" width="18.125" customWidth="1"/>
    <col min="15" max="15" width="11.875" customWidth="1"/>
    <col min="16" max="16" width="13.625" customWidth="1"/>
    <col min="17" max="17" width="14" customWidth="1"/>
  </cols>
  <sheetData>
    <row r="1" spans="1:17" ht="15.75" customHeight="1" x14ac:dyDescent="0.25">
      <c r="A1" s="31" t="s">
        <v>519</v>
      </c>
      <c r="B1" s="32" t="s">
        <v>520</v>
      </c>
      <c r="C1" s="32" t="s">
        <v>521</v>
      </c>
      <c r="D1" s="32" t="s">
        <v>522</v>
      </c>
      <c r="E1" s="32" t="s">
        <v>523</v>
      </c>
      <c r="F1" s="32" t="s">
        <v>524</v>
      </c>
      <c r="G1" s="32" t="s">
        <v>525</v>
      </c>
      <c r="H1" s="32" t="s">
        <v>526</v>
      </c>
      <c r="I1" s="32" t="s">
        <v>527</v>
      </c>
      <c r="J1" s="32" t="s">
        <v>528</v>
      </c>
      <c r="K1" s="32" t="s">
        <v>529</v>
      </c>
      <c r="L1" s="32" t="s">
        <v>530</v>
      </c>
      <c r="M1" s="32" t="s">
        <v>531</v>
      </c>
      <c r="N1" s="32" t="s">
        <v>532</v>
      </c>
      <c r="O1" s="32" t="s">
        <v>533</v>
      </c>
      <c r="P1" s="32" t="s">
        <v>534</v>
      </c>
      <c r="Q1" s="32" t="s">
        <v>535</v>
      </c>
    </row>
    <row r="2" spans="1:17" ht="15.75" customHeight="1" x14ac:dyDescent="0.25">
      <c r="A2" s="33" t="s">
        <v>536</v>
      </c>
      <c r="B2" s="33" t="s">
        <v>537</v>
      </c>
      <c r="C2" s="2" t="s">
        <v>538</v>
      </c>
      <c r="D2" s="2" t="s">
        <v>159</v>
      </c>
      <c r="E2" s="2" t="s">
        <v>539</v>
      </c>
      <c r="F2" s="2" t="s">
        <v>540</v>
      </c>
      <c r="G2" s="2"/>
      <c r="H2" s="2"/>
      <c r="I2" s="2"/>
      <c r="J2" s="2"/>
      <c r="K2" s="2"/>
      <c r="L2" s="2"/>
      <c r="M2" s="2" t="s">
        <v>137</v>
      </c>
      <c r="N2" s="2"/>
      <c r="O2" s="2"/>
      <c r="P2" s="2"/>
      <c r="Q2" s="2"/>
    </row>
    <row r="3" spans="1:17" ht="15.75" customHeight="1" x14ac:dyDescent="0.25">
      <c r="A3" s="33" t="s">
        <v>536</v>
      </c>
      <c r="B3" s="33" t="s">
        <v>541</v>
      </c>
      <c r="C3" s="2" t="s">
        <v>538</v>
      </c>
      <c r="D3" s="2" t="s">
        <v>159</v>
      </c>
      <c r="E3" s="2" t="s">
        <v>539</v>
      </c>
      <c r="F3" s="2" t="s">
        <v>540</v>
      </c>
      <c r="G3" s="2"/>
      <c r="H3" s="2"/>
      <c r="I3" s="2"/>
      <c r="J3" s="2"/>
      <c r="K3" s="2"/>
      <c r="L3" s="2"/>
      <c r="M3" s="2" t="s">
        <v>137</v>
      </c>
      <c r="N3" s="2"/>
      <c r="O3" s="2"/>
      <c r="P3" s="2"/>
      <c r="Q3" s="2"/>
    </row>
    <row r="4" spans="1:17" ht="15.75" customHeight="1" x14ac:dyDescent="0.25">
      <c r="A4" s="33" t="s">
        <v>536</v>
      </c>
      <c r="B4" s="33" t="s">
        <v>542</v>
      </c>
      <c r="C4" s="2" t="s">
        <v>538</v>
      </c>
      <c r="D4" s="2" t="s">
        <v>159</v>
      </c>
      <c r="E4" s="2" t="s">
        <v>539</v>
      </c>
      <c r="F4" s="2" t="s">
        <v>540</v>
      </c>
      <c r="G4" s="2"/>
      <c r="H4" s="2"/>
      <c r="I4" s="2"/>
      <c r="J4" s="2"/>
      <c r="K4" s="2"/>
      <c r="L4" s="2"/>
      <c r="M4" s="2" t="s">
        <v>137</v>
      </c>
      <c r="N4" s="2"/>
      <c r="O4" s="2"/>
      <c r="P4" s="2"/>
      <c r="Q4" s="2"/>
    </row>
    <row r="5" spans="1:17" ht="15.75" customHeight="1" x14ac:dyDescent="0.25">
      <c r="A5" s="33" t="s">
        <v>543</v>
      </c>
      <c r="B5" s="33" t="s">
        <v>544</v>
      </c>
      <c r="C5" s="2" t="s">
        <v>538</v>
      </c>
      <c r="D5" s="2" t="s">
        <v>159</v>
      </c>
      <c r="E5" s="2" t="s">
        <v>539</v>
      </c>
      <c r="F5" s="2" t="s">
        <v>540</v>
      </c>
      <c r="G5" s="2"/>
      <c r="H5" s="2"/>
      <c r="I5" s="2"/>
      <c r="J5" s="2"/>
      <c r="K5" s="2"/>
      <c r="L5" s="2"/>
      <c r="M5" s="2" t="s">
        <v>137</v>
      </c>
      <c r="N5" s="2"/>
      <c r="O5" s="2"/>
      <c r="P5" s="2"/>
      <c r="Q5" s="2"/>
    </row>
    <row r="6" spans="1:17" ht="15.75" customHeight="1" x14ac:dyDescent="0.25">
      <c r="A6" s="33" t="s">
        <v>543</v>
      </c>
      <c r="B6" s="33" t="s">
        <v>545</v>
      </c>
      <c r="C6" s="2" t="s">
        <v>538</v>
      </c>
      <c r="D6" s="2" t="s">
        <v>159</v>
      </c>
      <c r="E6" s="2" t="s">
        <v>539</v>
      </c>
      <c r="F6" s="2" t="s">
        <v>540</v>
      </c>
      <c r="G6" s="2"/>
      <c r="H6" s="2"/>
      <c r="I6" s="2"/>
      <c r="J6" s="2"/>
      <c r="K6" s="2"/>
      <c r="L6" s="2"/>
      <c r="M6" s="2" t="s">
        <v>137</v>
      </c>
      <c r="N6" s="2"/>
      <c r="O6" s="2"/>
      <c r="P6" s="2"/>
      <c r="Q6" s="2"/>
    </row>
    <row r="7" spans="1:17" ht="15.75" customHeight="1" x14ac:dyDescent="0.25">
      <c r="A7" s="33" t="s">
        <v>543</v>
      </c>
      <c r="B7" s="33" t="s">
        <v>546</v>
      </c>
      <c r="C7" s="2" t="s">
        <v>538</v>
      </c>
      <c r="D7" s="2" t="s">
        <v>159</v>
      </c>
      <c r="E7" s="2" t="s">
        <v>539</v>
      </c>
      <c r="F7" s="2" t="s">
        <v>540</v>
      </c>
      <c r="G7" s="2"/>
      <c r="H7" s="2"/>
      <c r="I7" s="2"/>
      <c r="J7" s="2"/>
      <c r="K7" s="2"/>
      <c r="L7" s="2"/>
      <c r="M7" s="2" t="s">
        <v>137</v>
      </c>
      <c r="N7" s="2"/>
      <c r="O7" s="2"/>
      <c r="P7" s="2"/>
      <c r="Q7" s="2"/>
    </row>
    <row r="8" spans="1:17" ht="15.75" customHeight="1" x14ac:dyDescent="0.25">
      <c r="A8" s="33" t="s">
        <v>543</v>
      </c>
      <c r="B8" s="33" t="s">
        <v>547</v>
      </c>
      <c r="C8" s="2" t="s">
        <v>538</v>
      </c>
      <c r="D8" s="2" t="s">
        <v>159</v>
      </c>
      <c r="E8" s="2" t="s">
        <v>539</v>
      </c>
      <c r="F8" s="2"/>
      <c r="G8" s="2"/>
      <c r="H8" s="2"/>
      <c r="I8" s="2"/>
      <c r="J8" s="2"/>
      <c r="K8" s="2"/>
      <c r="L8" s="2"/>
      <c r="M8" s="2" t="s">
        <v>137</v>
      </c>
      <c r="N8" s="2"/>
      <c r="O8" s="2"/>
      <c r="P8" s="2"/>
      <c r="Q8" s="2"/>
    </row>
    <row r="9" spans="1:17" ht="15.75" customHeight="1" x14ac:dyDescent="0.25">
      <c r="A9" s="33" t="s">
        <v>543</v>
      </c>
      <c r="B9" s="33" t="s">
        <v>548</v>
      </c>
      <c r="C9" s="2" t="s">
        <v>538</v>
      </c>
      <c r="D9" s="2" t="s">
        <v>159</v>
      </c>
      <c r="E9" s="2" t="s">
        <v>539</v>
      </c>
      <c r="F9" s="2"/>
      <c r="G9" s="2"/>
      <c r="H9" s="2"/>
      <c r="I9" s="2"/>
      <c r="J9" s="2"/>
      <c r="K9" s="2"/>
      <c r="L9" s="2"/>
      <c r="M9" s="2" t="s">
        <v>137</v>
      </c>
      <c r="N9" s="2"/>
      <c r="O9" s="2"/>
      <c r="P9" s="2"/>
      <c r="Q9" s="2"/>
    </row>
    <row r="10" spans="1:17" ht="15.75" customHeight="1" x14ac:dyDescent="0.25">
      <c r="A10" s="33" t="s">
        <v>543</v>
      </c>
      <c r="B10" s="33" t="s">
        <v>549</v>
      </c>
      <c r="C10" s="2" t="s">
        <v>538</v>
      </c>
      <c r="D10" s="2" t="s">
        <v>159</v>
      </c>
      <c r="E10" s="2" t="s">
        <v>539</v>
      </c>
      <c r="F10" s="2"/>
      <c r="G10" s="2" t="s">
        <v>550</v>
      </c>
      <c r="H10" s="2"/>
      <c r="I10" s="2"/>
      <c r="J10" s="2"/>
      <c r="K10" s="2"/>
      <c r="L10" s="2"/>
      <c r="M10" s="2" t="s">
        <v>137</v>
      </c>
      <c r="N10" s="2"/>
      <c r="O10" s="2"/>
      <c r="P10" s="2"/>
      <c r="Q10" s="2"/>
    </row>
    <row r="11" spans="1:17" ht="15.75" customHeight="1" x14ac:dyDescent="0.25">
      <c r="A11" s="33" t="s">
        <v>543</v>
      </c>
      <c r="B11" s="33" t="s">
        <v>551</v>
      </c>
      <c r="C11" s="2" t="s">
        <v>538</v>
      </c>
      <c r="D11" s="2" t="s">
        <v>159</v>
      </c>
      <c r="E11" s="2" t="s">
        <v>539</v>
      </c>
      <c r="F11" s="2"/>
      <c r="G11" s="2"/>
      <c r="H11" s="2"/>
      <c r="I11" s="2"/>
      <c r="J11" s="2"/>
      <c r="K11" s="2"/>
      <c r="L11" s="2"/>
      <c r="M11" s="2" t="s">
        <v>137</v>
      </c>
      <c r="N11" s="2"/>
      <c r="O11" s="2"/>
      <c r="P11" s="2"/>
      <c r="Q11" s="2"/>
    </row>
    <row r="12" spans="1:17" ht="15.75" customHeight="1" x14ac:dyDescent="0.25">
      <c r="A12" s="33" t="s">
        <v>543</v>
      </c>
      <c r="B12" s="33" t="s">
        <v>552</v>
      </c>
      <c r="C12" s="2" t="s">
        <v>538</v>
      </c>
      <c r="D12" s="2" t="s">
        <v>159</v>
      </c>
      <c r="E12" s="2" t="s">
        <v>539</v>
      </c>
      <c r="F12" s="2"/>
      <c r="G12" s="2"/>
      <c r="H12" s="2"/>
      <c r="I12" s="2"/>
      <c r="J12" s="2"/>
      <c r="K12" s="2"/>
      <c r="L12" s="2"/>
      <c r="M12" s="2" t="s">
        <v>137</v>
      </c>
      <c r="N12" s="2"/>
      <c r="O12" s="2"/>
      <c r="P12" s="2"/>
      <c r="Q12" s="2"/>
    </row>
    <row r="13" spans="1:17" ht="15.75" customHeight="1" x14ac:dyDescent="0.25">
      <c r="A13" s="33" t="s">
        <v>543</v>
      </c>
      <c r="B13" s="33" t="s">
        <v>553</v>
      </c>
      <c r="C13" s="2"/>
      <c r="D13" s="2"/>
      <c r="E13" s="2"/>
      <c r="F13" s="2"/>
      <c r="G13" s="2"/>
      <c r="H13" s="2" t="s">
        <v>554</v>
      </c>
      <c r="I13" s="2"/>
      <c r="J13" s="2"/>
      <c r="K13" s="2"/>
      <c r="L13" s="2"/>
      <c r="M13" s="2" t="s">
        <v>137</v>
      </c>
      <c r="N13" s="2"/>
      <c r="O13" s="2"/>
      <c r="P13" s="2"/>
      <c r="Q13" s="2"/>
    </row>
    <row r="14" spans="1:17" ht="15.75" customHeight="1" x14ac:dyDescent="0.25">
      <c r="A14" s="33" t="s">
        <v>543</v>
      </c>
      <c r="B14" s="33" t="s">
        <v>555</v>
      </c>
      <c r="C14" s="2"/>
      <c r="D14" s="2"/>
      <c r="E14" s="2" t="s">
        <v>539</v>
      </c>
      <c r="F14" s="2"/>
      <c r="G14" s="2"/>
      <c r="H14" s="2"/>
      <c r="I14" s="2"/>
      <c r="J14" s="2"/>
      <c r="K14" s="2"/>
      <c r="L14" s="2"/>
      <c r="M14" s="2" t="s">
        <v>137</v>
      </c>
      <c r="N14" s="2"/>
      <c r="O14" s="2"/>
      <c r="P14" s="2"/>
      <c r="Q14" s="2"/>
    </row>
    <row r="15" spans="1:17" ht="15.75" customHeight="1" x14ac:dyDescent="0.25">
      <c r="A15" s="33" t="s">
        <v>543</v>
      </c>
      <c r="B15" s="33" t="s">
        <v>556</v>
      </c>
      <c r="C15" s="2"/>
      <c r="D15" s="2" t="s">
        <v>159</v>
      </c>
      <c r="E15" s="2"/>
      <c r="F15" s="2"/>
      <c r="G15" s="2"/>
      <c r="H15" s="2"/>
      <c r="I15" s="2"/>
      <c r="J15" s="2"/>
      <c r="K15" s="2"/>
      <c r="L15" s="2"/>
      <c r="M15" s="2" t="s">
        <v>137</v>
      </c>
      <c r="N15" s="2"/>
      <c r="O15" s="2"/>
      <c r="P15" s="2"/>
      <c r="Q15" s="2"/>
    </row>
    <row r="16" spans="1:17" ht="15.75" customHeight="1" x14ac:dyDescent="0.25">
      <c r="A16" s="33" t="s">
        <v>543</v>
      </c>
      <c r="B16" s="33" t="s">
        <v>557</v>
      </c>
      <c r="C16" s="2" t="s">
        <v>538</v>
      </c>
      <c r="D16" s="2" t="s">
        <v>159</v>
      </c>
      <c r="E16" s="2" t="s">
        <v>539</v>
      </c>
      <c r="F16" s="2" t="s">
        <v>540</v>
      </c>
      <c r="G16" s="2"/>
      <c r="H16" s="2"/>
      <c r="I16" s="2"/>
      <c r="J16" s="2"/>
      <c r="K16" s="2"/>
      <c r="L16" s="2"/>
      <c r="M16" s="2"/>
      <c r="N16" s="2" t="s">
        <v>135</v>
      </c>
      <c r="O16" s="2"/>
      <c r="P16" s="2"/>
      <c r="Q16" s="2"/>
    </row>
    <row r="17" spans="1:17" ht="15.75" customHeight="1" x14ac:dyDescent="0.25">
      <c r="A17" s="33" t="s">
        <v>558</v>
      </c>
      <c r="B17" s="33" t="s">
        <v>559</v>
      </c>
      <c r="C17" s="2"/>
      <c r="D17" s="2" t="s">
        <v>159</v>
      </c>
      <c r="E17" s="2"/>
      <c r="F17" s="2"/>
      <c r="G17" s="2" t="s">
        <v>550</v>
      </c>
      <c r="H17" s="2"/>
      <c r="I17" s="2" t="s">
        <v>512</v>
      </c>
      <c r="J17" s="2" t="s">
        <v>560</v>
      </c>
      <c r="K17" s="2" t="s">
        <v>561</v>
      </c>
      <c r="L17" s="2"/>
      <c r="M17" s="2" t="s">
        <v>137</v>
      </c>
      <c r="N17" s="2" t="s">
        <v>135</v>
      </c>
      <c r="O17" s="2" t="s">
        <v>136</v>
      </c>
      <c r="P17" s="2"/>
      <c r="Q17" s="2"/>
    </row>
    <row r="18" spans="1:17" ht="15.75" customHeight="1" x14ac:dyDescent="0.25">
      <c r="A18" s="33" t="s">
        <v>558</v>
      </c>
      <c r="B18" s="33" t="s">
        <v>562</v>
      </c>
      <c r="C18" s="2" t="s">
        <v>538</v>
      </c>
      <c r="D18" s="2" t="s">
        <v>159</v>
      </c>
      <c r="E18" s="2"/>
      <c r="F18" s="2"/>
      <c r="G18" s="2" t="s">
        <v>550</v>
      </c>
      <c r="H18" s="2" t="s">
        <v>554</v>
      </c>
      <c r="I18" s="2" t="s">
        <v>512</v>
      </c>
      <c r="J18" s="2" t="s">
        <v>560</v>
      </c>
      <c r="K18" s="2" t="s">
        <v>561</v>
      </c>
      <c r="L18" s="2"/>
      <c r="M18" s="2" t="s">
        <v>137</v>
      </c>
      <c r="N18" s="2" t="s">
        <v>135</v>
      </c>
      <c r="O18" s="2" t="s">
        <v>136</v>
      </c>
      <c r="P18" s="2"/>
      <c r="Q18" s="2"/>
    </row>
    <row r="19" spans="1:17" ht="15.75" customHeight="1" x14ac:dyDescent="0.25">
      <c r="A19" s="33" t="s">
        <v>558</v>
      </c>
      <c r="B19" s="33" t="s">
        <v>563</v>
      </c>
      <c r="C19" s="2"/>
      <c r="D19" s="2"/>
      <c r="E19" s="2"/>
      <c r="F19" s="2"/>
      <c r="G19" s="2"/>
      <c r="H19" s="2"/>
      <c r="I19" s="2" t="s">
        <v>512</v>
      </c>
      <c r="J19" s="2"/>
      <c r="K19" s="2"/>
      <c r="L19" s="2"/>
      <c r="M19" s="2"/>
      <c r="N19" s="2"/>
      <c r="O19" s="2" t="s">
        <v>136</v>
      </c>
      <c r="P19" s="2" t="s">
        <v>134</v>
      </c>
      <c r="Q19" s="2"/>
    </row>
    <row r="20" spans="1:17" ht="15.75" customHeight="1" x14ac:dyDescent="0.25">
      <c r="A20" s="33" t="s">
        <v>558</v>
      </c>
      <c r="B20" s="33" t="s">
        <v>564</v>
      </c>
      <c r="C20" s="2"/>
      <c r="D20" s="2"/>
      <c r="E20" s="2"/>
      <c r="F20" s="2"/>
      <c r="G20" s="2"/>
      <c r="H20" s="2"/>
      <c r="I20" s="2" t="s">
        <v>512</v>
      </c>
      <c r="J20" s="2"/>
      <c r="K20" s="2"/>
      <c r="L20" s="2"/>
      <c r="M20" s="2"/>
      <c r="N20" s="2"/>
      <c r="O20" s="2" t="s">
        <v>136</v>
      </c>
      <c r="P20" s="2"/>
      <c r="Q20" s="2"/>
    </row>
    <row r="21" spans="1:17" ht="15.75" customHeight="1" x14ac:dyDescent="0.25">
      <c r="A21" s="33" t="s">
        <v>558</v>
      </c>
      <c r="B21" s="33" t="s">
        <v>565</v>
      </c>
      <c r="C21" s="2"/>
      <c r="D21" s="2"/>
      <c r="E21" s="2"/>
      <c r="F21" s="2"/>
      <c r="G21" s="2"/>
      <c r="H21" s="2"/>
      <c r="I21" s="2"/>
      <c r="J21" s="2"/>
      <c r="K21" s="2"/>
      <c r="L21" s="2" t="s">
        <v>566</v>
      </c>
      <c r="M21" s="2" t="s">
        <v>137</v>
      </c>
      <c r="N21" s="2"/>
      <c r="O21" s="2"/>
      <c r="P21" s="2"/>
      <c r="Q21" s="2"/>
    </row>
    <row r="22" spans="1:17" ht="15.75" customHeight="1" x14ac:dyDescent="0.25">
      <c r="A22" s="33" t="s">
        <v>558</v>
      </c>
      <c r="B22" s="33" t="s">
        <v>567</v>
      </c>
      <c r="C22" s="2"/>
      <c r="D22" s="2"/>
      <c r="E22" s="2"/>
      <c r="F22" s="2"/>
      <c r="G22" s="2" t="s">
        <v>550</v>
      </c>
      <c r="H22" s="2"/>
      <c r="I22" s="2"/>
      <c r="J22" s="2"/>
      <c r="K22" s="2"/>
      <c r="L22" s="2"/>
      <c r="M22" s="2" t="s">
        <v>137</v>
      </c>
      <c r="N22" s="2" t="s">
        <v>135</v>
      </c>
      <c r="O22" s="2" t="s">
        <v>136</v>
      </c>
      <c r="P22" s="2"/>
      <c r="Q22" s="2"/>
    </row>
    <row r="23" spans="1:17" ht="15.75" customHeight="1" x14ac:dyDescent="0.25">
      <c r="A23" s="33" t="s">
        <v>558</v>
      </c>
      <c r="B23" s="33" t="s">
        <v>568</v>
      </c>
      <c r="C23" s="2"/>
      <c r="D23" s="2"/>
      <c r="E23" s="2"/>
      <c r="F23" s="2"/>
      <c r="G23" s="2" t="s">
        <v>550</v>
      </c>
      <c r="H23" s="2" t="s">
        <v>554</v>
      </c>
      <c r="I23" s="2"/>
      <c r="J23" s="2"/>
      <c r="K23" s="2" t="s">
        <v>561</v>
      </c>
      <c r="L23" s="2"/>
      <c r="M23" s="2"/>
      <c r="N23" s="2" t="s">
        <v>135</v>
      </c>
      <c r="O23" s="2"/>
      <c r="P23" s="2"/>
      <c r="Q23" s="2"/>
    </row>
    <row r="24" spans="1:17" ht="15.75" customHeight="1" x14ac:dyDescent="0.25">
      <c r="A24" s="33" t="s">
        <v>558</v>
      </c>
      <c r="B24" s="33" t="s">
        <v>569</v>
      </c>
      <c r="C24" s="2"/>
      <c r="D24" s="2"/>
      <c r="E24" s="2"/>
      <c r="F24" s="2"/>
      <c r="G24" s="2" t="s">
        <v>550</v>
      </c>
      <c r="H24" s="2" t="s">
        <v>554</v>
      </c>
      <c r="I24" s="2"/>
      <c r="J24" s="2"/>
      <c r="K24" s="2" t="s">
        <v>561</v>
      </c>
      <c r="L24" s="2"/>
      <c r="M24" s="2"/>
      <c r="N24" s="2"/>
      <c r="O24" s="2" t="s">
        <v>136</v>
      </c>
      <c r="P24" s="2"/>
      <c r="Q24" s="2"/>
    </row>
    <row r="25" spans="1:17" ht="15.75" customHeight="1" x14ac:dyDescent="0.25">
      <c r="A25" s="33" t="s">
        <v>558</v>
      </c>
      <c r="B25" s="33" t="s">
        <v>570</v>
      </c>
      <c r="C25" s="2"/>
      <c r="D25" s="2"/>
      <c r="E25" s="2"/>
      <c r="F25" s="2"/>
      <c r="G25" s="2"/>
      <c r="H25" s="2"/>
      <c r="I25" s="2"/>
      <c r="J25" s="2"/>
      <c r="K25" s="2"/>
      <c r="L25" s="2"/>
      <c r="M25" s="2"/>
      <c r="N25" s="2" t="s">
        <v>135</v>
      </c>
      <c r="O25" s="2"/>
      <c r="P25" s="2"/>
      <c r="Q25" s="2"/>
    </row>
    <row r="26" spans="1:17" ht="15.75" customHeight="1" x14ac:dyDescent="0.25">
      <c r="A26" s="33" t="s">
        <v>558</v>
      </c>
      <c r="B26" s="33" t="s">
        <v>571</v>
      </c>
      <c r="C26" s="2"/>
      <c r="D26" s="2" t="s">
        <v>159</v>
      </c>
      <c r="E26" s="2"/>
      <c r="F26" s="2" t="s">
        <v>540</v>
      </c>
      <c r="G26" s="2" t="s">
        <v>550</v>
      </c>
      <c r="H26" s="2" t="s">
        <v>554</v>
      </c>
      <c r="I26" s="2" t="s">
        <v>512</v>
      </c>
      <c r="J26" s="2" t="s">
        <v>560</v>
      </c>
      <c r="K26" s="2" t="s">
        <v>561</v>
      </c>
      <c r="L26" s="2"/>
      <c r="M26" s="2"/>
      <c r="N26" s="2"/>
      <c r="O26" s="2" t="s">
        <v>136</v>
      </c>
      <c r="P26" s="2"/>
      <c r="Q26" s="2"/>
    </row>
    <row r="27" spans="1:17" ht="15.75" customHeight="1" x14ac:dyDescent="0.25">
      <c r="A27" s="33" t="s">
        <v>558</v>
      </c>
      <c r="B27" s="33" t="s">
        <v>572</v>
      </c>
      <c r="C27" s="2"/>
      <c r="D27" s="2" t="s">
        <v>159</v>
      </c>
      <c r="E27" s="2"/>
      <c r="F27" s="2" t="s">
        <v>540</v>
      </c>
      <c r="G27" s="2" t="s">
        <v>550</v>
      </c>
      <c r="H27" s="2" t="s">
        <v>554</v>
      </c>
      <c r="I27" s="2" t="s">
        <v>512</v>
      </c>
      <c r="J27" s="2" t="s">
        <v>560</v>
      </c>
      <c r="K27" s="2" t="s">
        <v>561</v>
      </c>
      <c r="L27" s="2"/>
      <c r="M27" s="2" t="s">
        <v>137</v>
      </c>
      <c r="N27" s="2"/>
      <c r="O27" s="2"/>
      <c r="P27" s="2"/>
      <c r="Q27" s="2"/>
    </row>
    <row r="28" spans="1:17" ht="15.75" customHeight="1" x14ac:dyDescent="0.25">
      <c r="A28" s="33" t="s">
        <v>558</v>
      </c>
      <c r="B28" s="33" t="s">
        <v>573</v>
      </c>
      <c r="C28" s="2"/>
      <c r="D28" s="2" t="s">
        <v>159</v>
      </c>
      <c r="E28" s="2"/>
      <c r="F28" s="2" t="s">
        <v>540</v>
      </c>
      <c r="G28" s="2" t="s">
        <v>550</v>
      </c>
      <c r="H28" s="2" t="s">
        <v>554</v>
      </c>
      <c r="I28" s="2" t="s">
        <v>512</v>
      </c>
      <c r="J28" s="2" t="s">
        <v>560</v>
      </c>
      <c r="K28" s="2" t="s">
        <v>561</v>
      </c>
      <c r="L28" s="2" t="s">
        <v>566</v>
      </c>
      <c r="M28" s="2"/>
      <c r="N28" s="2" t="s">
        <v>135</v>
      </c>
      <c r="O28" s="2"/>
      <c r="P28" s="2"/>
      <c r="Q28" s="2"/>
    </row>
    <row r="29" spans="1:17" ht="15.75" customHeight="1" x14ac:dyDescent="0.25">
      <c r="A29" s="33" t="s">
        <v>558</v>
      </c>
      <c r="B29" s="33" t="s">
        <v>574</v>
      </c>
      <c r="C29" s="2"/>
      <c r="D29" s="2"/>
      <c r="E29" s="2"/>
      <c r="F29" s="2"/>
      <c r="G29" s="2" t="s">
        <v>550</v>
      </c>
      <c r="H29" s="2"/>
      <c r="I29" s="2"/>
      <c r="J29" s="2"/>
      <c r="K29" s="2"/>
      <c r="L29" s="2"/>
      <c r="M29" s="2" t="s">
        <v>137</v>
      </c>
      <c r="N29" s="2" t="s">
        <v>135</v>
      </c>
      <c r="O29" s="2" t="s">
        <v>136</v>
      </c>
      <c r="P29" s="2"/>
      <c r="Q29" s="2"/>
    </row>
    <row r="30" spans="1:17" ht="15.75" customHeight="1" x14ac:dyDescent="0.25">
      <c r="A30" s="33" t="s">
        <v>558</v>
      </c>
      <c r="B30" s="33" t="s">
        <v>575</v>
      </c>
      <c r="C30" s="2"/>
      <c r="D30" s="2"/>
      <c r="E30" s="2"/>
      <c r="F30" s="2"/>
      <c r="G30" s="2" t="s">
        <v>550</v>
      </c>
      <c r="H30" s="2"/>
      <c r="I30" s="2"/>
      <c r="J30" s="2"/>
      <c r="K30" s="2"/>
      <c r="L30" s="2"/>
      <c r="M30" s="2" t="s">
        <v>137</v>
      </c>
      <c r="N30" s="2"/>
      <c r="O30" s="2" t="s">
        <v>136</v>
      </c>
      <c r="P30" s="2"/>
      <c r="Q30" s="2"/>
    </row>
    <row r="31" spans="1:17" ht="15.75" customHeight="1" x14ac:dyDescent="0.25">
      <c r="A31" s="33" t="s">
        <v>558</v>
      </c>
      <c r="B31" s="33" t="s">
        <v>576</v>
      </c>
      <c r="C31" s="2" t="s">
        <v>538</v>
      </c>
      <c r="D31" s="2" t="s">
        <v>159</v>
      </c>
      <c r="E31" s="2" t="s">
        <v>539</v>
      </c>
      <c r="F31" s="2"/>
      <c r="G31" s="2"/>
      <c r="H31" s="2"/>
      <c r="I31" s="2"/>
      <c r="J31" s="2"/>
      <c r="K31" s="2"/>
      <c r="L31" s="2"/>
      <c r="M31" s="2" t="s">
        <v>137</v>
      </c>
      <c r="N31" s="2"/>
      <c r="O31" s="2"/>
      <c r="P31" s="2"/>
      <c r="Q31" s="2"/>
    </row>
    <row r="32" spans="1:17" ht="15.75" customHeight="1" x14ac:dyDescent="0.25">
      <c r="A32" s="33" t="s">
        <v>558</v>
      </c>
      <c r="B32" s="33" t="s">
        <v>577</v>
      </c>
      <c r="C32" s="2" t="s">
        <v>538</v>
      </c>
      <c r="D32" s="2"/>
      <c r="E32" s="2"/>
      <c r="F32" s="2"/>
      <c r="G32" s="2"/>
      <c r="H32" s="2" t="s">
        <v>554</v>
      </c>
      <c r="I32" s="2"/>
      <c r="J32" s="2"/>
      <c r="K32" s="2" t="s">
        <v>561</v>
      </c>
      <c r="L32" s="2"/>
      <c r="M32" s="2" t="s">
        <v>137</v>
      </c>
      <c r="N32" s="2"/>
      <c r="O32" s="2"/>
      <c r="P32" s="2"/>
      <c r="Q32" s="2"/>
    </row>
    <row r="33" spans="1:17" ht="15.75" customHeight="1" x14ac:dyDescent="0.25">
      <c r="A33" s="33" t="s">
        <v>558</v>
      </c>
      <c r="B33" s="33" t="s">
        <v>578</v>
      </c>
      <c r="C33" s="2" t="s">
        <v>538</v>
      </c>
      <c r="D33" s="2" t="s">
        <v>159</v>
      </c>
      <c r="E33" s="2" t="s">
        <v>539</v>
      </c>
      <c r="F33" s="2"/>
      <c r="G33" s="2"/>
      <c r="H33" s="2"/>
      <c r="I33" s="2"/>
      <c r="J33" s="2"/>
      <c r="K33" s="2"/>
      <c r="L33" s="2"/>
      <c r="M33" s="2" t="s">
        <v>137</v>
      </c>
      <c r="N33" s="2" t="s">
        <v>135</v>
      </c>
      <c r="O33" s="2"/>
      <c r="P33" s="2"/>
      <c r="Q33" s="2"/>
    </row>
    <row r="34" spans="1:17" ht="15.75" customHeight="1" x14ac:dyDescent="0.25">
      <c r="A34" s="33" t="s">
        <v>558</v>
      </c>
      <c r="B34" s="33" t="s">
        <v>579</v>
      </c>
      <c r="C34" s="2"/>
      <c r="D34" s="2"/>
      <c r="E34" s="2"/>
      <c r="F34" s="2"/>
      <c r="G34" s="2"/>
      <c r="H34" s="2"/>
      <c r="I34" s="2"/>
      <c r="J34" s="2"/>
      <c r="K34" s="2"/>
      <c r="L34" s="2" t="s">
        <v>566</v>
      </c>
      <c r="M34" s="2" t="s">
        <v>137</v>
      </c>
      <c r="N34" s="2"/>
      <c r="O34" s="2"/>
      <c r="P34" s="2"/>
      <c r="Q34" s="2"/>
    </row>
    <row r="35" spans="1:17" ht="15.75" customHeight="1" x14ac:dyDescent="0.25">
      <c r="A35" s="33" t="s">
        <v>580</v>
      </c>
      <c r="B35" s="33" t="s">
        <v>581</v>
      </c>
      <c r="C35" s="2"/>
      <c r="D35" s="2"/>
      <c r="E35" s="2"/>
      <c r="F35" s="2"/>
      <c r="G35" s="2"/>
      <c r="H35" s="2"/>
      <c r="I35" s="2" t="s">
        <v>512</v>
      </c>
      <c r="J35" s="2"/>
      <c r="K35" s="2"/>
      <c r="L35" s="2"/>
      <c r="M35" s="2"/>
      <c r="N35" s="2"/>
      <c r="O35" s="2" t="s">
        <v>136</v>
      </c>
      <c r="P35" s="2" t="s">
        <v>134</v>
      </c>
      <c r="Q35" s="2"/>
    </row>
    <row r="36" spans="1:17" ht="15.75" customHeight="1" x14ac:dyDescent="0.25">
      <c r="A36" s="33" t="s">
        <v>580</v>
      </c>
      <c r="B36" s="33" t="s">
        <v>582</v>
      </c>
      <c r="C36" s="2"/>
      <c r="D36" s="2"/>
      <c r="E36" s="2"/>
      <c r="F36" s="2"/>
      <c r="G36" s="2"/>
      <c r="H36" s="2"/>
      <c r="I36" s="2" t="s">
        <v>512</v>
      </c>
      <c r="J36" s="2"/>
      <c r="K36" s="2"/>
      <c r="L36" s="2"/>
      <c r="M36" s="2"/>
      <c r="N36" s="2" t="s">
        <v>135</v>
      </c>
      <c r="O36" s="2" t="s">
        <v>136</v>
      </c>
      <c r="P36" s="2"/>
      <c r="Q36" s="2" t="s">
        <v>133</v>
      </c>
    </row>
    <row r="37" spans="1:17" ht="15.75" customHeight="1" x14ac:dyDescent="0.25">
      <c r="A37" s="33" t="s">
        <v>580</v>
      </c>
      <c r="B37" s="33" t="s">
        <v>583</v>
      </c>
      <c r="C37" s="2"/>
      <c r="D37" s="2"/>
      <c r="E37" s="2"/>
      <c r="F37" s="2"/>
      <c r="G37" s="2" t="s">
        <v>550</v>
      </c>
      <c r="H37" s="2" t="s">
        <v>554</v>
      </c>
      <c r="I37" s="2" t="s">
        <v>512</v>
      </c>
      <c r="J37" s="2" t="s">
        <v>560</v>
      </c>
      <c r="K37" s="2" t="s">
        <v>561</v>
      </c>
      <c r="L37" s="2"/>
      <c r="M37" s="2"/>
      <c r="N37" s="2" t="s">
        <v>135</v>
      </c>
      <c r="O37" s="2" t="s">
        <v>136</v>
      </c>
      <c r="P37" s="2"/>
      <c r="Q37" s="2" t="s">
        <v>133</v>
      </c>
    </row>
    <row r="38" spans="1:17" ht="15.75" customHeight="1" x14ac:dyDescent="0.25">
      <c r="A38" s="33" t="s">
        <v>580</v>
      </c>
      <c r="B38" s="33" t="s">
        <v>584</v>
      </c>
      <c r="C38" s="2" t="s">
        <v>538</v>
      </c>
      <c r="D38" s="2"/>
      <c r="E38" s="2"/>
      <c r="F38" s="2"/>
      <c r="G38" s="2" t="s">
        <v>550</v>
      </c>
      <c r="H38" s="2" t="s">
        <v>554</v>
      </c>
      <c r="I38" s="2" t="s">
        <v>512</v>
      </c>
      <c r="J38" s="2" t="s">
        <v>560</v>
      </c>
      <c r="K38" s="2" t="s">
        <v>561</v>
      </c>
      <c r="L38" s="2"/>
      <c r="M38" s="2" t="s">
        <v>137</v>
      </c>
      <c r="N38" s="2" t="s">
        <v>135</v>
      </c>
      <c r="O38" s="2" t="s">
        <v>136</v>
      </c>
      <c r="P38" s="2"/>
      <c r="Q38" s="2"/>
    </row>
    <row r="39" spans="1:17" ht="15.75" customHeight="1" x14ac:dyDescent="0.25">
      <c r="A39" s="33" t="s">
        <v>580</v>
      </c>
      <c r="B39" s="33" t="s">
        <v>585</v>
      </c>
      <c r="C39" s="2" t="s">
        <v>538</v>
      </c>
      <c r="D39" s="2" t="s">
        <v>159</v>
      </c>
      <c r="E39" s="2" t="s">
        <v>539</v>
      </c>
      <c r="F39" s="2" t="s">
        <v>540</v>
      </c>
      <c r="G39" s="2" t="s">
        <v>550</v>
      </c>
      <c r="H39" s="2" t="s">
        <v>554</v>
      </c>
      <c r="I39" s="2"/>
      <c r="J39" s="2"/>
      <c r="K39" s="2" t="s">
        <v>561</v>
      </c>
      <c r="L39" s="2"/>
      <c r="M39" s="2" t="s">
        <v>137</v>
      </c>
      <c r="N39" s="2" t="s">
        <v>135</v>
      </c>
      <c r="O39" s="2" t="s">
        <v>136</v>
      </c>
      <c r="P39" s="2"/>
      <c r="Q39" s="2"/>
    </row>
    <row r="40" spans="1:17" ht="15.75" customHeight="1" x14ac:dyDescent="0.25">
      <c r="A40" s="33" t="s">
        <v>580</v>
      </c>
      <c r="B40" s="33" t="s">
        <v>586</v>
      </c>
      <c r="C40" s="2"/>
      <c r="D40" s="2"/>
      <c r="E40" s="2"/>
      <c r="F40" s="2"/>
      <c r="G40" s="2" t="s">
        <v>550</v>
      </c>
      <c r="H40" s="2"/>
      <c r="I40" s="2"/>
      <c r="J40" s="2"/>
      <c r="K40" s="2"/>
      <c r="L40" s="2"/>
      <c r="M40" s="2" t="s">
        <v>137</v>
      </c>
      <c r="N40" s="2" t="s">
        <v>135</v>
      </c>
      <c r="O40" s="2" t="s">
        <v>136</v>
      </c>
      <c r="P40" s="2"/>
      <c r="Q40" s="2"/>
    </row>
    <row r="41" spans="1:17" ht="15.75" customHeight="1" x14ac:dyDescent="0.25">
      <c r="A41" s="33" t="s">
        <v>580</v>
      </c>
      <c r="B41" s="33" t="s">
        <v>587</v>
      </c>
      <c r="C41" s="2"/>
      <c r="D41" s="2"/>
      <c r="E41" s="2"/>
      <c r="F41" s="2"/>
      <c r="G41" s="2" t="s">
        <v>550</v>
      </c>
      <c r="H41" s="2" t="s">
        <v>554</v>
      </c>
      <c r="I41" s="2"/>
      <c r="J41" s="2"/>
      <c r="K41" s="2" t="s">
        <v>561</v>
      </c>
      <c r="L41" s="2"/>
      <c r="M41" s="2"/>
      <c r="N41" s="2" t="s">
        <v>135</v>
      </c>
      <c r="O41" s="2"/>
      <c r="P41" s="2"/>
      <c r="Q41" s="2"/>
    </row>
    <row r="42" spans="1:17" ht="15.75" customHeight="1" x14ac:dyDescent="0.25">
      <c r="A42" s="33" t="s">
        <v>580</v>
      </c>
      <c r="B42" s="33" t="s">
        <v>588</v>
      </c>
      <c r="C42" s="2"/>
      <c r="D42" s="2"/>
      <c r="E42" s="2"/>
      <c r="F42" s="2"/>
      <c r="G42" s="2" t="s">
        <v>550</v>
      </c>
      <c r="H42" s="2" t="s">
        <v>554</v>
      </c>
      <c r="I42" s="2"/>
      <c r="J42" s="2"/>
      <c r="K42" s="2" t="s">
        <v>561</v>
      </c>
      <c r="L42" s="2"/>
      <c r="M42" s="2"/>
      <c r="N42" s="2"/>
      <c r="O42" s="2" t="s">
        <v>136</v>
      </c>
      <c r="P42" s="2"/>
      <c r="Q42" s="2"/>
    </row>
    <row r="43" spans="1:17" ht="15.75" customHeight="1" x14ac:dyDescent="0.25">
      <c r="A43" s="33" t="s">
        <v>580</v>
      </c>
      <c r="B43" s="33" t="s">
        <v>589</v>
      </c>
      <c r="C43" s="2" t="s">
        <v>538</v>
      </c>
      <c r="D43" s="2" t="s">
        <v>159</v>
      </c>
      <c r="E43" s="2" t="s">
        <v>539</v>
      </c>
      <c r="F43" s="2" t="s">
        <v>540</v>
      </c>
      <c r="G43" s="2" t="s">
        <v>550</v>
      </c>
      <c r="H43" s="2" t="s">
        <v>554</v>
      </c>
      <c r="I43" s="2" t="s">
        <v>512</v>
      </c>
      <c r="J43" s="2" t="s">
        <v>560</v>
      </c>
      <c r="K43" s="2" t="s">
        <v>561</v>
      </c>
      <c r="L43" s="2"/>
      <c r="M43" s="2"/>
      <c r="N43" s="2" t="s">
        <v>135</v>
      </c>
      <c r="O43" s="2" t="s">
        <v>136</v>
      </c>
      <c r="P43" s="2"/>
      <c r="Q43" s="2"/>
    </row>
    <row r="44" spans="1:17" ht="15.75" customHeight="1" x14ac:dyDescent="0.25">
      <c r="A44" s="33" t="s">
        <v>580</v>
      </c>
      <c r="B44" s="33" t="s">
        <v>590</v>
      </c>
      <c r="C44" s="2"/>
      <c r="D44" s="2"/>
      <c r="E44" s="2"/>
      <c r="F44" s="2"/>
      <c r="G44" s="2"/>
      <c r="H44" s="2" t="s">
        <v>554</v>
      </c>
      <c r="I44" s="2"/>
      <c r="J44" s="2"/>
      <c r="K44" s="2"/>
      <c r="L44" s="2"/>
      <c r="M44" s="2"/>
      <c r="N44" s="2" t="s">
        <v>135</v>
      </c>
      <c r="O44" s="2"/>
      <c r="P44" s="2"/>
      <c r="Q44" s="2"/>
    </row>
    <row r="45" spans="1:17" ht="15.75" customHeight="1" x14ac:dyDescent="0.25">
      <c r="A45" s="33" t="s">
        <v>580</v>
      </c>
      <c r="B45" s="33" t="s">
        <v>591</v>
      </c>
      <c r="C45" s="2"/>
      <c r="D45" s="2"/>
      <c r="E45" s="2"/>
      <c r="F45" s="2"/>
      <c r="G45" s="2"/>
      <c r="H45" s="2"/>
      <c r="I45" s="2" t="s">
        <v>512</v>
      </c>
      <c r="J45" s="2"/>
      <c r="K45" s="2" t="s">
        <v>561</v>
      </c>
      <c r="L45" s="2"/>
      <c r="M45" s="2"/>
      <c r="N45" s="2"/>
      <c r="O45" s="2" t="s">
        <v>136</v>
      </c>
      <c r="P45" s="2" t="s">
        <v>134</v>
      </c>
      <c r="Q45" s="2"/>
    </row>
    <row r="46" spans="1:17" ht="15.75" customHeight="1" x14ac:dyDescent="0.25">
      <c r="A46" s="33" t="s">
        <v>580</v>
      </c>
      <c r="B46" s="33" t="s">
        <v>592</v>
      </c>
      <c r="C46" s="2"/>
      <c r="D46" s="2"/>
      <c r="E46" s="2"/>
      <c r="F46" s="2"/>
      <c r="G46" s="2"/>
      <c r="H46" s="2" t="s">
        <v>554</v>
      </c>
      <c r="I46" s="2"/>
      <c r="J46" s="2"/>
      <c r="K46" s="2"/>
      <c r="L46" s="2"/>
      <c r="M46" s="2"/>
      <c r="N46" s="2" t="s">
        <v>135</v>
      </c>
      <c r="O46" s="2"/>
      <c r="P46" s="2"/>
      <c r="Q46" s="2"/>
    </row>
    <row r="47" spans="1:17" ht="15.75" customHeight="1" x14ac:dyDescent="0.25">
      <c r="A47" s="33" t="s">
        <v>580</v>
      </c>
      <c r="B47" s="33" t="s">
        <v>593</v>
      </c>
      <c r="C47" s="2"/>
      <c r="D47" s="2" t="s">
        <v>159</v>
      </c>
      <c r="E47" s="2"/>
      <c r="F47" s="2" t="s">
        <v>540</v>
      </c>
      <c r="G47" s="2" t="s">
        <v>550</v>
      </c>
      <c r="H47" s="2" t="s">
        <v>554</v>
      </c>
      <c r="I47" s="2" t="s">
        <v>512</v>
      </c>
      <c r="J47" s="2" t="s">
        <v>560</v>
      </c>
      <c r="K47" s="2" t="s">
        <v>561</v>
      </c>
      <c r="L47" s="2"/>
      <c r="M47" s="2"/>
      <c r="N47" s="2"/>
      <c r="O47" s="2" t="s">
        <v>136</v>
      </c>
      <c r="P47" s="2"/>
      <c r="Q47" s="2"/>
    </row>
    <row r="48" spans="1:17" ht="15.75" customHeight="1" x14ac:dyDescent="0.25">
      <c r="A48" s="33" t="s">
        <v>580</v>
      </c>
      <c r="B48" s="33" t="s">
        <v>594</v>
      </c>
      <c r="C48" s="2"/>
      <c r="D48" s="2" t="s">
        <v>159</v>
      </c>
      <c r="E48" s="2"/>
      <c r="F48" s="2" t="s">
        <v>540</v>
      </c>
      <c r="G48" s="2" t="s">
        <v>550</v>
      </c>
      <c r="H48" s="2"/>
      <c r="I48" s="2" t="s">
        <v>512</v>
      </c>
      <c r="J48" s="2" t="s">
        <v>560</v>
      </c>
      <c r="K48" s="2" t="s">
        <v>561</v>
      </c>
      <c r="L48" s="2"/>
      <c r="M48" s="2" t="s">
        <v>137</v>
      </c>
      <c r="N48" s="2"/>
      <c r="O48" s="2"/>
      <c r="P48" s="2"/>
      <c r="Q48" s="2"/>
    </row>
    <row r="49" spans="1:17" ht="15.75" customHeight="1" x14ac:dyDescent="0.25">
      <c r="A49" s="33" t="s">
        <v>580</v>
      </c>
      <c r="B49" s="33" t="s">
        <v>595</v>
      </c>
      <c r="C49" s="2"/>
      <c r="D49" s="2" t="s">
        <v>159</v>
      </c>
      <c r="E49" s="2"/>
      <c r="F49" s="2" t="s">
        <v>540</v>
      </c>
      <c r="G49" s="2" t="s">
        <v>550</v>
      </c>
      <c r="H49" s="2" t="s">
        <v>554</v>
      </c>
      <c r="I49" s="2" t="s">
        <v>512</v>
      </c>
      <c r="J49" s="2" t="s">
        <v>560</v>
      </c>
      <c r="K49" s="2" t="s">
        <v>561</v>
      </c>
      <c r="L49" s="2"/>
      <c r="M49" s="2"/>
      <c r="N49" s="2" t="s">
        <v>135</v>
      </c>
      <c r="O49" s="2"/>
      <c r="P49" s="2"/>
      <c r="Q49" s="2"/>
    </row>
    <row r="50" spans="1:17" ht="15.75" customHeight="1" x14ac:dyDescent="0.25">
      <c r="A50" s="33" t="s">
        <v>580</v>
      </c>
      <c r="B50" s="33" t="s">
        <v>596</v>
      </c>
      <c r="C50" s="2"/>
      <c r="D50" s="2"/>
      <c r="E50" s="2"/>
      <c r="F50" s="2"/>
      <c r="G50" s="2" t="s">
        <v>550</v>
      </c>
      <c r="H50" s="2"/>
      <c r="I50" s="2"/>
      <c r="J50" s="2"/>
      <c r="K50" s="2"/>
      <c r="L50" s="2"/>
      <c r="M50" s="2" t="s">
        <v>137</v>
      </c>
      <c r="N50" s="2" t="s">
        <v>135</v>
      </c>
      <c r="O50" s="2" t="s">
        <v>136</v>
      </c>
      <c r="P50" s="2"/>
      <c r="Q50" s="2"/>
    </row>
    <row r="51" spans="1:17" ht="15.75" customHeight="1" x14ac:dyDescent="0.25">
      <c r="A51" s="33" t="s">
        <v>580</v>
      </c>
      <c r="B51" s="33" t="s">
        <v>597</v>
      </c>
      <c r="C51" s="2" t="s">
        <v>538</v>
      </c>
      <c r="D51" s="2" t="s">
        <v>159</v>
      </c>
      <c r="E51" s="2" t="s">
        <v>539</v>
      </c>
      <c r="F51" s="2"/>
      <c r="G51" s="2"/>
      <c r="H51" s="2"/>
      <c r="I51" s="2"/>
      <c r="J51" s="2"/>
      <c r="K51" s="2"/>
      <c r="L51" s="2"/>
      <c r="M51" s="2" t="s">
        <v>137</v>
      </c>
      <c r="N51" s="2" t="s">
        <v>135</v>
      </c>
      <c r="O51" s="2"/>
      <c r="P51" s="2"/>
      <c r="Q51" s="2"/>
    </row>
    <row r="52" spans="1:17" ht="15.75" customHeight="1" x14ac:dyDescent="0.25">
      <c r="A52" s="33" t="s">
        <v>580</v>
      </c>
      <c r="B52" s="33" t="s">
        <v>598</v>
      </c>
      <c r="C52" s="2" t="s">
        <v>538</v>
      </c>
      <c r="D52" s="2"/>
      <c r="E52" s="2"/>
      <c r="F52" s="2"/>
      <c r="G52" s="2"/>
      <c r="H52" s="2" t="s">
        <v>554</v>
      </c>
      <c r="I52" s="2"/>
      <c r="J52" s="2"/>
      <c r="K52" s="2" t="s">
        <v>561</v>
      </c>
      <c r="L52" s="2"/>
      <c r="M52" s="2" t="s">
        <v>137</v>
      </c>
      <c r="N52" s="2"/>
      <c r="O52" s="2"/>
      <c r="P52" s="2"/>
      <c r="Q52" s="2"/>
    </row>
    <row r="53" spans="1:17" ht="15.75" customHeight="1" x14ac:dyDescent="0.25">
      <c r="A53" s="33" t="s">
        <v>580</v>
      </c>
      <c r="B53" s="33" t="s">
        <v>599</v>
      </c>
      <c r="C53" s="2" t="s">
        <v>538</v>
      </c>
      <c r="D53" s="2" t="s">
        <v>159</v>
      </c>
      <c r="E53" s="2" t="s">
        <v>539</v>
      </c>
      <c r="F53" s="2"/>
      <c r="G53" s="2"/>
      <c r="H53" s="2"/>
      <c r="I53" s="2"/>
      <c r="J53" s="2"/>
      <c r="K53" s="2"/>
      <c r="L53" s="2"/>
      <c r="M53" s="2" t="s">
        <v>137</v>
      </c>
      <c r="N53" s="2" t="s">
        <v>135</v>
      </c>
      <c r="O53" s="2"/>
      <c r="P53" s="2"/>
      <c r="Q53" s="2"/>
    </row>
    <row r="54" spans="1:17" ht="15.75" customHeight="1" x14ac:dyDescent="0.25">
      <c r="A54" s="33" t="s">
        <v>580</v>
      </c>
      <c r="B54" s="33" t="s">
        <v>600</v>
      </c>
      <c r="C54" s="2" t="s">
        <v>538</v>
      </c>
      <c r="D54" s="2" t="s">
        <v>159</v>
      </c>
      <c r="E54" s="2" t="s">
        <v>539</v>
      </c>
      <c r="F54" s="2" t="s">
        <v>540</v>
      </c>
      <c r="G54" s="2"/>
      <c r="H54" s="2"/>
      <c r="I54" s="2"/>
      <c r="J54" s="2"/>
      <c r="K54" s="2"/>
      <c r="L54" s="2"/>
      <c r="M54" s="2" t="s">
        <v>137</v>
      </c>
      <c r="N54" s="2"/>
      <c r="O54" s="2"/>
      <c r="P54" s="2"/>
      <c r="Q54" s="2"/>
    </row>
    <row r="55" spans="1:17" ht="15.75" customHeight="1" x14ac:dyDescent="0.25">
      <c r="A55" s="33" t="s">
        <v>580</v>
      </c>
      <c r="B55" s="33" t="s">
        <v>601</v>
      </c>
      <c r="C55" s="2"/>
      <c r="D55" s="2"/>
      <c r="E55" s="2"/>
      <c r="F55" s="2" t="s">
        <v>540</v>
      </c>
      <c r="G55" s="2"/>
      <c r="H55" s="2"/>
      <c r="I55" s="2"/>
      <c r="J55" s="2"/>
      <c r="K55" s="2"/>
      <c r="L55" s="2"/>
      <c r="M55" s="2" t="s">
        <v>137</v>
      </c>
      <c r="N55" s="2" t="s">
        <v>135</v>
      </c>
      <c r="O55" s="2"/>
      <c r="P55" s="2"/>
      <c r="Q55" s="2"/>
    </row>
    <row r="56" spans="1:17" ht="15.75" customHeight="1" x14ac:dyDescent="0.25">
      <c r="A56" s="33" t="s">
        <v>580</v>
      </c>
      <c r="B56" s="33" t="s">
        <v>602</v>
      </c>
      <c r="C56" s="2"/>
      <c r="D56" s="2"/>
      <c r="E56" s="2"/>
      <c r="F56" s="2"/>
      <c r="G56" s="2"/>
      <c r="H56" s="2"/>
      <c r="I56" s="2"/>
      <c r="J56" s="2"/>
      <c r="K56" s="2"/>
      <c r="L56" s="2" t="s">
        <v>566</v>
      </c>
      <c r="M56" s="2" t="s">
        <v>137</v>
      </c>
      <c r="N56" s="2" t="s">
        <v>135</v>
      </c>
      <c r="O56" s="2"/>
      <c r="P56" s="2"/>
      <c r="Q56" s="2"/>
    </row>
    <row r="57" spans="1:17" ht="15.75" customHeight="1" x14ac:dyDescent="0.25">
      <c r="A57" s="33" t="s">
        <v>580</v>
      </c>
      <c r="B57" s="33" t="s">
        <v>603</v>
      </c>
      <c r="C57" s="2"/>
      <c r="D57" s="2"/>
      <c r="E57" s="2"/>
      <c r="F57" s="2"/>
      <c r="G57" s="2"/>
      <c r="H57" s="2"/>
      <c r="I57" s="2"/>
      <c r="J57" s="2"/>
      <c r="K57" s="2"/>
      <c r="L57" s="2" t="s">
        <v>566</v>
      </c>
      <c r="M57" s="2" t="s">
        <v>137</v>
      </c>
      <c r="N57" s="2" t="s">
        <v>135</v>
      </c>
      <c r="O57" s="2" t="s">
        <v>136</v>
      </c>
      <c r="P57" s="2"/>
      <c r="Q57" s="2"/>
    </row>
    <row r="58" spans="1:17" ht="15.75" customHeight="1" x14ac:dyDescent="0.25">
      <c r="A58" s="33" t="s">
        <v>580</v>
      </c>
      <c r="B58" s="33" t="s">
        <v>604</v>
      </c>
      <c r="C58" s="2"/>
      <c r="D58" s="2"/>
      <c r="E58" s="2"/>
      <c r="F58" s="2"/>
      <c r="G58" s="2"/>
      <c r="H58" s="2"/>
      <c r="I58" s="2"/>
      <c r="J58" s="2"/>
      <c r="K58" s="2"/>
      <c r="L58" s="2" t="s">
        <v>566</v>
      </c>
      <c r="M58" s="2" t="s">
        <v>137</v>
      </c>
      <c r="N58" s="2" t="s">
        <v>135</v>
      </c>
      <c r="O58" s="2" t="s">
        <v>136</v>
      </c>
      <c r="P58" s="2"/>
      <c r="Q58" s="2"/>
    </row>
    <row r="59" spans="1:17" ht="15.75" customHeight="1" x14ac:dyDescent="0.25"/>
    <row r="60" spans="1:17" ht="15.75" customHeight="1" x14ac:dyDescent="0.25"/>
    <row r="61" spans="1:17" ht="15.75" customHeight="1" x14ac:dyDescent="0.25"/>
    <row r="62" spans="1:17" ht="15.75" customHeight="1" x14ac:dyDescent="0.25"/>
    <row r="63" spans="1:17" ht="15.75" customHeight="1" x14ac:dyDescent="0.25"/>
    <row r="64" spans="1: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F199"/>
  <sheetViews>
    <sheetView workbookViewId="0"/>
  </sheetViews>
  <sheetFormatPr baseColWidth="10" defaultColWidth="89.5" defaultRowHeight="15.75" x14ac:dyDescent="0.25"/>
  <cols>
    <col min="1" max="1" width="7.875" bestFit="1" customWidth="1"/>
    <col min="2" max="2" width="9.625" bestFit="1" customWidth="1"/>
    <col min="3" max="3" width="11.5" customWidth="1"/>
    <col min="4" max="4" width="47.625" bestFit="1" customWidth="1"/>
    <col min="5" max="5" width="43.125" customWidth="1"/>
  </cols>
  <sheetData>
    <row r="1" spans="1:6" x14ac:dyDescent="0.25">
      <c r="A1" t="s">
        <v>162</v>
      </c>
      <c r="B1" s="62" t="s">
        <v>163</v>
      </c>
      <c r="C1" s="63" t="s">
        <v>164</v>
      </c>
      <c r="D1" s="63" t="s">
        <v>165</v>
      </c>
      <c r="E1" s="63" t="s">
        <v>166</v>
      </c>
    </row>
    <row r="2" spans="1:6" hidden="1" x14ac:dyDescent="0.25">
      <c r="A2">
        <v>1</v>
      </c>
      <c r="B2" s="64" t="s">
        <v>512</v>
      </c>
      <c r="C2" s="65" t="s">
        <v>619</v>
      </c>
      <c r="D2" s="66" t="s">
        <v>620</v>
      </c>
      <c r="E2" s="66"/>
      <c r="F2" t="str">
        <f>+C2&amp; " " &amp;D2</f>
        <v>A5 POLÍTICAS DE LA SEGURIDAD DE LA INFORMACION</v>
      </c>
    </row>
    <row r="3" spans="1:6" ht="270" x14ac:dyDescent="0.25">
      <c r="A3">
        <v>2</v>
      </c>
      <c r="B3" s="68" t="s">
        <v>621</v>
      </c>
      <c r="C3" s="69" t="s">
        <v>721</v>
      </c>
      <c r="D3" s="70" t="s">
        <v>623</v>
      </c>
      <c r="E3" s="70"/>
    </row>
    <row r="4" spans="1:6" x14ac:dyDescent="0.25">
      <c r="A4">
        <v>3</v>
      </c>
      <c r="B4" s="68" t="s">
        <v>621</v>
      </c>
      <c r="C4" s="71"/>
      <c r="D4" s="71"/>
      <c r="E4" s="71"/>
    </row>
    <row r="5" spans="1:6" ht="60" hidden="1" x14ac:dyDescent="0.25">
      <c r="A5">
        <v>4</v>
      </c>
      <c r="B5" s="67" t="s">
        <v>167</v>
      </c>
      <c r="C5" s="72" t="s">
        <v>168</v>
      </c>
      <c r="D5" s="72" t="s">
        <v>169</v>
      </c>
      <c r="E5" s="72" t="s">
        <v>170</v>
      </c>
    </row>
    <row r="6" spans="1:6" ht="75" hidden="1" x14ac:dyDescent="0.25">
      <c r="A6">
        <v>5</v>
      </c>
      <c r="B6" s="67" t="s">
        <v>167</v>
      </c>
      <c r="C6" s="72" t="s">
        <v>171</v>
      </c>
      <c r="D6" s="72" t="s">
        <v>172</v>
      </c>
      <c r="E6" s="72" t="s">
        <v>173</v>
      </c>
    </row>
    <row r="7" spans="1:6" hidden="1" x14ac:dyDescent="0.25">
      <c r="A7">
        <v>6</v>
      </c>
      <c r="B7" s="64" t="s">
        <v>512</v>
      </c>
      <c r="C7" s="65" t="s">
        <v>883</v>
      </c>
      <c r="D7" s="66" t="s">
        <v>624</v>
      </c>
      <c r="E7" s="66"/>
      <c r="F7" t="str">
        <f>+C7&amp; " " &amp;D7</f>
        <v>A6 ORGANIZACIÓN DE LA SEGURIDAD DE LA INFORMACION</v>
      </c>
    </row>
    <row r="8" spans="1:6" x14ac:dyDescent="0.25">
      <c r="A8">
        <v>7</v>
      </c>
      <c r="B8" s="68" t="s">
        <v>621</v>
      </c>
      <c r="C8" s="69"/>
      <c r="D8" s="70" t="s">
        <v>625</v>
      </c>
      <c r="E8" s="70"/>
    </row>
    <row r="9" spans="1:6" x14ac:dyDescent="0.25">
      <c r="A9">
        <v>8</v>
      </c>
      <c r="B9" s="68" t="s">
        <v>621</v>
      </c>
      <c r="C9" s="71"/>
      <c r="D9" s="71"/>
      <c r="E9" s="71"/>
    </row>
    <row r="10" spans="1:6" ht="30" hidden="1" x14ac:dyDescent="0.25">
      <c r="A10">
        <v>9</v>
      </c>
      <c r="B10" s="67" t="s">
        <v>167</v>
      </c>
      <c r="C10" s="72" t="s">
        <v>174</v>
      </c>
      <c r="D10" s="72" t="s">
        <v>175</v>
      </c>
      <c r="E10" s="72" t="s">
        <v>176</v>
      </c>
    </row>
    <row r="11" spans="1:6" ht="75" hidden="1" x14ac:dyDescent="0.25">
      <c r="A11">
        <v>10</v>
      </c>
      <c r="B11" s="67" t="s">
        <v>167</v>
      </c>
      <c r="C11" s="72" t="s">
        <v>177</v>
      </c>
      <c r="D11" s="72" t="s">
        <v>178</v>
      </c>
      <c r="E11" s="72" t="s">
        <v>179</v>
      </c>
    </row>
    <row r="12" spans="1:6" ht="30" hidden="1" x14ac:dyDescent="0.25">
      <c r="A12">
        <v>11</v>
      </c>
      <c r="B12" s="67" t="s">
        <v>167</v>
      </c>
      <c r="C12" s="72" t="s">
        <v>180</v>
      </c>
      <c r="D12" s="72" t="s">
        <v>181</v>
      </c>
      <c r="E12" s="72" t="s">
        <v>182</v>
      </c>
    </row>
    <row r="13" spans="1:6" ht="60" hidden="1" x14ac:dyDescent="0.25">
      <c r="A13">
        <v>12</v>
      </c>
      <c r="B13" s="67" t="s">
        <v>167</v>
      </c>
      <c r="C13" s="72" t="s">
        <v>183</v>
      </c>
      <c r="D13" s="72" t="s">
        <v>184</v>
      </c>
      <c r="E13" s="72" t="s">
        <v>185</v>
      </c>
    </row>
    <row r="14" spans="1:6" ht="45" hidden="1" x14ac:dyDescent="0.25">
      <c r="A14">
        <v>13</v>
      </c>
      <c r="B14" s="67" t="s">
        <v>167</v>
      </c>
      <c r="C14" s="72" t="s">
        <v>186</v>
      </c>
      <c r="D14" s="72" t="s">
        <v>187</v>
      </c>
      <c r="E14" s="72" t="s">
        <v>188</v>
      </c>
    </row>
    <row r="15" spans="1:6" ht="120" x14ac:dyDescent="0.25">
      <c r="A15">
        <v>14</v>
      </c>
      <c r="B15" s="68" t="s">
        <v>621</v>
      </c>
      <c r="C15" s="69" t="s">
        <v>723</v>
      </c>
      <c r="D15" s="70" t="s">
        <v>627</v>
      </c>
      <c r="E15" s="70"/>
    </row>
    <row r="16" spans="1:6" x14ac:dyDescent="0.25">
      <c r="A16">
        <v>15</v>
      </c>
      <c r="B16" s="68" t="s">
        <v>621</v>
      </c>
      <c r="C16" s="71"/>
      <c r="D16" s="71"/>
      <c r="E16" s="71"/>
    </row>
    <row r="17" spans="1:6" ht="60" hidden="1" x14ac:dyDescent="0.25">
      <c r="A17">
        <v>16</v>
      </c>
      <c r="B17" s="67" t="s">
        <v>167</v>
      </c>
      <c r="C17" s="72" t="s">
        <v>189</v>
      </c>
      <c r="D17" s="72" t="s">
        <v>190</v>
      </c>
      <c r="E17" s="72" t="s">
        <v>191</v>
      </c>
    </row>
    <row r="18" spans="1:6" ht="75" hidden="1" x14ac:dyDescent="0.25">
      <c r="A18">
        <v>17</v>
      </c>
      <c r="B18" s="67" t="s">
        <v>167</v>
      </c>
      <c r="C18" s="72" t="s">
        <v>192</v>
      </c>
      <c r="D18" s="72" t="s">
        <v>193</v>
      </c>
      <c r="E18" s="72" t="s">
        <v>194</v>
      </c>
    </row>
    <row r="19" spans="1:6" hidden="1" x14ac:dyDescent="0.25">
      <c r="A19">
        <v>18</v>
      </c>
      <c r="B19" s="64" t="s">
        <v>512</v>
      </c>
      <c r="C19" s="65" t="s">
        <v>628</v>
      </c>
      <c r="D19" s="66" t="s">
        <v>629</v>
      </c>
      <c r="E19" s="66"/>
      <c r="F19" t="str">
        <f>+C19&amp; " " &amp;D19</f>
        <v>A7 SEGURIDAD DE LOS RECURSOS HUMANOS</v>
      </c>
    </row>
    <row r="20" spans="1:6" ht="210" x14ac:dyDescent="0.25">
      <c r="A20">
        <v>19</v>
      </c>
      <c r="B20" s="68" t="s">
        <v>621</v>
      </c>
      <c r="C20" s="69" t="s">
        <v>724</v>
      </c>
      <c r="D20" s="70" t="s">
        <v>631</v>
      </c>
      <c r="E20" s="70"/>
    </row>
    <row r="21" spans="1:6" x14ac:dyDescent="0.25">
      <c r="A21">
        <v>20</v>
      </c>
      <c r="B21" s="68" t="s">
        <v>621</v>
      </c>
      <c r="C21" s="71"/>
      <c r="D21" s="71"/>
      <c r="E21" s="71"/>
    </row>
    <row r="22" spans="1:6" ht="105" hidden="1" x14ac:dyDescent="0.25">
      <c r="A22">
        <v>21</v>
      </c>
      <c r="B22" s="67" t="s">
        <v>167</v>
      </c>
      <c r="C22" s="72" t="s">
        <v>195</v>
      </c>
      <c r="D22" s="72" t="s">
        <v>196</v>
      </c>
      <c r="E22" s="72" t="s">
        <v>197</v>
      </c>
    </row>
    <row r="23" spans="1:6" ht="60" hidden="1" x14ac:dyDescent="0.25">
      <c r="A23">
        <v>22</v>
      </c>
      <c r="B23" s="67" t="s">
        <v>167</v>
      </c>
      <c r="C23" s="72" t="s">
        <v>198</v>
      </c>
      <c r="D23" s="72" t="s">
        <v>199</v>
      </c>
      <c r="E23" s="72" t="s">
        <v>200</v>
      </c>
    </row>
    <row r="24" spans="1:6" ht="225" x14ac:dyDescent="0.25">
      <c r="A24">
        <v>23</v>
      </c>
      <c r="B24" s="68" t="s">
        <v>621</v>
      </c>
      <c r="C24" s="69" t="s">
        <v>725</v>
      </c>
      <c r="D24" s="70" t="s">
        <v>633</v>
      </c>
      <c r="E24" s="70"/>
    </row>
    <row r="25" spans="1:6" x14ac:dyDescent="0.25">
      <c r="A25">
        <v>24</v>
      </c>
      <c r="B25" s="68" t="s">
        <v>621</v>
      </c>
      <c r="C25" s="71"/>
      <c r="D25" s="71"/>
      <c r="E25" s="71"/>
    </row>
    <row r="26" spans="1:6" ht="60" hidden="1" x14ac:dyDescent="0.25">
      <c r="A26">
        <v>25</v>
      </c>
      <c r="B26" s="67" t="s">
        <v>167</v>
      </c>
      <c r="C26" s="72" t="s">
        <v>201</v>
      </c>
      <c r="D26" s="72" t="s">
        <v>202</v>
      </c>
      <c r="E26" s="72" t="s">
        <v>203</v>
      </c>
    </row>
    <row r="27" spans="1:6" ht="90" hidden="1" x14ac:dyDescent="0.25">
      <c r="A27">
        <v>26</v>
      </c>
      <c r="B27" s="67" t="s">
        <v>167</v>
      </c>
      <c r="C27" s="72" t="s">
        <v>204</v>
      </c>
      <c r="D27" s="72" t="s">
        <v>205</v>
      </c>
      <c r="E27" s="72" t="s">
        <v>206</v>
      </c>
    </row>
    <row r="28" spans="1:6" ht="60" hidden="1" x14ac:dyDescent="0.25">
      <c r="A28">
        <v>27</v>
      </c>
      <c r="B28" s="67" t="s">
        <v>167</v>
      </c>
      <c r="C28" s="72" t="s">
        <v>207</v>
      </c>
      <c r="D28" s="72" t="s">
        <v>208</v>
      </c>
      <c r="E28" s="72" t="s">
        <v>209</v>
      </c>
    </row>
    <row r="29" spans="1:6" ht="165" x14ac:dyDescent="0.25">
      <c r="A29">
        <v>28</v>
      </c>
      <c r="B29" s="68" t="s">
        <v>621</v>
      </c>
      <c r="C29" s="69" t="s">
        <v>726</v>
      </c>
      <c r="D29" s="70" t="s">
        <v>635</v>
      </c>
      <c r="E29" s="70"/>
    </row>
    <row r="30" spans="1:6" x14ac:dyDescent="0.25">
      <c r="A30">
        <v>29</v>
      </c>
      <c r="B30" s="68" t="s">
        <v>621</v>
      </c>
      <c r="C30" s="71"/>
      <c r="D30" s="71"/>
      <c r="E30" s="71"/>
    </row>
    <row r="31" spans="1:6" ht="75" hidden="1" x14ac:dyDescent="0.25">
      <c r="A31">
        <v>30</v>
      </c>
      <c r="B31" s="67" t="s">
        <v>167</v>
      </c>
      <c r="C31" s="72" t="s">
        <v>210</v>
      </c>
      <c r="D31" s="72" t="s">
        <v>211</v>
      </c>
      <c r="E31" s="72" t="s">
        <v>212</v>
      </c>
    </row>
    <row r="32" spans="1:6" hidden="1" x14ac:dyDescent="0.25">
      <c r="A32">
        <v>31</v>
      </c>
      <c r="B32" s="64" t="s">
        <v>512</v>
      </c>
      <c r="C32" s="65" t="s">
        <v>636</v>
      </c>
      <c r="D32" s="66" t="s">
        <v>637</v>
      </c>
      <c r="E32" s="66"/>
      <c r="F32" t="str">
        <f>+C32&amp; " " &amp;D32</f>
        <v>A8 GESTION DE ACTIVOS</v>
      </c>
    </row>
    <row r="33" spans="1:5" ht="165" x14ac:dyDescent="0.25">
      <c r="A33">
        <v>32</v>
      </c>
      <c r="B33" s="68" t="s">
        <v>621</v>
      </c>
      <c r="C33" s="69" t="s">
        <v>727</v>
      </c>
      <c r="D33" s="70" t="s">
        <v>639</v>
      </c>
      <c r="E33" s="70"/>
    </row>
    <row r="34" spans="1:5" x14ac:dyDescent="0.25">
      <c r="A34">
        <v>33</v>
      </c>
      <c r="B34" s="68" t="s">
        <v>621</v>
      </c>
      <c r="C34" s="71"/>
      <c r="D34" s="71"/>
      <c r="E34" s="71"/>
    </row>
    <row r="35" spans="1:5" ht="60" hidden="1" x14ac:dyDescent="0.25">
      <c r="A35">
        <v>34</v>
      </c>
      <c r="B35" s="67" t="s">
        <v>167</v>
      </c>
      <c r="C35" s="72" t="s">
        <v>213</v>
      </c>
      <c r="D35" s="72" t="s">
        <v>214</v>
      </c>
      <c r="E35" s="72" t="s">
        <v>215</v>
      </c>
    </row>
    <row r="36" spans="1:5" ht="30" hidden="1" x14ac:dyDescent="0.25">
      <c r="A36">
        <v>35</v>
      </c>
      <c r="B36" s="67" t="s">
        <v>167</v>
      </c>
      <c r="C36" s="72" t="s">
        <v>216</v>
      </c>
      <c r="D36" s="72" t="s">
        <v>217</v>
      </c>
      <c r="E36" s="72" t="s">
        <v>218</v>
      </c>
    </row>
    <row r="37" spans="1:5" ht="60" hidden="1" x14ac:dyDescent="0.25">
      <c r="A37">
        <v>36</v>
      </c>
      <c r="B37" s="67" t="s">
        <v>167</v>
      </c>
      <c r="C37" s="72" t="s">
        <v>219</v>
      </c>
      <c r="D37" s="72" t="s">
        <v>220</v>
      </c>
      <c r="E37" s="72" t="s">
        <v>221</v>
      </c>
    </row>
    <row r="38" spans="1:5" ht="60" hidden="1" x14ac:dyDescent="0.25">
      <c r="A38">
        <v>37</v>
      </c>
      <c r="B38" s="67" t="s">
        <v>167</v>
      </c>
      <c r="C38" s="72" t="s">
        <v>222</v>
      </c>
      <c r="D38" s="72" t="s">
        <v>223</v>
      </c>
      <c r="E38" s="72" t="s">
        <v>224</v>
      </c>
    </row>
    <row r="39" spans="1:5" ht="210" x14ac:dyDescent="0.25">
      <c r="A39">
        <v>38</v>
      </c>
      <c r="B39" s="68" t="s">
        <v>621</v>
      </c>
      <c r="C39" s="69" t="s">
        <v>728</v>
      </c>
      <c r="D39" s="70" t="s">
        <v>226</v>
      </c>
      <c r="E39" s="70"/>
    </row>
    <row r="40" spans="1:5" x14ac:dyDescent="0.25">
      <c r="A40">
        <v>39</v>
      </c>
      <c r="B40" s="68" t="s">
        <v>621</v>
      </c>
      <c r="C40" s="71"/>
      <c r="D40" s="71"/>
      <c r="E40" s="71"/>
    </row>
    <row r="41" spans="1:5" ht="60" hidden="1" x14ac:dyDescent="0.25">
      <c r="A41">
        <v>40</v>
      </c>
      <c r="B41" s="67" t="s">
        <v>167</v>
      </c>
      <c r="C41" s="72" t="s">
        <v>225</v>
      </c>
      <c r="D41" s="72" t="s">
        <v>226</v>
      </c>
      <c r="E41" s="72" t="s">
        <v>227</v>
      </c>
    </row>
    <row r="42" spans="1:5" ht="75" hidden="1" x14ac:dyDescent="0.25">
      <c r="A42">
        <v>41</v>
      </c>
      <c r="B42" s="67" t="s">
        <v>167</v>
      </c>
      <c r="C42" s="72" t="s">
        <v>228</v>
      </c>
      <c r="D42" s="72" t="s">
        <v>229</v>
      </c>
      <c r="E42" s="72" t="s">
        <v>230</v>
      </c>
    </row>
    <row r="43" spans="1:5" ht="60" hidden="1" x14ac:dyDescent="0.25">
      <c r="A43">
        <v>42</v>
      </c>
      <c r="B43" s="67" t="s">
        <v>167</v>
      </c>
      <c r="C43" s="72" t="s">
        <v>231</v>
      </c>
      <c r="D43" s="72" t="s">
        <v>232</v>
      </c>
      <c r="E43" s="72" t="s">
        <v>233</v>
      </c>
    </row>
    <row r="44" spans="1:5" ht="225" x14ac:dyDescent="0.25">
      <c r="A44">
        <v>43</v>
      </c>
      <c r="B44" s="68" t="s">
        <v>621</v>
      </c>
      <c r="C44" s="69" t="s">
        <v>729</v>
      </c>
      <c r="D44" s="70" t="s">
        <v>642</v>
      </c>
      <c r="E44" s="70"/>
    </row>
    <row r="45" spans="1:5" x14ac:dyDescent="0.25">
      <c r="A45">
        <v>44</v>
      </c>
      <c r="B45" s="68" t="s">
        <v>621</v>
      </c>
      <c r="C45" s="71"/>
      <c r="D45" s="71"/>
      <c r="E45" s="71"/>
    </row>
    <row r="46" spans="1:5" ht="60" hidden="1" x14ac:dyDescent="0.25">
      <c r="A46">
        <v>45</v>
      </c>
      <c r="B46" s="67" t="s">
        <v>167</v>
      </c>
      <c r="C46" s="72" t="s">
        <v>234</v>
      </c>
      <c r="D46" s="72" t="s">
        <v>235</v>
      </c>
      <c r="E46" s="72" t="s">
        <v>236</v>
      </c>
    </row>
    <row r="47" spans="1:5" ht="45" hidden="1" x14ac:dyDescent="0.25">
      <c r="A47">
        <v>46</v>
      </c>
      <c r="B47" s="67" t="s">
        <v>167</v>
      </c>
      <c r="C47" s="72" t="s">
        <v>237</v>
      </c>
      <c r="D47" s="72" t="s">
        <v>238</v>
      </c>
      <c r="E47" s="72" t="s">
        <v>239</v>
      </c>
    </row>
    <row r="48" spans="1:5" ht="45" hidden="1" x14ac:dyDescent="0.25">
      <c r="A48">
        <v>47</v>
      </c>
      <c r="B48" s="67" t="s">
        <v>167</v>
      </c>
      <c r="C48" s="72" t="s">
        <v>240</v>
      </c>
      <c r="D48" s="72" t="s">
        <v>241</v>
      </c>
      <c r="E48" s="72" t="s">
        <v>242</v>
      </c>
    </row>
    <row r="49" spans="1:6" hidden="1" x14ac:dyDescent="0.25">
      <c r="A49">
        <v>48</v>
      </c>
      <c r="B49" s="64" t="s">
        <v>512</v>
      </c>
      <c r="C49" s="65" t="s">
        <v>643</v>
      </c>
      <c r="D49" s="66" t="s">
        <v>644</v>
      </c>
      <c r="E49" s="66"/>
      <c r="F49" t="str">
        <f>+C49&amp; " " &amp;D49</f>
        <v>A9 CONTROL DE ACCESO</v>
      </c>
    </row>
    <row r="50" spans="1:6" ht="165" x14ac:dyDescent="0.25">
      <c r="A50">
        <v>49</v>
      </c>
      <c r="B50" s="68" t="s">
        <v>621</v>
      </c>
      <c r="C50" s="69" t="s">
        <v>730</v>
      </c>
      <c r="D50" s="70" t="s">
        <v>646</v>
      </c>
      <c r="E50" s="70"/>
    </row>
    <row r="51" spans="1:6" x14ac:dyDescent="0.25">
      <c r="A51">
        <v>50</v>
      </c>
      <c r="B51" s="68" t="s">
        <v>621</v>
      </c>
      <c r="C51" s="71"/>
      <c r="D51" s="71"/>
      <c r="E51" s="71"/>
    </row>
    <row r="52" spans="1:6" ht="60" hidden="1" x14ac:dyDescent="0.25">
      <c r="A52">
        <v>51</v>
      </c>
      <c r="B52" s="67" t="s">
        <v>167</v>
      </c>
      <c r="C52" s="72" t="s">
        <v>243</v>
      </c>
      <c r="D52" s="72" t="s">
        <v>244</v>
      </c>
      <c r="E52" s="72" t="s">
        <v>245</v>
      </c>
    </row>
    <row r="53" spans="1:6" ht="45" hidden="1" x14ac:dyDescent="0.25">
      <c r="A53">
        <v>52</v>
      </c>
      <c r="B53" s="67" t="s">
        <v>167</v>
      </c>
      <c r="C53" s="72" t="s">
        <v>246</v>
      </c>
      <c r="D53" s="72" t="s">
        <v>247</v>
      </c>
      <c r="E53" s="72" t="s">
        <v>248</v>
      </c>
    </row>
    <row r="54" spans="1:6" ht="165" x14ac:dyDescent="0.25">
      <c r="A54">
        <v>53</v>
      </c>
      <c r="B54" s="68" t="s">
        <v>621</v>
      </c>
      <c r="C54" s="69" t="s">
        <v>731</v>
      </c>
      <c r="D54" s="70" t="s">
        <v>648</v>
      </c>
      <c r="E54" s="70"/>
    </row>
    <row r="55" spans="1:6" x14ac:dyDescent="0.25">
      <c r="A55">
        <v>54</v>
      </c>
      <c r="B55" s="68" t="s">
        <v>621</v>
      </c>
      <c r="C55" s="71"/>
      <c r="D55" s="71"/>
      <c r="E55" s="71"/>
    </row>
    <row r="56" spans="1:6" ht="45" hidden="1" x14ac:dyDescent="0.25">
      <c r="A56">
        <v>55</v>
      </c>
      <c r="B56" s="67" t="s">
        <v>167</v>
      </c>
      <c r="C56" s="72" t="s">
        <v>249</v>
      </c>
      <c r="D56" s="72" t="s">
        <v>250</v>
      </c>
      <c r="E56" s="72" t="s">
        <v>251</v>
      </c>
    </row>
    <row r="57" spans="1:6" ht="60" hidden="1" x14ac:dyDescent="0.25">
      <c r="A57">
        <v>56</v>
      </c>
      <c r="B57" s="67" t="s">
        <v>167</v>
      </c>
      <c r="C57" s="72" t="s">
        <v>252</v>
      </c>
      <c r="D57" s="72" t="s">
        <v>253</v>
      </c>
      <c r="E57" s="72" t="s">
        <v>254</v>
      </c>
    </row>
    <row r="58" spans="1:6" ht="30" hidden="1" x14ac:dyDescent="0.25">
      <c r="A58">
        <v>57</v>
      </c>
      <c r="B58" s="67" t="s">
        <v>167</v>
      </c>
      <c r="C58" s="72" t="s">
        <v>255</v>
      </c>
      <c r="D58" s="72" t="s">
        <v>256</v>
      </c>
      <c r="E58" s="72" t="s">
        <v>257</v>
      </c>
    </row>
    <row r="59" spans="1:6" ht="45" hidden="1" x14ac:dyDescent="0.25">
      <c r="A59">
        <v>58</v>
      </c>
      <c r="B59" s="67" t="s">
        <v>167</v>
      </c>
      <c r="C59" s="72" t="s">
        <v>258</v>
      </c>
      <c r="D59" s="72" t="s">
        <v>259</v>
      </c>
      <c r="E59" s="72" t="s">
        <v>260</v>
      </c>
    </row>
    <row r="60" spans="1:6" ht="45" hidden="1" x14ac:dyDescent="0.25">
      <c r="A60">
        <v>59</v>
      </c>
      <c r="B60" s="67" t="s">
        <v>167</v>
      </c>
      <c r="C60" s="72" t="s">
        <v>261</v>
      </c>
      <c r="D60" s="72" t="s">
        <v>262</v>
      </c>
      <c r="E60" s="72" t="s">
        <v>263</v>
      </c>
    </row>
    <row r="61" spans="1:6" ht="90" hidden="1" x14ac:dyDescent="0.25">
      <c r="A61">
        <v>60</v>
      </c>
      <c r="B61" s="67" t="s">
        <v>167</v>
      </c>
      <c r="C61" s="72" t="s">
        <v>264</v>
      </c>
      <c r="D61" s="72" t="s">
        <v>265</v>
      </c>
      <c r="E61" s="72" t="s">
        <v>266</v>
      </c>
    </row>
    <row r="62" spans="1:6" ht="195" x14ac:dyDescent="0.25">
      <c r="A62">
        <v>61</v>
      </c>
      <c r="B62" s="68" t="s">
        <v>621</v>
      </c>
      <c r="C62" s="69" t="s">
        <v>732</v>
      </c>
      <c r="D62" s="70" t="s">
        <v>650</v>
      </c>
      <c r="E62" s="70"/>
    </row>
    <row r="63" spans="1:6" x14ac:dyDescent="0.25">
      <c r="A63">
        <v>62</v>
      </c>
      <c r="B63" s="68" t="s">
        <v>621</v>
      </c>
      <c r="C63" s="71"/>
      <c r="D63" s="71"/>
      <c r="E63" s="71"/>
    </row>
    <row r="64" spans="1:6" ht="45" hidden="1" x14ac:dyDescent="0.25">
      <c r="A64">
        <v>63</v>
      </c>
      <c r="B64" s="67" t="s">
        <v>167</v>
      </c>
      <c r="C64" s="72" t="s">
        <v>267</v>
      </c>
      <c r="D64" s="72" t="s">
        <v>268</v>
      </c>
      <c r="E64" s="72" t="s">
        <v>269</v>
      </c>
    </row>
    <row r="65" spans="1:6" ht="105" x14ac:dyDescent="0.25">
      <c r="A65">
        <v>64</v>
      </c>
      <c r="B65" s="68" t="s">
        <v>621</v>
      </c>
      <c r="C65" s="69" t="s">
        <v>733</v>
      </c>
      <c r="D65" s="70" t="s">
        <v>652</v>
      </c>
      <c r="E65" s="70"/>
    </row>
    <row r="66" spans="1:6" x14ac:dyDescent="0.25">
      <c r="A66">
        <v>65</v>
      </c>
      <c r="B66" s="68" t="s">
        <v>621</v>
      </c>
      <c r="C66" s="71"/>
      <c r="D66" s="71"/>
      <c r="E66" s="71"/>
    </row>
    <row r="67" spans="1:6" ht="45" hidden="1" x14ac:dyDescent="0.25">
      <c r="A67">
        <v>66</v>
      </c>
      <c r="B67" s="67" t="s">
        <v>167</v>
      </c>
      <c r="C67" s="72" t="s">
        <v>270</v>
      </c>
      <c r="D67" s="72" t="s">
        <v>271</v>
      </c>
      <c r="E67" s="72" t="s">
        <v>272</v>
      </c>
    </row>
    <row r="68" spans="1:6" ht="45" hidden="1" x14ac:dyDescent="0.25">
      <c r="A68">
        <v>67</v>
      </c>
      <c r="B68" s="67" t="s">
        <v>167</v>
      </c>
      <c r="C68" s="72" t="s">
        <v>273</v>
      </c>
      <c r="D68" s="72" t="s">
        <v>274</v>
      </c>
      <c r="E68" s="72" t="s">
        <v>275</v>
      </c>
    </row>
    <row r="69" spans="1:6" ht="45" hidden="1" x14ac:dyDescent="0.25">
      <c r="A69">
        <v>68</v>
      </c>
      <c r="B69" s="67" t="s">
        <v>167</v>
      </c>
      <c r="C69" s="72" t="s">
        <v>276</v>
      </c>
      <c r="D69" s="72" t="s">
        <v>277</v>
      </c>
      <c r="E69" s="72" t="s">
        <v>278</v>
      </c>
    </row>
    <row r="70" spans="1:6" ht="60" hidden="1" x14ac:dyDescent="0.25">
      <c r="A70">
        <v>69</v>
      </c>
      <c r="B70" s="67" t="s">
        <v>167</v>
      </c>
      <c r="C70" s="72" t="s">
        <v>279</v>
      </c>
      <c r="D70" s="72" t="s">
        <v>280</v>
      </c>
      <c r="E70" s="72" t="s">
        <v>281</v>
      </c>
    </row>
    <row r="71" spans="1:6" ht="30" hidden="1" x14ac:dyDescent="0.25">
      <c r="A71">
        <v>70</v>
      </c>
      <c r="B71" s="67" t="s">
        <v>167</v>
      </c>
      <c r="C71" s="72" t="s">
        <v>282</v>
      </c>
      <c r="D71" s="72" t="s">
        <v>283</v>
      </c>
      <c r="E71" s="72" t="s">
        <v>284</v>
      </c>
    </row>
    <row r="72" spans="1:6" hidden="1" x14ac:dyDescent="0.25">
      <c r="A72">
        <v>71</v>
      </c>
      <c r="B72" s="64" t="s">
        <v>512</v>
      </c>
      <c r="C72" s="65" t="s">
        <v>653</v>
      </c>
      <c r="D72" s="66" t="s">
        <v>654</v>
      </c>
      <c r="E72" s="66"/>
      <c r="F72" t="str">
        <f>+C72&amp; " " &amp;D72</f>
        <v>A10 CRIPTOGRAFIA</v>
      </c>
    </row>
    <row r="73" spans="1:6" ht="240" x14ac:dyDescent="0.25">
      <c r="A73">
        <v>72</v>
      </c>
      <c r="B73" s="68" t="s">
        <v>621</v>
      </c>
      <c r="C73" s="69" t="s">
        <v>734</v>
      </c>
      <c r="D73" s="70" t="s">
        <v>656</v>
      </c>
      <c r="E73" s="70"/>
    </row>
    <row r="74" spans="1:6" x14ac:dyDescent="0.25">
      <c r="A74">
        <v>73</v>
      </c>
      <c r="B74" s="68" t="s">
        <v>621</v>
      </c>
      <c r="C74" s="71"/>
      <c r="D74" s="71"/>
      <c r="E74" s="71"/>
    </row>
    <row r="75" spans="1:6" ht="45" hidden="1" x14ac:dyDescent="0.25">
      <c r="A75">
        <v>74</v>
      </c>
      <c r="B75" s="67" t="s">
        <v>167</v>
      </c>
      <c r="C75" s="72" t="s">
        <v>285</v>
      </c>
      <c r="D75" s="72" t="s">
        <v>286</v>
      </c>
      <c r="E75" s="72" t="s">
        <v>287</v>
      </c>
    </row>
    <row r="76" spans="1:6" ht="45" hidden="1" x14ac:dyDescent="0.25">
      <c r="A76">
        <v>75</v>
      </c>
      <c r="B76" s="67" t="s">
        <v>167</v>
      </c>
      <c r="C76" s="72" t="s">
        <v>288</v>
      </c>
      <c r="D76" s="72" t="s">
        <v>289</v>
      </c>
      <c r="E76" s="72" t="s">
        <v>290</v>
      </c>
    </row>
    <row r="77" spans="1:6" hidden="1" x14ac:dyDescent="0.25">
      <c r="A77">
        <v>76</v>
      </c>
      <c r="B77" s="64" t="s">
        <v>512</v>
      </c>
      <c r="C77" s="65" t="s">
        <v>657</v>
      </c>
      <c r="D77" s="66" t="s">
        <v>658</v>
      </c>
      <c r="E77" s="66"/>
      <c r="F77" t="str">
        <f>+C77&amp; " " &amp;D77</f>
        <v>A11 SEGURIDAD FISICA Y DEL ENTORNO</v>
      </c>
    </row>
    <row r="78" spans="1:6" ht="270" x14ac:dyDescent="0.25">
      <c r="A78">
        <v>77</v>
      </c>
      <c r="B78" s="68" t="s">
        <v>621</v>
      </c>
      <c r="C78" s="69" t="s">
        <v>735</v>
      </c>
      <c r="D78" s="70" t="s">
        <v>660</v>
      </c>
      <c r="E78" s="70"/>
    </row>
    <row r="79" spans="1:6" x14ac:dyDescent="0.25">
      <c r="A79">
        <v>78</v>
      </c>
      <c r="B79" s="68" t="s">
        <v>621</v>
      </c>
      <c r="C79" s="71"/>
      <c r="D79" s="71"/>
      <c r="E79" s="71"/>
    </row>
    <row r="80" spans="1:6" ht="60" hidden="1" x14ac:dyDescent="0.25">
      <c r="A80">
        <v>79</v>
      </c>
      <c r="B80" s="67" t="s">
        <v>167</v>
      </c>
      <c r="C80" s="72" t="s">
        <v>291</v>
      </c>
      <c r="D80" s="72" t="s">
        <v>292</v>
      </c>
      <c r="E80" s="72" t="s">
        <v>293</v>
      </c>
    </row>
    <row r="81" spans="1:5" ht="45" hidden="1" x14ac:dyDescent="0.25">
      <c r="A81">
        <v>80</v>
      </c>
      <c r="B81" s="67" t="s">
        <v>167</v>
      </c>
      <c r="C81" s="72" t="s">
        <v>294</v>
      </c>
      <c r="D81" s="72" t="s">
        <v>295</v>
      </c>
      <c r="E81" s="72" t="s">
        <v>296</v>
      </c>
    </row>
    <row r="82" spans="1:5" ht="30" hidden="1" x14ac:dyDescent="0.25">
      <c r="A82">
        <v>81</v>
      </c>
      <c r="B82" s="67" t="s">
        <v>167</v>
      </c>
      <c r="C82" s="72" t="s">
        <v>297</v>
      </c>
      <c r="D82" s="72" t="s">
        <v>298</v>
      </c>
      <c r="E82" s="72" t="s">
        <v>299</v>
      </c>
    </row>
    <row r="83" spans="1:5" ht="45" hidden="1" x14ac:dyDescent="0.25">
      <c r="A83">
        <v>82</v>
      </c>
      <c r="B83" s="67" t="s">
        <v>167</v>
      </c>
      <c r="C83" s="72" t="s">
        <v>300</v>
      </c>
      <c r="D83" s="72" t="s">
        <v>301</v>
      </c>
      <c r="E83" s="72" t="s">
        <v>302</v>
      </c>
    </row>
    <row r="84" spans="1:5" ht="30" hidden="1" x14ac:dyDescent="0.25">
      <c r="A84">
        <v>83</v>
      </c>
      <c r="B84" s="67" t="s">
        <v>167</v>
      </c>
      <c r="C84" s="72" t="s">
        <v>303</v>
      </c>
      <c r="D84" s="72" t="s">
        <v>304</v>
      </c>
      <c r="E84" s="72" t="s">
        <v>305</v>
      </c>
    </row>
    <row r="85" spans="1:5" ht="90" hidden="1" x14ac:dyDescent="0.25">
      <c r="A85">
        <v>84</v>
      </c>
      <c r="B85" s="67" t="s">
        <v>167</v>
      </c>
      <c r="C85" s="72" t="s">
        <v>306</v>
      </c>
      <c r="D85" s="72" t="s">
        <v>307</v>
      </c>
      <c r="E85" s="72" t="s">
        <v>308</v>
      </c>
    </row>
    <row r="86" spans="1:5" ht="195" x14ac:dyDescent="0.25">
      <c r="A86">
        <v>85</v>
      </c>
      <c r="B86" s="68" t="s">
        <v>621</v>
      </c>
      <c r="C86" s="69" t="s">
        <v>736</v>
      </c>
      <c r="D86" s="70" t="s">
        <v>662</v>
      </c>
      <c r="E86" s="70"/>
    </row>
    <row r="87" spans="1:5" x14ac:dyDescent="0.25">
      <c r="A87">
        <v>86</v>
      </c>
      <c r="B87" s="68" t="s">
        <v>621</v>
      </c>
      <c r="C87" s="71"/>
      <c r="D87" s="71"/>
      <c r="E87" s="71"/>
    </row>
    <row r="88" spans="1:5" ht="60" hidden="1" x14ac:dyDescent="0.25">
      <c r="A88">
        <v>87</v>
      </c>
      <c r="B88" s="67" t="s">
        <v>167</v>
      </c>
      <c r="C88" s="72" t="s">
        <v>309</v>
      </c>
      <c r="D88" s="72" t="s">
        <v>310</v>
      </c>
      <c r="E88" s="72" t="s">
        <v>311</v>
      </c>
    </row>
    <row r="89" spans="1:5" ht="45" hidden="1" x14ac:dyDescent="0.25">
      <c r="A89">
        <v>88</v>
      </c>
      <c r="B89" s="67" t="s">
        <v>167</v>
      </c>
      <c r="C89" s="72" t="s">
        <v>312</v>
      </c>
      <c r="D89" s="72" t="s">
        <v>313</v>
      </c>
      <c r="E89" s="72" t="s">
        <v>314</v>
      </c>
    </row>
    <row r="90" spans="1:5" ht="60" hidden="1" x14ac:dyDescent="0.25">
      <c r="A90">
        <v>89</v>
      </c>
      <c r="B90" s="67" t="s">
        <v>167</v>
      </c>
      <c r="C90" s="72" t="s">
        <v>315</v>
      </c>
      <c r="D90" s="72" t="s">
        <v>316</v>
      </c>
      <c r="E90" s="72" t="s">
        <v>317</v>
      </c>
    </row>
    <row r="91" spans="1:5" ht="45" hidden="1" x14ac:dyDescent="0.25">
      <c r="A91">
        <v>90</v>
      </c>
      <c r="B91" s="67" t="s">
        <v>167</v>
      </c>
      <c r="C91" s="72" t="s">
        <v>318</v>
      </c>
      <c r="D91" s="72" t="s">
        <v>319</v>
      </c>
      <c r="E91" s="72" t="s">
        <v>320</v>
      </c>
    </row>
    <row r="92" spans="1:5" ht="30" hidden="1" x14ac:dyDescent="0.25">
      <c r="A92">
        <v>91</v>
      </c>
      <c r="B92" s="67" t="s">
        <v>167</v>
      </c>
      <c r="C92" s="72" t="s">
        <v>321</v>
      </c>
      <c r="D92" s="72" t="s">
        <v>322</v>
      </c>
      <c r="E92" s="72" t="s">
        <v>323</v>
      </c>
    </row>
    <row r="93" spans="1:5" ht="60" hidden="1" x14ac:dyDescent="0.25">
      <c r="A93">
        <v>92</v>
      </c>
      <c r="B93" s="67" t="s">
        <v>167</v>
      </c>
      <c r="C93" s="72" t="s">
        <v>324</v>
      </c>
      <c r="D93" s="72" t="s">
        <v>325</v>
      </c>
      <c r="E93" s="72" t="s">
        <v>326</v>
      </c>
    </row>
    <row r="94" spans="1:5" ht="75" hidden="1" x14ac:dyDescent="0.25">
      <c r="A94">
        <v>93</v>
      </c>
      <c r="B94" s="67" t="s">
        <v>167</v>
      </c>
      <c r="C94" s="72" t="s">
        <v>327</v>
      </c>
      <c r="D94" s="72" t="s">
        <v>328</v>
      </c>
      <c r="E94" s="72" t="s">
        <v>329</v>
      </c>
    </row>
    <row r="95" spans="1:5" ht="30" hidden="1" x14ac:dyDescent="0.25">
      <c r="A95">
        <v>94</v>
      </c>
      <c r="B95" s="67" t="s">
        <v>167</v>
      </c>
      <c r="C95" s="72" t="s">
        <v>330</v>
      </c>
      <c r="D95" s="72" t="s">
        <v>331</v>
      </c>
      <c r="E95" s="72" t="s">
        <v>332</v>
      </c>
    </row>
    <row r="96" spans="1:5" ht="60" hidden="1" x14ac:dyDescent="0.25">
      <c r="A96">
        <v>95</v>
      </c>
      <c r="B96" s="67" t="s">
        <v>167</v>
      </c>
      <c r="C96" s="72" t="s">
        <v>333</v>
      </c>
      <c r="D96" s="72" t="s">
        <v>334</v>
      </c>
      <c r="E96" s="72" t="s">
        <v>335</v>
      </c>
    </row>
    <row r="97" spans="1:6" hidden="1" x14ac:dyDescent="0.25">
      <c r="A97">
        <v>96</v>
      </c>
      <c r="B97" s="64" t="s">
        <v>512</v>
      </c>
      <c r="C97" s="65" t="s">
        <v>663</v>
      </c>
      <c r="D97" s="66" t="s">
        <v>664</v>
      </c>
      <c r="E97" s="66"/>
      <c r="F97" t="str">
        <f>+C97&amp; " " &amp;D97</f>
        <v>A12 SEGURIDAD DE LAS OPERACIONES</v>
      </c>
    </row>
    <row r="98" spans="1:6" ht="180" x14ac:dyDescent="0.25">
      <c r="A98">
        <v>97</v>
      </c>
      <c r="B98" s="68" t="s">
        <v>621</v>
      </c>
      <c r="C98" s="69" t="s">
        <v>737</v>
      </c>
      <c r="D98" s="70" t="s">
        <v>666</v>
      </c>
      <c r="E98" s="70"/>
    </row>
    <row r="99" spans="1:6" x14ac:dyDescent="0.25">
      <c r="A99">
        <v>98</v>
      </c>
      <c r="B99" s="68" t="s">
        <v>621</v>
      </c>
      <c r="C99" s="71"/>
      <c r="D99" s="71"/>
      <c r="E99" s="71"/>
    </row>
    <row r="100" spans="1:6" ht="45" hidden="1" x14ac:dyDescent="0.25">
      <c r="A100">
        <v>99</v>
      </c>
      <c r="B100" s="67" t="s">
        <v>167</v>
      </c>
      <c r="C100" s="72" t="s">
        <v>336</v>
      </c>
      <c r="D100" s="72" t="s">
        <v>337</v>
      </c>
      <c r="E100" s="72" t="s">
        <v>338</v>
      </c>
    </row>
    <row r="101" spans="1:6" ht="75" hidden="1" x14ac:dyDescent="0.25">
      <c r="A101">
        <v>100</v>
      </c>
      <c r="B101" s="67" t="s">
        <v>167</v>
      </c>
      <c r="C101" s="72" t="s">
        <v>339</v>
      </c>
      <c r="D101" s="72" t="s">
        <v>340</v>
      </c>
      <c r="E101" s="72" t="s">
        <v>341</v>
      </c>
    </row>
    <row r="102" spans="1:6" ht="60" hidden="1" x14ac:dyDescent="0.25">
      <c r="A102">
        <v>101</v>
      </c>
      <c r="B102" s="67" t="s">
        <v>167</v>
      </c>
      <c r="C102" s="72" t="s">
        <v>342</v>
      </c>
      <c r="D102" s="72" t="s">
        <v>343</v>
      </c>
      <c r="E102" s="72" t="s">
        <v>344</v>
      </c>
    </row>
    <row r="103" spans="1:6" ht="60" hidden="1" x14ac:dyDescent="0.25">
      <c r="A103">
        <v>102</v>
      </c>
      <c r="B103" s="67" t="s">
        <v>167</v>
      </c>
      <c r="C103" s="72" t="s">
        <v>345</v>
      </c>
      <c r="D103" s="72" t="s">
        <v>346</v>
      </c>
      <c r="E103" s="72" t="s">
        <v>347</v>
      </c>
    </row>
    <row r="104" spans="1:6" ht="240" x14ac:dyDescent="0.25">
      <c r="A104">
        <v>103</v>
      </c>
      <c r="B104" s="68" t="s">
        <v>621</v>
      </c>
      <c r="C104" s="69" t="s">
        <v>738</v>
      </c>
      <c r="D104" s="70" t="s">
        <v>668</v>
      </c>
      <c r="E104" s="70"/>
    </row>
    <row r="105" spans="1:6" x14ac:dyDescent="0.25">
      <c r="A105">
        <v>104</v>
      </c>
      <c r="B105" s="68" t="s">
        <v>621</v>
      </c>
      <c r="C105" s="71"/>
      <c r="D105" s="71"/>
      <c r="E105" s="71"/>
    </row>
    <row r="106" spans="1:6" ht="60" hidden="1" x14ac:dyDescent="0.25">
      <c r="A106">
        <v>105</v>
      </c>
      <c r="B106" s="67" t="s">
        <v>167</v>
      </c>
      <c r="C106" s="72" t="s">
        <v>348</v>
      </c>
      <c r="D106" s="72" t="s">
        <v>349</v>
      </c>
      <c r="E106" s="72" t="s">
        <v>350</v>
      </c>
    </row>
    <row r="107" spans="1:6" ht="90" x14ac:dyDescent="0.25">
      <c r="A107">
        <v>106</v>
      </c>
      <c r="B107" s="68" t="s">
        <v>621</v>
      </c>
      <c r="C107" s="69" t="s">
        <v>739</v>
      </c>
      <c r="D107" s="70" t="s">
        <v>670</v>
      </c>
      <c r="E107" s="70"/>
    </row>
    <row r="108" spans="1:6" x14ac:dyDescent="0.25">
      <c r="A108">
        <v>107</v>
      </c>
      <c r="B108" s="68" t="s">
        <v>621</v>
      </c>
      <c r="C108" s="71"/>
      <c r="D108" s="71"/>
      <c r="E108" s="71"/>
    </row>
    <row r="109" spans="1:6" ht="60" hidden="1" x14ac:dyDescent="0.25">
      <c r="A109">
        <v>108</v>
      </c>
      <c r="B109" s="67" t="s">
        <v>167</v>
      </c>
      <c r="C109" s="72" t="s">
        <v>352</v>
      </c>
      <c r="D109" s="72" t="s">
        <v>353</v>
      </c>
      <c r="E109" s="72" t="s">
        <v>354</v>
      </c>
    </row>
    <row r="110" spans="1:6" ht="90" x14ac:dyDescent="0.25">
      <c r="A110">
        <v>109</v>
      </c>
      <c r="B110" s="68" t="s">
        <v>621</v>
      </c>
      <c r="C110" s="69" t="s">
        <v>740</v>
      </c>
      <c r="D110" s="70" t="s">
        <v>672</v>
      </c>
      <c r="E110" s="70"/>
    </row>
    <row r="111" spans="1:6" x14ac:dyDescent="0.25">
      <c r="A111">
        <v>110</v>
      </c>
      <c r="B111" s="68" t="s">
        <v>621</v>
      </c>
      <c r="C111" s="71"/>
      <c r="D111" s="71"/>
      <c r="E111" s="71"/>
    </row>
    <row r="112" spans="1:6" ht="60" hidden="1" x14ac:dyDescent="0.25">
      <c r="A112">
        <v>111</v>
      </c>
      <c r="B112" s="67" t="s">
        <v>167</v>
      </c>
      <c r="C112" s="72" t="s">
        <v>355</v>
      </c>
      <c r="D112" s="72" t="s">
        <v>356</v>
      </c>
      <c r="E112" s="72" t="s">
        <v>357</v>
      </c>
    </row>
    <row r="113" spans="1:6" ht="45" hidden="1" x14ac:dyDescent="0.25">
      <c r="A113">
        <v>112</v>
      </c>
      <c r="B113" s="67" t="s">
        <v>167</v>
      </c>
      <c r="C113" s="72" t="s">
        <v>358</v>
      </c>
      <c r="D113" s="72" t="s">
        <v>359</v>
      </c>
      <c r="E113" s="72" t="s">
        <v>360</v>
      </c>
    </row>
    <row r="114" spans="1:6" ht="45" hidden="1" x14ac:dyDescent="0.25">
      <c r="A114">
        <v>113</v>
      </c>
      <c r="B114" s="67" t="s">
        <v>167</v>
      </c>
      <c r="C114" s="72" t="s">
        <v>361</v>
      </c>
      <c r="D114" s="72" t="s">
        <v>362</v>
      </c>
      <c r="E114" s="72" t="s">
        <v>363</v>
      </c>
    </row>
    <row r="115" spans="1:6" ht="75" hidden="1" x14ac:dyDescent="0.25">
      <c r="A115">
        <v>114</v>
      </c>
      <c r="B115" s="67" t="s">
        <v>167</v>
      </c>
      <c r="C115" s="72" t="s">
        <v>364</v>
      </c>
      <c r="D115" s="72" t="s">
        <v>365</v>
      </c>
      <c r="E115" s="72" t="s">
        <v>366</v>
      </c>
    </row>
    <row r="116" spans="1:6" ht="120" x14ac:dyDescent="0.25">
      <c r="A116">
        <v>115</v>
      </c>
      <c r="B116" s="68" t="s">
        <v>621</v>
      </c>
      <c r="C116" s="69" t="s">
        <v>741</v>
      </c>
      <c r="D116" s="70" t="s">
        <v>674</v>
      </c>
      <c r="E116" s="73"/>
    </row>
    <row r="117" spans="1:6" x14ac:dyDescent="0.25">
      <c r="A117">
        <v>116</v>
      </c>
      <c r="B117" s="68" t="s">
        <v>621</v>
      </c>
      <c r="C117" s="71"/>
      <c r="D117" s="71"/>
      <c r="E117" s="71"/>
    </row>
    <row r="118" spans="1:6" ht="45" hidden="1" x14ac:dyDescent="0.25">
      <c r="A118">
        <v>117</v>
      </c>
      <c r="B118" s="67" t="s">
        <v>167</v>
      </c>
      <c r="C118" s="72" t="s">
        <v>367</v>
      </c>
      <c r="D118" s="72" t="s">
        <v>368</v>
      </c>
      <c r="E118" s="72" t="s">
        <v>369</v>
      </c>
    </row>
    <row r="119" spans="1:6" ht="105" x14ac:dyDescent="0.25">
      <c r="A119">
        <v>118</v>
      </c>
      <c r="B119" s="68" t="s">
        <v>621</v>
      </c>
      <c r="C119" s="69" t="s">
        <v>742</v>
      </c>
      <c r="D119" s="70" t="s">
        <v>676</v>
      </c>
      <c r="E119" s="70"/>
    </row>
    <row r="120" spans="1:6" x14ac:dyDescent="0.25">
      <c r="A120">
        <v>119</v>
      </c>
      <c r="B120" s="68" t="s">
        <v>621</v>
      </c>
      <c r="C120" s="71"/>
      <c r="D120" s="71"/>
      <c r="E120" s="71"/>
    </row>
    <row r="121" spans="1:6" ht="90" hidden="1" x14ac:dyDescent="0.25">
      <c r="A121">
        <v>120</v>
      </c>
      <c r="B121" s="67" t="s">
        <v>167</v>
      </c>
      <c r="C121" s="72" t="s">
        <v>370</v>
      </c>
      <c r="D121" s="72" t="s">
        <v>371</v>
      </c>
      <c r="E121" s="72" t="s">
        <v>372</v>
      </c>
    </row>
    <row r="122" spans="1:6" ht="45" hidden="1" x14ac:dyDescent="0.25">
      <c r="A122">
        <v>121</v>
      </c>
      <c r="B122" s="67" t="s">
        <v>167</v>
      </c>
      <c r="C122" s="72" t="s">
        <v>373</v>
      </c>
      <c r="D122" s="72" t="s">
        <v>374</v>
      </c>
      <c r="E122" s="72" t="s">
        <v>375</v>
      </c>
    </row>
    <row r="123" spans="1:6" ht="150" x14ac:dyDescent="0.25">
      <c r="A123">
        <v>122</v>
      </c>
      <c r="B123" s="68" t="s">
        <v>621</v>
      </c>
      <c r="C123" s="69" t="s">
        <v>743</v>
      </c>
      <c r="D123" s="70" t="s">
        <v>678</v>
      </c>
      <c r="E123" s="70"/>
    </row>
    <row r="124" spans="1:6" x14ac:dyDescent="0.25">
      <c r="A124">
        <v>123</v>
      </c>
      <c r="B124" s="68" t="s">
        <v>621</v>
      </c>
      <c r="C124" s="71"/>
      <c r="D124" s="71"/>
      <c r="E124" s="71"/>
    </row>
    <row r="125" spans="1:6" ht="75" hidden="1" x14ac:dyDescent="0.25">
      <c r="A125">
        <v>124</v>
      </c>
      <c r="B125" s="67" t="s">
        <v>167</v>
      </c>
      <c r="C125" s="72" t="s">
        <v>376</v>
      </c>
      <c r="D125" s="72" t="s">
        <v>377</v>
      </c>
      <c r="E125" s="72" t="s">
        <v>378</v>
      </c>
    </row>
    <row r="126" spans="1:6" hidden="1" x14ac:dyDescent="0.25">
      <c r="A126">
        <v>125</v>
      </c>
      <c r="B126" s="64" t="s">
        <v>512</v>
      </c>
      <c r="C126" s="65" t="s">
        <v>679</v>
      </c>
      <c r="D126" s="66" t="s">
        <v>680</v>
      </c>
      <c r="E126" s="66"/>
      <c r="F126" t="str">
        <f>+C126&amp; " " &amp;D126</f>
        <v>A13 SEGURIDAD DE LAS COMUNICACIONES</v>
      </c>
    </row>
    <row r="127" spans="1:6" ht="210" x14ac:dyDescent="0.25">
      <c r="A127">
        <v>126</v>
      </c>
      <c r="B127" s="68" t="s">
        <v>621</v>
      </c>
      <c r="C127" s="69" t="s">
        <v>752</v>
      </c>
      <c r="D127" s="70" t="s">
        <v>682</v>
      </c>
      <c r="E127" s="70"/>
    </row>
    <row r="128" spans="1:6" x14ac:dyDescent="0.25">
      <c r="A128">
        <v>127</v>
      </c>
      <c r="B128" s="68" t="s">
        <v>621</v>
      </c>
      <c r="C128" s="71"/>
      <c r="D128" s="71"/>
      <c r="E128" s="71"/>
    </row>
    <row r="129" spans="1:6" ht="45" hidden="1" x14ac:dyDescent="0.25">
      <c r="A129">
        <v>128</v>
      </c>
      <c r="B129" s="67" t="s">
        <v>167</v>
      </c>
      <c r="C129" s="72" t="s">
        <v>379</v>
      </c>
      <c r="D129" s="72" t="s">
        <v>380</v>
      </c>
      <c r="E129" s="72" t="s">
        <v>381</v>
      </c>
    </row>
    <row r="130" spans="1:6" ht="90" hidden="1" x14ac:dyDescent="0.25">
      <c r="A130">
        <v>129</v>
      </c>
      <c r="B130" s="67" t="s">
        <v>167</v>
      </c>
      <c r="C130" s="72" t="s">
        <v>382</v>
      </c>
      <c r="D130" s="72" t="s">
        <v>383</v>
      </c>
      <c r="E130" s="72" t="s">
        <v>384</v>
      </c>
    </row>
    <row r="131" spans="1:6" ht="45" hidden="1" x14ac:dyDescent="0.25">
      <c r="A131">
        <v>130</v>
      </c>
      <c r="B131" s="67" t="s">
        <v>167</v>
      </c>
      <c r="C131" s="72" t="s">
        <v>385</v>
      </c>
      <c r="D131" s="72" t="s">
        <v>386</v>
      </c>
      <c r="E131" s="72" t="s">
        <v>387</v>
      </c>
    </row>
    <row r="132" spans="1:6" ht="210" x14ac:dyDescent="0.25">
      <c r="A132">
        <v>131</v>
      </c>
      <c r="B132" s="68" t="s">
        <v>621</v>
      </c>
      <c r="C132" s="69" t="s">
        <v>753</v>
      </c>
      <c r="D132" s="70" t="s">
        <v>684</v>
      </c>
      <c r="E132" s="70"/>
    </row>
    <row r="133" spans="1:6" x14ac:dyDescent="0.25">
      <c r="A133">
        <v>132</v>
      </c>
      <c r="B133" s="68" t="s">
        <v>621</v>
      </c>
      <c r="C133" s="71"/>
      <c r="D133" s="71"/>
      <c r="E133" s="71"/>
    </row>
    <row r="134" spans="1:6" ht="75" hidden="1" x14ac:dyDescent="0.25">
      <c r="A134">
        <v>133</v>
      </c>
      <c r="B134" s="67" t="s">
        <v>167</v>
      </c>
      <c r="C134" s="72" t="s">
        <v>388</v>
      </c>
      <c r="D134" s="72" t="s">
        <v>389</v>
      </c>
      <c r="E134" s="72" t="s">
        <v>390</v>
      </c>
    </row>
    <row r="135" spans="1:6" ht="45" hidden="1" x14ac:dyDescent="0.25">
      <c r="A135">
        <v>134</v>
      </c>
      <c r="B135" s="67" t="s">
        <v>167</v>
      </c>
      <c r="C135" s="72" t="s">
        <v>391</v>
      </c>
      <c r="D135" s="72" t="s">
        <v>392</v>
      </c>
      <c r="E135" s="72" t="s">
        <v>393</v>
      </c>
    </row>
    <row r="136" spans="1:6" ht="30" hidden="1" x14ac:dyDescent="0.25">
      <c r="A136">
        <v>135</v>
      </c>
      <c r="B136" s="67" t="s">
        <v>167</v>
      </c>
      <c r="C136" s="72" t="s">
        <v>394</v>
      </c>
      <c r="D136" s="72" t="s">
        <v>395</v>
      </c>
      <c r="E136" s="72" t="s">
        <v>396</v>
      </c>
    </row>
    <row r="137" spans="1:6" ht="75" hidden="1" x14ac:dyDescent="0.25">
      <c r="A137">
        <v>136</v>
      </c>
      <c r="B137" s="67" t="s">
        <v>167</v>
      </c>
      <c r="C137" s="72" t="s">
        <v>397</v>
      </c>
      <c r="D137" s="72" t="s">
        <v>398</v>
      </c>
      <c r="E137" s="72" t="s">
        <v>399</v>
      </c>
    </row>
    <row r="138" spans="1:6" ht="30" hidden="1" x14ac:dyDescent="0.25">
      <c r="A138">
        <v>137</v>
      </c>
      <c r="B138" s="64" t="s">
        <v>512</v>
      </c>
      <c r="C138" s="65" t="s">
        <v>685</v>
      </c>
      <c r="D138" s="66" t="s">
        <v>884</v>
      </c>
      <c r="E138" s="66"/>
      <c r="F138" t="str">
        <f>+C138&amp; " " &amp;D138</f>
        <v>A14 ADQUISICIÓN, DESARROLLO Y MANTENIMIENTO DE SISTEMAS</v>
      </c>
    </row>
    <row r="139" spans="1:6" ht="345" x14ac:dyDescent="0.25">
      <c r="A139">
        <v>138</v>
      </c>
      <c r="B139" s="68" t="s">
        <v>621</v>
      </c>
      <c r="C139" s="69" t="s">
        <v>754</v>
      </c>
      <c r="D139" s="70" t="s">
        <v>687</v>
      </c>
      <c r="E139" s="70"/>
    </row>
    <row r="140" spans="1:6" x14ac:dyDescent="0.25">
      <c r="A140">
        <v>139</v>
      </c>
      <c r="B140" s="68" t="s">
        <v>621</v>
      </c>
      <c r="C140" s="70"/>
      <c r="D140" s="70"/>
      <c r="E140" s="70"/>
    </row>
    <row r="141" spans="1:6" ht="60" hidden="1" x14ac:dyDescent="0.25">
      <c r="A141">
        <v>140</v>
      </c>
      <c r="B141" s="67" t="s">
        <v>167</v>
      </c>
      <c r="C141" s="72" t="s">
        <v>400</v>
      </c>
      <c r="D141" s="72" t="s">
        <v>401</v>
      </c>
      <c r="E141" s="72" t="s">
        <v>402</v>
      </c>
    </row>
    <row r="142" spans="1:6" ht="75" hidden="1" x14ac:dyDescent="0.25">
      <c r="A142">
        <v>141</v>
      </c>
      <c r="B142" s="67" t="s">
        <v>167</v>
      </c>
      <c r="C142" s="72" t="s">
        <v>403</v>
      </c>
      <c r="D142" s="72" t="s">
        <v>404</v>
      </c>
      <c r="E142" s="72" t="s">
        <v>405</v>
      </c>
    </row>
    <row r="143" spans="1:6" ht="105" hidden="1" x14ac:dyDescent="0.25">
      <c r="A143">
        <v>142</v>
      </c>
      <c r="B143" s="67" t="s">
        <v>167</v>
      </c>
      <c r="C143" s="72" t="s">
        <v>406</v>
      </c>
      <c r="D143" s="72" t="s">
        <v>407</v>
      </c>
      <c r="E143" s="74" t="s">
        <v>408</v>
      </c>
    </row>
    <row r="144" spans="1:6" ht="225" x14ac:dyDescent="0.25">
      <c r="A144">
        <v>143</v>
      </c>
      <c r="B144" s="68" t="s">
        <v>621</v>
      </c>
      <c r="C144" s="69" t="s">
        <v>755</v>
      </c>
      <c r="D144" s="70" t="s">
        <v>689</v>
      </c>
      <c r="E144" s="70"/>
    </row>
    <row r="145" spans="1:6" x14ac:dyDescent="0.25">
      <c r="A145">
        <v>144</v>
      </c>
      <c r="B145" s="68" t="s">
        <v>621</v>
      </c>
      <c r="C145" s="71"/>
      <c r="D145" s="71"/>
      <c r="E145" s="71"/>
    </row>
    <row r="146" spans="1:6" ht="45" hidden="1" x14ac:dyDescent="0.25">
      <c r="A146">
        <v>145</v>
      </c>
      <c r="B146" s="67" t="s">
        <v>167</v>
      </c>
      <c r="C146" s="72" t="s">
        <v>409</v>
      </c>
      <c r="D146" s="72" t="s">
        <v>410</v>
      </c>
      <c r="E146" s="72" t="s">
        <v>411</v>
      </c>
    </row>
    <row r="147" spans="1:6" ht="60" hidden="1" x14ac:dyDescent="0.25">
      <c r="A147">
        <v>146</v>
      </c>
      <c r="B147" s="67" t="s">
        <v>167</v>
      </c>
      <c r="C147" s="72" t="s">
        <v>412</v>
      </c>
      <c r="D147" s="72" t="s">
        <v>413</v>
      </c>
      <c r="E147" s="72" t="s">
        <v>414</v>
      </c>
    </row>
    <row r="148" spans="1:6" ht="75" hidden="1" x14ac:dyDescent="0.25">
      <c r="A148">
        <v>147</v>
      </c>
      <c r="B148" s="67" t="s">
        <v>167</v>
      </c>
      <c r="C148" s="72" t="s">
        <v>415</v>
      </c>
      <c r="D148" s="72" t="s">
        <v>416</v>
      </c>
      <c r="E148" s="72" t="s">
        <v>417</v>
      </c>
    </row>
    <row r="149" spans="1:6" ht="60" hidden="1" x14ac:dyDescent="0.25">
      <c r="A149">
        <v>148</v>
      </c>
      <c r="B149" s="67" t="s">
        <v>167</v>
      </c>
      <c r="C149" s="72" t="s">
        <v>418</v>
      </c>
      <c r="D149" s="72" t="s">
        <v>419</v>
      </c>
      <c r="E149" s="72" t="s">
        <v>420</v>
      </c>
    </row>
    <row r="150" spans="1:6" ht="60" hidden="1" x14ac:dyDescent="0.25">
      <c r="A150">
        <v>149</v>
      </c>
      <c r="B150" s="67" t="s">
        <v>167</v>
      </c>
      <c r="C150" s="72" t="s">
        <v>421</v>
      </c>
      <c r="D150" s="72" t="s">
        <v>422</v>
      </c>
      <c r="E150" s="72" t="s">
        <v>423</v>
      </c>
    </row>
    <row r="151" spans="1:6" ht="90" hidden="1" x14ac:dyDescent="0.25">
      <c r="A151">
        <v>150</v>
      </c>
      <c r="B151" s="67" t="s">
        <v>167</v>
      </c>
      <c r="C151" s="72" t="s">
        <v>424</v>
      </c>
      <c r="D151" s="72" t="s">
        <v>425</v>
      </c>
      <c r="E151" s="72" t="s">
        <v>426</v>
      </c>
    </row>
    <row r="152" spans="1:6" ht="45" hidden="1" x14ac:dyDescent="0.25">
      <c r="A152">
        <v>151</v>
      </c>
      <c r="B152" s="67" t="s">
        <v>167</v>
      </c>
      <c r="C152" s="72" t="s">
        <v>427</v>
      </c>
      <c r="D152" s="72" t="s">
        <v>428</v>
      </c>
      <c r="E152" s="72" t="s">
        <v>429</v>
      </c>
    </row>
    <row r="153" spans="1:6" ht="30" hidden="1" x14ac:dyDescent="0.25">
      <c r="A153">
        <v>152</v>
      </c>
      <c r="B153" s="67" t="s">
        <v>167</v>
      </c>
      <c r="C153" s="72" t="s">
        <v>430</v>
      </c>
      <c r="D153" s="72" t="s">
        <v>431</v>
      </c>
      <c r="E153" s="72" t="s">
        <v>432</v>
      </c>
    </row>
    <row r="154" spans="1:6" ht="60" hidden="1" x14ac:dyDescent="0.25">
      <c r="A154">
        <v>153</v>
      </c>
      <c r="B154" s="67" t="s">
        <v>167</v>
      </c>
      <c r="C154" s="72" t="s">
        <v>433</v>
      </c>
      <c r="D154" s="72" t="s">
        <v>434</v>
      </c>
      <c r="E154" s="72" t="s">
        <v>435</v>
      </c>
    </row>
    <row r="155" spans="1:6" ht="105" x14ac:dyDescent="0.25">
      <c r="A155">
        <v>154</v>
      </c>
      <c r="B155" s="68" t="s">
        <v>621</v>
      </c>
      <c r="C155" s="69" t="s">
        <v>751</v>
      </c>
      <c r="D155" s="70" t="s">
        <v>691</v>
      </c>
      <c r="E155" s="70"/>
    </row>
    <row r="156" spans="1:6" x14ac:dyDescent="0.25">
      <c r="A156">
        <v>155</v>
      </c>
      <c r="B156" s="68" t="s">
        <v>621</v>
      </c>
      <c r="C156" s="70"/>
      <c r="D156" s="70"/>
      <c r="E156" s="70"/>
    </row>
    <row r="157" spans="1:6" ht="45" hidden="1" x14ac:dyDescent="0.25">
      <c r="A157">
        <v>156</v>
      </c>
      <c r="B157" s="67" t="s">
        <v>167</v>
      </c>
      <c r="C157" s="72" t="s">
        <v>436</v>
      </c>
      <c r="D157" s="72" t="s">
        <v>437</v>
      </c>
      <c r="E157" s="72" t="s">
        <v>438</v>
      </c>
    </row>
    <row r="158" spans="1:6" hidden="1" x14ac:dyDescent="0.25">
      <c r="A158">
        <v>157</v>
      </c>
      <c r="B158" s="64" t="s">
        <v>512</v>
      </c>
      <c r="C158" s="65" t="s">
        <v>692</v>
      </c>
      <c r="D158" s="66" t="s">
        <v>693</v>
      </c>
      <c r="E158" s="66"/>
      <c r="F158" t="str">
        <f>+C158&amp; " " &amp;D158</f>
        <v>A15 RELACIONES CON LOS PROVEEDORES</v>
      </c>
    </row>
    <row r="159" spans="1:6" ht="165" x14ac:dyDescent="0.25">
      <c r="A159">
        <v>158</v>
      </c>
      <c r="B159" s="68" t="s">
        <v>621</v>
      </c>
      <c r="C159" s="69" t="s">
        <v>750</v>
      </c>
      <c r="D159" s="70" t="s">
        <v>695</v>
      </c>
      <c r="E159" s="70"/>
    </row>
    <row r="160" spans="1:6" x14ac:dyDescent="0.25">
      <c r="A160">
        <v>159</v>
      </c>
      <c r="B160" s="68" t="s">
        <v>621</v>
      </c>
      <c r="C160" s="71"/>
      <c r="D160" s="71"/>
      <c r="E160" s="71"/>
    </row>
    <row r="161" spans="1:6" ht="75" hidden="1" x14ac:dyDescent="0.25">
      <c r="A161">
        <v>160</v>
      </c>
      <c r="B161" s="67" t="s">
        <v>167</v>
      </c>
      <c r="C161" s="72" t="s">
        <v>439</v>
      </c>
      <c r="D161" s="72" t="s">
        <v>440</v>
      </c>
      <c r="E161" s="72" t="s">
        <v>441</v>
      </c>
    </row>
    <row r="162" spans="1:6" ht="90" hidden="1" x14ac:dyDescent="0.25">
      <c r="A162">
        <v>161</v>
      </c>
      <c r="B162" s="67" t="s">
        <v>167</v>
      </c>
      <c r="C162" s="72" t="s">
        <v>442</v>
      </c>
      <c r="D162" s="72" t="s">
        <v>443</v>
      </c>
      <c r="E162" s="72" t="s">
        <v>444</v>
      </c>
    </row>
    <row r="163" spans="1:6" ht="75" hidden="1" x14ac:dyDescent="0.25">
      <c r="A163">
        <v>162</v>
      </c>
      <c r="B163" s="67" t="s">
        <v>167</v>
      </c>
      <c r="C163" s="72" t="s">
        <v>445</v>
      </c>
      <c r="D163" s="72" t="s">
        <v>446</v>
      </c>
      <c r="E163" s="72" t="s">
        <v>447</v>
      </c>
    </row>
    <row r="164" spans="1:6" ht="210" x14ac:dyDescent="0.25">
      <c r="A164">
        <v>163</v>
      </c>
      <c r="B164" s="68" t="s">
        <v>621</v>
      </c>
      <c r="C164" s="69" t="s">
        <v>749</v>
      </c>
      <c r="D164" s="70" t="s">
        <v>697</v>
      </c>
      <c r="E164" s="70"/>
    </row>
    <row r="165" spans="1:6" x14ac:dyDescent="0.25">
      <c r="A165">
        <v>164</v>
      </c>
      <c r="B165" s="68" t="s">
        <v>621</v>
      </c>
      <c r="C165" s="71"/>
      <c r="D165" s="71"/>
      <c r="E165" s="71"/>
    </row>
    <row r="166" spans="1:6" ht="45" hidden="1" x14ac:dyDescent="0.25">
      <c r="A166">
        <v>165</v>
      </c>
      <c r="B166" s="67" t="s">
        <v>167</v>
      </c>
      <c r="C166" s="72" t="s">
        <v>448</v>
      </c>
      <c r="D166" s="72" t="s">
        <v>449</v>
      </c>
      <c r="E166" s="72" t="s">
        <v>450</v>
      </c>
    </row>
    <row r="167" spans="1:6" ht="105" hidden="1" x14ac:dyDescent="0.25">
      <c r="A167">
        <v>166</v>
      </c>
      <c r="B167" s="67" t="s">
        <v>167</v>
      </c>
      <c r="C167" s="72" t="s">
        <v>451</v>
      </c>
      <c r="D167" s="72" t="s">
        <v>452</v>
      </c>
      <c r="E167" s="72" t="s">
        <v>453</v>
      </c>
    </row>
    <row r="168" spans="1:6" ht="30" hidden="1" x14ac:dyDescent="0.25">
      <c r="A168">
        <v>167</v>
      </c>
      <c r="B168" s="64" t="s">
        <v>512</v>
      </c>
      <c r="C168" s="65" t="s">
        <v>698</v>
      </c>
      <c r="D168" s="66" t="s">
        <v>699</v>
      </c>
      <c r="E168" s="66"/>
      <c r="F168" t="str">
        <f>+C168&amp; " " &amp;D168</f>
        <v>A16 GESTION DE INCIDENTES DE SEGURIDAD DE LA INFORMACION</v>
      </c>
    </row>
    <row r="169" spans="1:6" ht="255" x14ac:dyDescent="0.25">
      <c r="A169">
        <v>168</v>
      </c>
      <c r="B169" s="68" t="s">
        <v>621</v>
      </c>
      <c r="C169" s="69" t="s">
        <v>748</v>
      </c>
      <c r="D169" s="70" t="s">
        <v>701</v>
      </c>
      <c r="E169" s="70"/>
    </row>
    <row r="170" spans="1:6" x14ac:dyDescent="0.25">
      <c r="A170">
        <v>169</v>
      </c>
      <c r="B170" s="68" t="s">
        <v>621</v>
      </c>
      <c r="C170" s="71"/>
      <c r="D170" s="71"/>
      <c r="E170" s="71"/>
    </row>
    <row r="171" spans="1:6" ht="60" hidden="1" x14ac:dyDescent="0.25">
      <c r="A171">
        <v>170</v>
      </c>
      <c r="B171" s="67" t="s">
        <v>167</v>
      </c>
      <c r="C171" s="72" t="s">
        <v>454</v>
      </c>
      <c r="D171" s="72" t="s">
        <v>455</v>
      </c>
      <c r="E171" s="72" t="s">
        <v>456</v>
      </c>
    </row>
    <row r="172" spans="1:6" ht="45" hidden="1" x14ac:dyDescent="0.25">
      <c r="A172">
        <v>171</v>
      </c>
      <c r="B172" s="67" t="s">
        <v>167</v>
      </c>
      <c r="C172" s="72" t="s">
        <v>457</v>
      </c>
      <c r="D172" s="72" t="s">
        <v>458</v>
      </c>
      <c r="E172" s="72" t="s">
        <v>459</v>
      </c>
    </row>
    <row r="173" spans="1:6" ht="90" hidden="1" x14ac:dyDescent="0.25">
      <c r="A173">
        <v>172</v>
      </c>
      <c r="B173" s="67" t="s">
        <v>167</v>
      </c>
      <c r="C173" s="72" t="s">
        <v>460</v>
      </c>
      <c r="D173" s="72" t="s">
        <v>461</v>
      </c>
      <c r="E173" s="72" t="s">
        <v>462</v>
      </c>
    </row>
    <row r="174" spans="1:6" ht="60" hidden="1" x14ac:dyDescent="0.25">
      <c r="A174">
        <v>173</v>
      </c>
      <c r="B174" s="67" t="s">
        <v>167</v>
      </c>
      <c r="C174" s="72" t="s">
        <v>463</v>
      </c>
      <c r="D174" s="72" t="s">
        <v>464</v>
      </c>
      <c r="E174" s="72" t="s">
        <v>465</v>
      </c>
    </row>
    <row r="175" spans="1:6" ht="45" hidden="1" x14ac:dyDescent="0.25">
      <c r="A175">
        <v>174</v>
      </c>
      <c r="B175" s="67" t="s">
        <v>167</v>
      </c>
      <c r="C175" s="72" t="s">
        <v>466</v>
      </c>
      <c r="D175" s="72" t="s">
        <v>467</v>
      </c>
      <c r="E175" s="72" t="s">
        <v>468</v>
      </c>
    </row>
    <row r="176" spans="1:6" ht="60" hidden="1" x14ac:dyDescent="0.25">
      <c r="A176">
        <v>175</v>
      </c>
      <c r="B176" s="67" t="s">
        <v>167</v>
      </c>
      <c r="C176" s="72" t="s">
        <v>469</v>
      </c>
      <c r="D176" s="72" t="s">
        <v>470</v>
      </c>
      <c r="E176" s="72" t="s">
        <v>471</v>
      </c>
    </row>
    <row r="177" spans="1:6" ht="60" hidden="1" x14ac:dyDescent="0.25">
      <c r="A177">
        <v>176</v>
      </c>
      <c r="B177" s="67" t="s">
        <v>167</v>
      </c>
      <c r="C177" s="72" t="s">
        <v>472</v>
      </c>
      <c r="D177" s="72" t="s">
        <v>473</v>
      </c>
      <c r="E177" s="72" t="s">
        <v>474</v>
      </c>
    </row>
    <row r="178" spans="1:6" ht="30" hidden="1" x14ac:dyDescent="0.25">
      <c r="A178">
        <v>177</v>
      </c>
      <c r="B178" s="64" t="s">
        <v>512</v>
      </c>
      <c r="C178" s="65" t="s">
        <v>702</v>
      </c>
      <c r="D178" s="66" t="s">
        <v>703</v>
      </c>
      <c r="E178" s="66"/>
      <c r="F178" t="str">
        <f>+C178&amp; " " &amp;D178</f>
        <v>A17 ASPECTOS DE SEGURIDAD DE LA INFORMACIÓN DE LA GESTION DE CONTINUIDAD DE NEGOCIO</v>
      </c>
    </row>
    <row r="179" spans="1:6" ht="210" x14ac:dyDescent="0.25">
      <c r="A179">
        <v>178</v>
      </c>
      <c r="B179" s="68" t="s">
        <v>621</v>
      </c>
      <c r="C179" s="69" t="s">
        <v>747</v>
      </c>
      <c r="D179" s="70" t="s">
        <v>705</v>
      </c>
      <c r="E179" s="70"/>
    </row>
    <row r="180" spans="1:6" x14ac:dyDescent="0.25">
      <c r="A180">
        <v>179</v>
      </c>
      <c r="B180" s="68" t="s">
        <v>621</v>
      </c>
      <c r="C180" s="71"/>
      <c r="D180" s="71"/>
      <c r="E180" s="71"/>
    </row>
    <row r="181" spans="1:6" ht="75" hidden="1" x14ac:dyDescent="0.25">
      <c r="A181">
        <v>180</v>
      </c>
      <c r="B181" s="67" t="s">
        <v>167</v>
      </c>
      <c r="C181" s="72" t="s">
        <v>475</v>
      </c>
      <c r="D181" s="72" t="s">
        <v>476</v>
      </c>
      <c r="E181" s="72" t="s">
        <v>477</v>
      </c>
    </row>
    <row r="182" spans="1:6" ht="75" hidden="1" x14ac:dyDescent="0.25">
      <c r="A182">
        <v>181</v>
      </c>
      <c r="B182" s="67" t="s">
        <v>167</v>
      </c>
      <c r="C182" s="72" t="s">
        <v>478</v>
      </c>
      <c r="D182" s="72" t="s">
        <v>479</v>
      </c>
      <c r="E182" s="72" t="s">
        <v>480</v>
      </c>
    </row>
    <row r="183" spans="1:6" ht="75" hidden="1" x14ac:dyDescent="0.25">
      <c r="A183">
        <v>182</v>
      </c>
      <c r="B183" s="67" t="s">
        <v>167</v>
      </c>
      <c r="C183" s="72" t="s">
        <v>481</v>
      </c>
      <c r="D183" s="72" t="s">
        <v>482</v>
      </c>
      <c r="E183" s="72" t="s">
        <v>483</v>
      </c>
    </row>
    <row r="184" spans="1:6" ht="150" x14ac:dyDescent="0.25">
      <c r="A184">
        <v>183</v>
      </c>
      <c r="B184" s="68" t="s">
        <v>621</v>
      </c>
      <c r="C184" s="69" t="s">
        <v>746</v>
      </c>
      <c r="D184" s="70" t="s">
        <v>707</v>
      </c>
      <c r="E184" s="70"/>
    </row>
    <row r="185" spans="1:6" x14ac:dyDescent="0.25">
      <c r="A185">
        <v>184</v>
      </c>
      <c r="B185" s="68" t="s">
        <v>621</v>
      </c>
      <c r="C185" s="71"/>
      <c r="D185" s="71"/>
      <c r="E185" s="71"/>
    </row>
    <row r="186" spans="1:6" ht="60" hidden="1" x14ac:dyDescent="0.25">
      <c r="A186">
        <v>185</v>
      </c>
      <c r="B186" s="67" t="s">
        <v>167</v>
      </c>
      <c r="C186" s="72" t="s">
        <v>484</v>
      </c>
      <c r="D186" s="72" t="s">
        <v>485</v>
      </c>
      <c r="E186" s="72" t="s">
        <v>486</v>
      </c>
    </row>
    <row r="187" spans="1:6" hidden="1" x14ac:dyDescent="0.25">
      <c r="A187">
        <v>186</v>
      </c>
      <c r="B187" s="64" t="s">
        <v>512</v>
      </c>
      <c r="C187" s="65" t="s">
        <v>708</v>
      </c>
      <c r="D187" s="66" t="s">
        <v>709</v>
      </c>
      <c r="E187" s="66"/>
      <c r="F187" t="str">
        <f>+C187&amp; " " &amp;D187</f>
        <v>A18 CUMPLIMIENTO</v>
      </c>
    </row>
    <row r="188" spans="1:6" ht="300" x14ac:dyDescent="0.25">
      <c r="A188">
        <v>187</v>
      </c>
      <c r="B188" s="68" t="s">
        <v>621</v>
      </c>
      <c r="C188" s="69" t="s">
        <v>745</v>
      </c>
      <c r="D188" s="70" t="s">
        <v>711</v>
      </c>
      <c r="E188" s="70"/>
    </row>
    <row r="189" spans="1:6" x14ac:dyDescent="0.25">
      <c r="A189">
        <v>188</v>
      </c>
      <c r="B189" s="68" t="s">
        <v>621</v>
      </c>
      <c r="C189" s="71"/>
      <c r="D189" s="71"/>
      <c r="E189" s="71"/>
    </row>
    <row r="190" spans="1:6" ht="90" hidden="1" x14ac:dyDescent="0.25">
      <c r="A190">
        <v>189</v>
      </c>
      <c r="B190" s="67" t="s">
        <v>167</v>
      </c>
      <c r="C190" s="72" t="s">
        <v>487</v>
      </c>
      <c r="D190" s="72" t="s">
        <v>488</v>
      </c>
      <c r="E190" s="72" t="s">
        <v>489</v>
      </c>
    </row>
    <row r="191" spans="1:6" ht="90" hidden="1" x14ac:dyDescent="0.25">
      <c r="A191">
        <v>190</v>
      </c>
      <c r="B191" s="67" t="s">
        <v>167</v>
      </c>
      <c r="C191" s="72" t="s">
        <v>490</v>
      </c>
      <c r="D191" s="72" t="s">
        <v>491</v>
      </c>
      <c r="E191" s="72" t="s">
        <v>492</v>
      </c>
    </row>
    <row r="192" spans="1:6" ht="75" hidden="1" x14ac:dyDescent="0.25">
      <c r="A192">
        <v>191</v>
      </c>
      <c r="B192" s="67" t="s">
        <v>167</v>
      </c>
      <c r="C192" s="72" t="s">
        <v>493</v>
      </c>
      <c r="D192" s="72" t="s">
        <v>494</v>
      </c>
      <c r="E192" s="72" t="s">
        <v>495</v>
      </c>
    </row>
    <row r="193" spans="1:5" ht="60" hidden="1" x14ac:dyDescent="0.25">
      <c r="A193">
        <v>192</v>
      </c>
      <c r="B193" s="67" t="s">
        <v>167</v>
      </c>
      <c r="C193" s="72" t="s">
        <v>496</v>
      </c>
      <c r="D193" s="72" t="s">
        <v>497</v>
      </c>
      <c r="E193" s="72" t="s">
        <v>498</v>
      </c>
    </row>
    <row r="194" spans="1:5" ht="45" hidden="1" x14ac:dyDescent="0.25">
      <c r="A194">
        <v>193</v>
      </c>
      <c r="B194" s="67" t="s">
        <v>167</v>
      </c>
      <c r="C194" s="72" t="s">
        <v>499</v>
      </c>
      <c r="D194" s="72" t="s">
        <v>500</v>
      </c>
      <c r="E194" s="72" t="s">
        <v>501</v>
      </c>
    </row>
    <row r="195" spans="1:5" ht="225" x14ac:dyDescent="0.25">
      <c r="A195">
        <v>194</v>
      </c>
      <c r="B195" s="68" t="s">
        <v>621</v>
      </c>
      <c r="C195" s="69" t="s">
        <v>744</v>
      </c>
      <c r="D195" s="70" t="s">
        <v>713</v>
      </c>
      <c r="E195" s="70"/>
    </row>
    <row r="196" spans="1:5" x14ac:dyDescent="0.25">
      <c r="A196">
        <v>195</v>
      </c>
      <c r="B196" s="68" t="s">
        <v>621</v>
      </c>
      <c r="C196" s="71"/>
      <c r="D196" s="71"/>
      <c r="E196" s="71"/>
    </row>
    <row r="197" spans="1:5" ht="105" hidden="1" x14ac:dyDescent="0.25">
      <c r="A197">
        <v>196</v>
      </c>
      <c r="B197" s="67" t="s">
        <v>167</v>
      </c>
      <c r="C197" s="72" t="s">
        <v>502</v>
      </c>
      <c r="D197" s="72" t="s">
        <v>503</v>
      </c>
      <c r="E197" s="72" t="s">
        <v>504</v>
      </c>
    </row>
    <row r="198" spans="1:5" ht="90" hidden="1" x14ac:dyDescent="0.25">
      <c r="A198">
        <v>197</v>
      </c>
      <c r="B198" s="67" t="s">
        <v>167</v>
      </c>
      <c r="C198" s="72" t="s">
        <v>505</v>
      </c>
      <c r="D198" s="72" t="s">
        <v>506</v>
      </c>
      <c r="E198" s="72" t="s">
        <v>507</v>
      </c>
    </row>
    <row r="199" spans="1:5" ht="60" hidden="1" x14ac:dyDescent="0.25">
      <c r="A199">
        <v>198</v>
      </c>
      <c r="B199" s="67" t="s">
        <v>167</v>
      </c>
      <c r="C199" s="72" t="s">
        <v>508</v>
      </c>
      <c r="D199" s="72" t="s">
        <v>509</v>
      </c>
      <c r="E199" s="72" t="s">
        <v>510</v>
      </c>
    </row>
  </sheetData>
  <autoFilter ref="A1:E199" xr:uid="{2657B815-D469-4B8C-B1FB-EC73BF5FA305}">
    <filterColumn colId="1">
      <filters>
        <filter val="O"/>
      </filters>
    </filterColumn>
    <sortState xmlns:xlrd2="http://schemas.microsoft.com/office/spreadsheetml/2017/richdata2" ref="A2:E199">
      <sortCondition ref="A1:A199"/>
    </sortState>
  </autoFilter>
  <pageMargins left="0.7" right="0.7" top="0.75" bottom="0.75" header="0" footer="0"/>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FBA2-1B52-43F7-912B-6DDF93739B8D}">
  <dimension ref="A1:BJ36"/>
  <sheetViews>
    <sheetView topLeftCell="G1" zoomScale="85" zoomScaleNormal="85" workbookViewId="0">
      <selection activeCell="R1" sqref="R1:R1048576"/>
    </sheetView>
  </sheetViews>
  <sheetFormatPr baseColWidth="10" defaultColWidth="20" defaultRowHeight="11.25" x14ac:dyDescent="0.25"/>
  <cols>
    <col min="1" max="1" width="23.625" style="78" customWidth="1"/>
    <col min="2" max="2" width="46.375" style="78" customWidth="1"/>
    <col min="3" max="16384" width="20" style="78"/>
  </cols>
  <sheetData>
    <row r="1" spans="1:62" ht="42" customHeight="1" x14ac:dyDescent="0.25">
      <c r="A1" s="92" t="s">
        <v>872</v>
      </c>
      <c r="B1" s="92" t="s">
        <v>885</v>
      </c>
      <c r="C1" s="84" t="s">
        <v>886</v>
      </c>
      <c r="D1" s="84" t="s">
        <v>887</v>
      </c>
      <c r="E1" s="84" t="s">
        <v>888</v>
      </c>
      <c r="F1" s="84" t="s">
        <v>889</v>
      </c>
      <c r="G1" s="84" t="s">
        <v>890</v>
      </c>
      <c r="H1" s="84" t="s">
        <v>891</v>
      </c>
      <c r="I1" s="84" t="s">
        <v>892</v>
      </c>
      <c r="J1" s="84" t="s">
        <v>893</v>
      </c>
      <c r="K1" s="84" t="s">
        <v>894</v>
      </c>
      <c r="L1" s="84" t="s">
        <v>895</v>
      </c>
      <c r="M1" s="84" t="s">
        <v>896</v>
      </c>
      <c r="N1" s="84" t="s">
        <v>897</v>
      </c>
      <c r="O1" s="108" t="s">
        <v>898</v>
      </c>
      <c r="P1" s="129" t="s">
        <v>756</v>
      </c>
      <c r="Q1" s="92" t="s">
        <v>904</v>
      </c>
      <c r="R1" s="110" t="s">
        <v>905</v>
      </c>
      <c r="S1" s="110" t="s">
        <v>918</v>
      </c>
      <c r="T1" s="110" t="s">
        <v>906</v>
      </c>
      <c r="U1" s="110" t="s">
        <v>919</v>
      </c>
      <c r="V1" s="110" t="s">
        <v>929</v>
      </c>
      <c r="W1" s="110" t="s">
        <v>907</v>
      </c>
      <c r="X1" s="110" t="s">
        <v>920</v>
      </c>
      <c r="Y1" s="110" t="s">
        <v>930</v>
      </c>
      <c r="Z1" s="110" t="s">
        <v>908</v>
      </c>
      <c r="AA1" s="110" t="s">
        <v>921</v>
      </c>
      <c r="AB1" s="110" t="s">
        <v>931</v>
      </c>
      <c r="AC1" s="110" t="s">
        <v>934</v>
      </c>
      <c r="AD1" s="110" t="s">
        <v>909</v>
      </c>
      <c r="AE1" s="110" t="s">
        <v>910</v>
      </c>
      <c r="AF1" s="110" t="s">
        <v>922</v>
      </c>
      <c r="AG1" s="110" t="s">
        <v>911</v>
      </c>
      <c r="AH1" s="110" t="s">
        <v>923</v>
      </c>
      <c r="AI1" s="110" t="s">
        <v>932</v>
      </c>
      <c r="AJ1" s="110" t="s">
        <v>935</v>
      </c>
      <c r="AK1" s="110" t="s">
        <v>936</v>
      </c>
      <c r="AL1" s="110" t="s">
        <v>937</v>
      </c>
      <c r="AM1" s="110" t="s">
        <v>938</v>
      </c>
      <c r="AN1" s="110" t="s">
        <v>912</v>
      </c>
      <c r="AO1" s="110" t="s">
        <v>924</v>
      </c>
      <c r="AP1" s="110" t="s">
        <v>913</v>
      </c>
      <c r="AQ1" s="110" t="s">
        <v>925</v>
      </c>
      <c r="AR1" s="110" t="s">
        <v>933</v>
      </c>
      <c r="AS1" s="110" t="s">
        <v>914</v>
      </c>
      <c r="AT1" s="110" t="s">
        <v>926</v>
      </c>
      <c r="AU1" s="110" t="s">
        <v>915</v>
      </c>
      <c r="AV1" s="110" t="s">
        <v>916</v>
      </c>
      <c r="AW1" s="110" t="s">
        <v>927</v>
      </c>
      <c r="AX1" s="110" t="s">
        <v>917</v>
      </c>
      <c r="AY1" s="110" t="s">
        <v>928</v>
      </c>
      <c r="AZ1" s="82"/>
      <c r="BA1" s="82"/>
      <c r="BB1" s="82"/>
      <c r="BC1" s="82"/>
      <c r="BD1" s="82"/>
      <c r="BE1" s="82"/>
      <c r="BF1" s="82"/>
      <c r="BG1" s="82"/>
      <c r="BH1" s="82"/>
      <c r="BI1" s="82"/>
      <c r="BJ1" s="83"/>
    </row>
    <row r="2" spans="1:62" ht="180" x14ac:dyDescent="0.25">
      <c r="A2" s="97" t="s">
        <v>885</v>
      </c>
      <c r="B2" s="99" t="s">
        <v>904</v>
      </c>
      <c r="C2" s="98" t="s">
        <v>905</v>
      </c>
      <c r="D2" s="98" t="s">
        <v>906</v>
      </c>
      <c r="E2" s="98" t="s">
        <v>907</v>
      </c>
      <c r="F2" s="98" t="s">
        <v>908</v>
      </c>
      <c r="G2" s="99" t="s">
        <v>909</v>
      </c>
      <c r="H2" s="98" t="s">
        <v>910</v>
      </c>
      <c r="I2" s="98" t="s">
        <v>911</v>
      </c>
      <c r="J2" s="98" t="s">
        <v>912</v>
      </c>
      <c r="K2" s="98" t="s">
        <v>913</v>
      </c>
      <c r="L2" s="98" t="s">
        <v>914</v>
      </c>
      <c r="M2" s="99" t="s">
        <v>915</v>
      </c>
      <c r="N2" s="98" t="s">
        <v>916</v>
      </c>
      <c r="O2" s="98" t="s">
        <v>917</v>
      </c>
      <c r="P2" s="130" t="s">
        <v>622</v>
      </c>
      <c r="Q2" s="98" t="s">
        <v>757</v>
      </c>
      <c r="R2" s="109" t="s">
        <v>759</v>
      </c>
      <c r="S2" s="112" t="s">
        <v>765</v>
      </c>
      <c r="T2" s="112" t="s">
        <v>767</v>
      </c>
      <c r="U2" s="112" t="s">
        <v>769</v>
      </c>
      <c r="V2" s="128" t="s">
        <v>772</v>
      </c>
      <c r="W2" s="112" t="s">
        <v>773</v>
      </c>
      <c r="X2" s="112" t="s">
        <v>777</v>
      </c>
      <c r="Y2" s="112" t="s">
        <v>780</v>
      </c>
      <c r="Z2" s="112" t="s">
        <v>783</v>
      </c>
      <c r="AA2" s="112" t="s">
        <v>785</v>
      </c>
      <c r="AB2" s="128" t="s">
        <v>791</v>
      </c>
      <c r="AC2" s="112" t="s">
        <v>792</v>
      </c>
      <c r="AD2" s="112" t="s">
        <v>797</v>
      </c>
      <c r="AE2" s="112" t="s">
        <v>799</v>
      </c>
      <c r="AF2" s="112" t="s">
        <v>805</v>
      </c>
      <c r="AG2" s="112" t="s">
        <v>814</v>
      </c>
      <c r="AH2" s="128" t="s">
        <v>818</v>
      </c>
      <c r="AI2" s="128" t="s">
        <v>819</v>
      </c>
      <c r="AJ2" s="112" t="s">
        <v>820</v>
      </c>
      <c r="AK2" s="128" t="s">
        <v>824</v>
      </c>
      <c r="AL2" s="112" t="s">
        <v>825</v>
      </c>
      <c r="AM2" s="128" t="s">
        <v>827</v>
      </c>
      <c r="AN2" s="112" t="s">
        <v>828</v>
      </c>
      <c r="AO2" s="112" t="s">
        <v>831</v>
      </c>
      <c r="AP2" s="112" t="s">
        <v>835</v>
      </c>
      <c r="AQ2" s="112" t="s">
        <v>838</v>
      </c>
      <c r="AR2" s="128" t="s">
        <v>847</v>
      </c>
      <c r="AS2" s="112" t="s">
        <v>848</v>
      </c>
      <c r="AT2" s="112" t="s">
        <v>858</v>
      </c>
      <c r="AU2" s="112" t="s">
        <v>851</v>
      </c>
      <c r="AV2" s="112" t="s">
        <v>860</v>
      </c>
      <c r="AW2" s="128" t="s">
        <v>863</v>
      </c>
      <c r="AX2" s="112" t="s">
        <v>864</v>
      </c>
      <c r="AY2" s="112" t="s">
        <v>869</v>
      </c>
      <c r="AZ2" s="76"/>
      <c r="BA2" s="76"/>
      <c r="BB2" s="76"/>
      <c r="BC2" s="76"/>
      <c r="BD2" s="76"/>
      <c r="BE2" s="76"/>
      <c r="BF2" s="76"/>
      <c r="BG2" s="76"/>
      <c r="BH2" s="76"/>
      <c r="BI2" s="76"/>
      <c r="BJ2" s="77"/>
    </row>
    <row r="3" spans="1:62" ht="168.75" x14ac:dyDescent="0.25">
      <c r="A3" s="97" t="s">
        <v>886</v>
      </c>
      <c r="B3" s="90"/>
      <c r="C3" s="99" t="s">
        <v>918</v>
      </c>
      <c r="D3" s="98" t="s">
        <v>919</v>
      </c>
      <c r="E3" s="98" t="s">
        <v>920</v>
      </c>
      <c r="F3" s="98" t="s">
        <v>921</v>
      </c>
      <c r="G3" s="90"/>
      <c r="H3" s="99" t="s">
        <v>922</v>
      </c>
      <c r="I3" s="98" t="s">
        <v>923</v>
      </c>
      <c r="J3" s="99" t="s">
        <v>924</v>
      </c>
      <c r="K3" s="98" t="s">
        <v>925</v>
      </c>
      <c r="L3" s="99" t="s">
        <v>926</v>
      </c>
      <c r="M3" s="90"/>
      <c r="N3" s="99" t="s">
        <v>927</v>
      </c>
      <c r="O3" s="99" t="s">
        <v>928</v>
      </c>
      <c r="P3" s="130" t="s">
        <v>903</v>
      </c>
      <c r="Q3" s="99" t="s">
        <v>758</v>
      </c>
      <c r="R3" s="109" t="s">
        <v>760</v>
      </c>
      <c r="S3" s="111" t="s">
        <v>766</v>
      </c>
      <c r="T3" s="111" t="s">
        <v>768</v>
      </c>
      <c r="U3" s="109" t="s">
        <v>770</v>
      </c>
      <c r="V3" s="90"/>
      <c r="W3" s="109" t="s">
        <v>774</v>
      </c>
      <c r="X3" s="109" t="s">
        <v>778</v>
      </c>
      <c r="Y3" s="109" t="s">
        <v>781</v>
      </c>
      <c r="Z3" s="111" t="s">
        <v>784</v>
      </c>
      <c r="AA3" s="109" t="s">
        <v>786</v>
      </c>
      <c r="AB3" s="90"/>
      <c r="AC3" s="109" t="s">
        <v>793</v>
      </c>
      <c r="AD3" s="111" t="s">
        <v>798</v>
      </c>
      <c r="AE3" s="109" t="s">
        <v>800</v>
      </c>
      <c r="AF3" s="109" t="s">
        <v>806</v>
      </c>
      <c r="AG3" s="109" t="s">
        <v>815</v>
      </c>
      <c r="AH3" s="90"/>
      <c r="AI3" s="90"/>
      <c r="AJ3" s="109" t="s">
        <v>821</v>
      </c>
      <c r="AK3" s="90"/>
      <c r="AL3" s="111" t="s">
        <v>826</v>
      </c>
      <c r="AM3" s="90"/>
      <c r="AN3" s="109" t="s">
        <v>829</v>
      </c>
      <c r="AO3" s="109" t="s">
        <v>832</v>
      </c>
      <c r="AP3" s="109" t="s">
        <v>836</v>
      </c>
      <c r="AQ3" s="109" t="s">
        <v>839</v>
      </c>
      <c r="AR3" s="90"/>
      <c r="AS3" s="109" t="s">
        <v>849</v>
      </c>
      <c r="AT3" s="111" t="s">
        <v>859</v>
      </c>
      <c r="AU3" s="109" t="s">
        <v>852</v>
      </c>
      <c r="AV3" s="109" t="s">
        <v>861</v>
      </c>
      <c r="AW3" s="90"/>
      <c r="AX3" s="109" t="s">
        <v>865</v>
      </c>
      <c r="AY3" s="109" t="s">
        <v>870</v>
      </c>
      <c r="AZ3" s="79"/>
      <c r="BA3" s="76"/>
      <c r="BB3" s="76"/>
      <c r="BC3" s="76"/>
      <c r="BD3" s="76"/>
      <c r="BE3" s="76"/>
      <c r="BF3" s="76"/>
      <c r="BG3" s="76"/>
      <c r="BH3" s="76"/>
      <c r="BI3" s="76"/>
      <c r="BJ3" s="77"/>
    </row>
    <row r="4" spans="1:62" ht="168.75" x14ac:dyDescent="0.25">
      <c r="A4" s="97" t="s">
        <v>887</v>
      </c>
      <c r="B4" s="90"/>
      <c r="C4" s="90"/>
      <c r="D4" s="99" t="s">
        <v>929</v>
      </c>
      <c r="E4" s="99" t="s">
        <v>930</v>
      </c>
      <c r="F4" s="98" t="s">
        <v>931</v>
      </c>
      <c r="G4" s="90"/>
      <c r="H4" s="90"/>
      <c r="I4" s="98" t="s">
        <v>932</v>
      </c>
      <c r="J4" s="90"/>
      <c r="K4" s="99" t="s">
        <v>933</v>
      </c>
      <c r="L4" s="90"/>
      <c r="M4" s="90"/>
      <c r="N4" s="90"/>
      <c r="O4" s="90"/>
      <c r="P4" s="89" t="s">
        <v>626</v>
      </c>
      <c r="Q4" s="131"/>
      <c r="R4" s="109" t="s">
        <v>761</v>
      </c>
      <c r="S4" s="90"/>
      <c r="T4" s="90"/>
      <c r="U4" s="111" t="s">
        <v>771</v>
      </c>
      <c r="V4" s="90"/>
      <c r="W4" s="109" t="s">
        <v>775</v>
      </c>
      <c r="X4" s="111" t="s">
        <v>779</v>
      </c>
      <c r="Y4" s="111" t="s">
        <v>782</v>
      </c>
      <c r="Z4" s="90"/>
      <c r="AA4" s="109" t="s">
        <v>787</v>
      </c>
      <c r="AB4" s="90"/>
      <c r="AC4" s="109" t="s">
        <v>794</v>
      </c>
      <c r="AD4" s="90"/>
      <c r="AE4" s="109" t="s">
        <v>801</v>
      </c>
      <c r="AF4" s="109" t="s">
        <v>807</v>
      </c>
      <c r="AG4" s="109" t="s">
        <v>816</v>
      </c>
      <c r="AH4" s="90"/>
      <c r="AI4" s="90"/>
      <c r="AJ4" s="109" t="s">
        <v>822</v>
      </c>
      <c r="AK4" s="90"/>
      <c r="AL4" s="90"/>
      <c r="AM4" s="90"/>
      <c r="AN4" s="111" t="s">
        <v>830</v>
      </c>
      <c r="AO4" s="109" t="s">
        <v>833</v>
      </c>
      <c r="AP4" s="111" t="s">
        <v>837</v>
      </c>
      <c r="AQ4" s="109" t="s">
        <v>840</v>
      </c>
      <c r="AR4" s="90"/>
      <c r="AS4" s="111" t="s">
        <v>850</v>
      </c>
      <c r="AT4" s="90"/>
      <c r="AU4" s="109" t="s">
        <v>853</v>
      </c>
      <c r="AV4" s="111" t="s">
        <v>862</v>
      </c>
      <c r="AW4" s="90"/>
      <c r="AX4" s="109" t="s">
        <v>866</v>
      </c>
      <c r="AY4" s="111" t="s">
        <v>871</v>
      </c>
      <c r="AZ4" s="80"/>
      <c r="BA4" s="80"/>
      <c r="BB4" s="80"/>
      <c r="BC4" s="80"/>
      <c r="BD4" s="80"/>
      <c r="BE4" s="80"/>
      <c r="BF4" s="80"/>
      <c r="BG4" s="80"/>
      <c r="BH4" s="80"/>
      <c r="BI4" s="80"/>
      <c r="BJ4" s="81"/>
    </row>
    <row r="5" spans="1:62" ht="135" x14ac:dyDescent="0.25">
      <c r="A5" s="97" t="s">
        <v>888</v>
      </c>
      <c r="B5" s="90"/>
      <c r="C5" s="90"/>
      <c r="D5" s="90"/>
      <c r="E5" s="90"/>
      <c r="F5" s="99" t="s">
        <v>934</v>
      </c>
      <c r="G5" s="90"/>
      <c r="H5" s="90"/>
      <c r="I5" s="98" t="s">
        <v>935</v>
      </c>
      <c r="J5" s="90"/>
      <c r="K5" s="90"/>
      <c r="L5" s="90"/>
      <c r="M5" s="90"/>
      <c r="N5" s="90"/>
      <c r="O5" s="90"/>
      <c r="P5" s="89" t="s">
        <v>630</v>
      </c>
      <c r="Q5" s="89"/>
      <c r="R5" s="109" t="s">
        <v>762</v>
      </c>
      <c r="S5" s="90"/>
      <c r="T5" s="90"/>
      <c r="U5" s="90"/>
      <c r="V5" s="90"/>
      <c r="W5" s="111" t="s">
        <v>776</v>
      </c>
      <c r="X5" s="90"/>
      <c r="Y5" s="90"/>
      <c r="Z5" s="90"/>
      <c r="AA5" s="109" t="s">
        <v>788</v>
      </c>
      <c r="AB5" s="90"/>
      <c r="AC5" s="109" t="s">
        <v>795</v>
      </c>
      <c r="AD5" s="90"/>
      <c r="AE5" s="109" t="s">
        <v>802</v>
      </c>
      <c r="AF5" s="109" t="s">
        <v>808</v>
      </c>
      <c r="AG5" s="111" t="s">
        <v>817</v>
      </c>
      <c r="AH5" s="90"/>
      <c r="AI5" s="90"/>
      <c r="AJ5" s="111" t="s">
        <v>823</v>
      </c>
      <c r="AK5" s="90"/>
      <c r="AL5" s="90"/>
      <c r="AM5" s="90"/>
      <c r="AN5" s="90"/>
      <c r="AO5" s="111" t="s">
        <v>834</v>
      </c>
      <c r="AP5" s="90"/>
      <c r="AQ5" s="109" t="s">
        <v>841</v>
      </c>
      <c r="AR5" s="90"/>
      <c r="AS5" s="90"/>
      <c r="AT5" s="90"/>
      <c r="AU5" s="109" t="s">
        <v>854</v>
      </c>
      <c r="AV5" s="90"/>
      <c r="AW5" s="90"/>
      <c r="AX5" s="109" t="s">
        <v>867</v>
      </c>
      <c r="AY5" s="90"/>
      <c r="AZ5" s="76"/>
      <c r="BA5" s="76"/>
      <c r="BB5" s="76"/>
      <c r="BC5" s="76"/>
      <c r="BD5" s="76"/>
      <c r="BE5" s="76"/>
      <c r="BF5" s="76"/>
      <c r="BG5" s="76"/>
      <c r="BH5" s="76"/>
      <c r="BI5" s="76"/>
      <c r="BJ5" s="76"/>
    </row>
    <row r="6" spans="1:62" ht="112.5" x14ac:dyDescent="0.25">
      <c r="A6" s="97" t="s">
        <v>889</v>
      </c>
      <c r="B6" s="90"/>
      <c r="C6" s="90"/>
      <c r="D6" s="90"/>
      <c r="E6" s="90"/>
      <c r="F6" s="90"/>
      <c r="G6" s="90"/>
      <c r="H6" s="90"/>
      <c r="I6" s="98" t="s">
        <v>936</v>
      </c>
      <c r="J6" s="90"/>
      <c r="K6" s="90"/>
      <c r="L6" s="90"/>
      <c r="M6" s="90"/>
      <c r="N6" s="90"/>
      <c r="O6" s="90"/>
      <c r="P6" s="89" t="s">
        <v>632</v>
      </c>
      <c r="Q6" s="89"/>
      <c r="R6" s="111" t="s">
        <v>763</v>
      </c>
      <c r="S6" s="90"/>
      <c r="T6" s="90"/>
      <c r="U6" s="90"/>
      <c r="V6" s="90"/>
      <c r="W6" s="90"/>
      <c r="X6" s="90"/>
      <c r="Y6" s="90"/>
      <c r="Z6" s="90"/>
      <c r="AA6" s="109" t="s">
        <v>789</v>
      </c>
      <c r="AB6" s="90"/>
      <c r="AC6" s="111" t="s">
        <v>796</v>
      </c>
      <c r="AD6" s="90"/>
      <c r="AE6" s="109" t="s">
        <v>803</v>
      </c>
      <c r="AF6" s="109" t="s">
        <v>809</v>
      </c>
      <c r="AG6" s="90"/>
      <c r="AH6" s="90"/>
      <c r="AI6" s="90"/>
      <c r="AJ6" s="90"/>
      <c r="AK6" s="90"/>
      <c r="AL6" s="90"/>
      <c r="AM6" s="90"/>
      <c r="AN6" s="90"/>
      <c r="AO6" s="90"/>
      <c r="AP6" s="90"/>
      <c r="AQ6" s="109" t="s">
        <v>842</v>
      </c>
      <c r="AR6" s="90"/>
      <c r="AS6" s="90"/>
      <c r="AT6" s="90"/>
      <c r="AU6" s="109" t="s">
        <v>855</v>
      </c>
      <c r="AV6" s="90"/>
      <c r="AW6" s="90"/>
      <c r="AX6" s="111" t="s">
        <v>868</v>
      </c>
      <c r="AY6" s="90"/>
    </row>
    <row r="7" spans="1:62" ht="135" x14ac:dyDescent="0.25">
      <c r="A7" s="97" t="s">
        <v>890</v>
      </c>
      <c r="B7" s="90"/>
      <c r="C7" s="90"/>
      <c r="D7" s="90"/>
      <c r="E7" s="90"/>
      <c r="F7" s="90"/>
      <c r="G7" s="90"/>
      <c r="H7" s="90"/>
      <c r="I7" s="98" t="s">
        <v>937</v>
      </c>
      <c r="J7" s="90"/>
      <c r="K7" s="90"/>
      <c r="L7" s="90"/>
      <c r="M7" s="90"/>
      <c r="N7" s="90"/>
      <c r="O7" s="90"/>
      <c r="P7" s="89" t="s">
        <v>726</v>
      </c>
      <c r="Q7" s="89"/>
      <c r="R7" s="90"/>
      <c r="S7" s="90"/>
      <c r="T7" s="90"/>
      <c r="U7" s="90"/>
      <c r="V7" s="90"/>
      <c r="W7" s="90"/>
      <c r="X7" s="90"/>
      <c r="Y7" s="90"/>
      <c r="Z7" s="90"/>
      <c r="AA7" s="111" t="s">
        <v>790</v>
      </c>
      <c r="AB7" s="90"/>
      <c r="AC7" s="90"/>
      <c r="AD7" s="90"/>
      <c r="AE7" s="111" t="s">
        <v>804</v>
      </c>
      <c r="AF7" s="109" t="s">
        <v>810</v>
      </c>
      <c r="AG7" s="90"/>
      <c r="AH7" s="90"/>
      <c r="AI7" s="90"/>
      <c r="AJ7" s="90"/>
      <c r="AK7" s="90"/>
      <c r="AL7" s="90"/>
      <c r="AM7" s="90"/>
      <c r="AN7" s="90"/>
      <c r="AO7" s="90"/>
      <c r="AP7" s="90"/>
      <c r="AQ7" s="109" t="s">
        <v>843</v>
      </c>
      <c r="AR7" s="90"/>
      <c r="AS7" s="90"/>
      <c r="AT7" s="90"/>
      <c r="AU7" s="109" t="s">
        <v>856</v>
      </c>
      <c r="AV7" s="90"/>
      <c r="AW7" s="90"/>
      <c r="AX7" s="90"/>
      <c r="AY7" s="90"/>
    </row>
    <row r="8" spans="1:62" ht="123.75" x14ac:dyDescent="0.25">
      <c r="A8" s="97" t="s">
        <v>891</v>
      </c>
      <c r="B8" s="90"/>
      <c r="C8" s="90"/>
      <c r="D8" s="90"/>
      <c r="E8" s="90"/>
      <c r="F8" s="90"/>
      <c r="G8" s="90"/>
      <c r="H8" s="90"/>
      <c r="I8" s="99" t="s">
        <v>938</v>
      </c>
      <c r="J8" s="90"/>
      <c r="K8" s="90"/>
      <c r="L8" s="90"/>
      <c r="M8" s="90"/>
      <c r="N8" s="90"/>
      <c r="O8" s="90"/>
      <c r="P8" s="89" t="s">
        <v>727</v>
      </c>
      <c r="Q8" s="89"/>
      <c r="R8" s="90"/>
      <c r="S8" s="90"/>
      <c r="T8" s="90"/>
      <c r="U8" s="90"/>
      <c r="V8" s="90"/>
      <c r="W8" s="90"/>
      <c r="X8" s="90"/>
      <c r="Y8" s="90"/>
      <c r="Z8" s="90"/>
      <c r="AA8" s="90"/>
      <c r="AB8" s="90"/>
      <c r="AC8" s="90"/>
      <c r="AD8" s="90"/>
      <c r="AE8" s="90"/>
      <c r="AF8" s="109" t="s">
        <v>811</v>
      </c>
      <c r="AG8" s="90"/>
      <c r="AH8" s="90"/>
      <c r="AI8" s="90"/>
      <c r="AJ8" s="90"/>
      <c r="AK8" s="90"/>
      <c r="AL8" s="90"/>
      <c r="AM8" s="90"/>
      <c r="AN8" s="90"/>
      <c r="AO8" s="90"/>
      <c r="AP8" s="90"/>
      <c r="AQ8" s="109" t="s">
        <v>844</v>
      </c>
      <c r="AR8" s="90"/>
      <c r="AS8" s="90"/>
      <c r="AT8" s="90"/>
      <c r="AU8" s="111" t="s">
        <v>857</v>
      </c>
      <c r="AV8" s="90"/>
      <c r="AW8" s="90"/>
      <c r="AX8" s="90"/>
      <c r="AY8" s="90"/>
    </row>
    <row r="9" spans="1:62" ht="67.5" x14ac:dyDescent="0.25">
      <c r="A9" s="97" t="s">
        <v>892</v>
      </c>
      <c r="B9" s="90"/>
      <c r="C9" s="90"/>
      <c r="D9" s="90"/>
      <c r="E9" s="90"/>
      <c r="F9" s="90"/>
      <c r="G9" s="90"/>
      <c r="H9" s="90"/>
      <c r="I9" s="90"/>
      <c r="J9" s="90"/>
      <c r="K9" s="90"/>
      <c r="L9" s="90"/>
      <c r="M9" s="90"/>
      <c r="N9" s="90"/>
      <c r="O9" s="90"/>
      <c r="P9" s="89" t="s">
        <v>728</v>
      </c>
      <c r="Q9" s="89"/>
      <c r="R9" s="90"/>
      <c r="S9" s="90"/>
      <c r="T9" s="90"/>
      <c r="U9" s="90"/>
      <c r="V9" s="90"/>
      <c r="W9" s="90"/>
      <c r="X9" s="90"/>
      <c r="Y9" s="90"/>
      <c r="Z9" s="90"/>
      <c r="AA9" s="90"/>
      <c r="AB9" s="90"/>
      <c r="AC9" s="90"/>
      <c r="AD9" s="90"/>
      <c r="AE9" s="90"/>
      <c r="AF9" s="109" t="s">
        <v>812</v>
      </c>
      <c r="AG9" s="90"/>
      <c r="AH9" s="90"/>
      <c r="AI9" s="90"/>
      <c r="AJ9" s="90"/>
      <c r="AK9" s="90"/>
      <c r="AL9" s="90"/>
      <c r="AM9" s="90"/>
      <c r="AN9" s="90"/>
      <c r="AO9" s="90"/>
      <c r="AP9" s="90"/>
      <c r="AQ9" s="109" t="s">
        <v>845</v>
      </c>
      <c r="AR9" s="90"/>
      <c r="AS9" s="90"/>
      <c r="AT9" s="90"/>
      <c r="AU9" s="90"/>
      <c r="AV9" s="90"/>
      <c r="AW9" s="90"/>
      <c r="AX9" s="90"/>
      <c r="AY9" s="90"/>
    </row>
    <row r="10" spans="1:62" ht="101.25" x14ac:dyDescent="0.25">
      <c r="A10" s="97" t="s">
        <v>893</v>
      </c>
      <c r="B10" s="90"/>
      <c r="C10" s="90"/>
      <c r="D10" s="90"/>
      <c r="E10" s="90"/>
      <c r="F10" s="90"/>
      <c r="G10" s="90"/>
      <c r="H10" s="90"/>
      <c r="I10" s="90"/>
      <c r="J10" s="90"/>
      <c r="K10" s="90"/>
      <c r="L10" s="90"/>
      <c r="M10" s="90"/>
      <c r="N10" s="90"/>
      <c r="O10" s="90"/>
      <c r="P10" s="89" t="s">
        <v>729</v>
      </c>
      <c r="Q10" s="89"/>
      <c r="R10" s="90"/>
      <c r="S10" s="90"/>
      <c r="T10" s="90"/>
      <c r="U10" s="90"/>
      <c r="V10" s="90"/>
      <c r="W10" s="90"/>
      <c r="X10" s="90"/>
      <c r="Y10" s="90"/>
      <c r="Z10" s="90"/>
      <c r="AA10" s="90"/>
      <c r="AB10" s="90"/>
      <c r="AC10" s="90"/>
      <c r="AD10" s="90"/>
      <c r="AE10" s="90"/>
      <c r="AF10" s="111" t="s">
        <v>813</v>
      </c>
      <c r="AG10" s="90"/>
      <c r="AH10" s="90"/>
      <c r="AI10" s="90"/>
      <c r="AJ10" s="90"/>
      <c r="AK10" s="90"/>
      <c r="AL10" s="90"/>
      <c r="AM10" s="90"/>
      <c r="AN10" s="90"/>
      <c r="AO10" s="90"/>
      <c r="AP10" s="90"/>
      <c r="AQ10" s="111" t="s">
        <v>846</v>
      </c>
      <c r="AR10" s="90"/>
      <c r="AS10" s="90"/>
      <c r="AT10" s="90"/>
      <c r="AU10" s="90"/>
      <c r="AV10" s="90"/>
      <c r="AW10" s="90"/>
      <c r="AX10" s="90"/>
      <c r="AY10" s="90"/>
    </row>
    <row r="11" spans="1:62" ht="45" x14ac:dyDescent="0.25">
      <c r="A11" s="97" t="s">
        <v>894</v>
      </c>
      <c r="B11" s="90"/>
      <c r="C11" s="90"/>
      <c r="D11" s="90"/>
      <c r="E11" s="90"/>
      <c r="F11" s="90"/>
      <c r="G11" s="90"/>
      <c r="H11" s="90"/>
      <c r="I11" s="90"/>
      <c r="J11" s="90"/>
      <c r="K11" s="90"/>
      <c r="L11" s="90"/>
      <c r="M11" s="90"/>
      <c r="N11" s="90"/>
      <c r="O11" s="90"/>
      <c r="P11" s="89" t="s">
        <v>730</v>
      </c>
      <c r="Q11" s="89"/>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row>
    <row r="12" spans="1:62" ht="56.25" x14ac:dyDescent="0.25">
      <c r="A12" s="97" t="s">
        <v>895</v>
      </c>
      <c r="B12" s="90"/>
      <c r="C12" s="90"/>
      <c r="D12" s="90"/>
      <c r="E12" s="90"/>
      <c r="F12" s="90"/>
      <c r="G12" s="90"/>
      <c r="H12" s="90"/>
      <c r="I12" s="90"/>
      <c r="J12" s="90"/>
      <c r="K12" s="90"/>
      <c r="L12" s="90"/>
      <c r="M12" s="90"/>
      <c r="N12" s="90"/>
      <c r="O12" s="90"/>
      <c r="P12" s="89" t="s">
        <v>731</v>
      </c>
      <c r="Q12" s="89"/>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row>
    <row r="13" spans="1:62" ht="45" x14ac:dyDescent="0.25">
      <c r="A13" s="97" t="s">
        <v>896</v>
      </c>
      <c r="B13" s="90"/>
      <c r="C13" s="90"/>
      <c r="D13" s="90"/>
      <c r="E13" s="90"/>
      <c r="F13" s="90"/>
      <c r="G13" s="90"/>
      <c r="H13" s="90"/>
      <c r="I13" s="90"/>
      <c r="J13" s="90"/>
      <c r="K13" s="90"/>
      <c r="L13" s="90"/>
      <c r="M13" s="90"/>
      <c r="N13" s="90"/>
      <c r="O13" s="90"/>
      <c r="P13" s="89" t="s">
        <v>732</v>
      </c>
      <c r="Q13" s="89"/>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row>
    <row r="14" spans="1:62" ht="33.75" x14ac:dyDescent="0.25">
      <c r="A14" s="97" t="s">
        <v>897</v>
      </c>
      <c r="B14" s="90"/>
      <c r="C14" s="90"/>
      <c r="D14" s="90"/>
      <c r="E14" s="90"/>
      <c r="F14" s="90"/>
      <c r="G14" s="90"/>
      <c r="H14" s="90"/>
      <c r="I14" s="90"/>
      <c r="J14" s="90"/>
      <c r="K14" s="90"/>
      <c r="L14" s="90"/>
      <c r="M14" s="90"/>
      <c r="N14" s="90"/>
      <c r="O14" s="90"/>
      <c r="P14" s="89" t="s">
        <v>733</v>
      </c>
      <c r="Q14" s="89"/>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row>
    <row r="15" spans="1:62" ht="67.5" x14ac:dyDescent="0.25">
      <c r="A15" s="97" t="s">
        <v>898</v>
      </c>
      <c r="B15" s="90"/>
      <c r="C15" s="90"/>
      <c r="D15" s="90"/>
      <c r="E15" s="90"/>
      <c r="F15" s="90"/>
      <c r="G15" s="90"/>
      <c r="H15" s="90"/>
      <c r="I15" s="90"/>
      <c r="J15" s="90"/>
      <c r="K15" s="90"/>
      <c r="L15" s="90"/>
      <c r="M15" s="90"/>
      <c r="N15" s="90"/>
      <c r="O15" s="90"/>
      <c r="P15" s="89" t="s">
        <v>734</v>
      </c>
      <c r="Q15" s="89"/>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row>
    <row r="16" spans="1:62" ht="78.75" x14ac:dyDescent="0.25">
      <c r="A16" s="90"/>
      <c r="B16" s="90"/>
      <c r="C16" s="90"/>
      <c r="D16" s="90"/>
      <c r="E16" s="90"/>
      <c r="F16" s="90"/>
      <c r="G16" s="90"/>
      <c r="H16" s="90"/>
      <c r="I16" s="90"/>
      <c r="J16" s="90"/>
      <c r="K16" s="90"/>
      <c r="L16" s="90"/>
      <c r="M16" s="90"/>
      <c r="N16" s="90"/>
      <c r="O16" s="90"/>
      <c r="P16" s="89" t="s">
        <v>735</v>
      </c>
      <c r="Q16" s="89"/>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row>
    <row r="17" spans="1:51" ht="56.25" x14ac:dyDescent="0.25">
      <c r="A17" s="90"/>
      <c r="B17" s="90"/>
      <c r="C17" s="90"/>
      <c r="D17" s="90"/>
      <c r="E17" s="90"/>
      <c r="F17" s="90"/>
      <c r="G17" s="90"/>
      <c r="H17" s="90"/>
      <c r="I17" s="90"/>
      <c r="J17" s="90"/>
      <c r="K17" s="90"/>
      <c r="L17" s="90"/>
      <c r="M17" s="90"/>
      <c r="N17" s="90"/>
      <c r="O17" s="90"/>
      <c r="P17" s="89" t="s">
        <v>736</v>
      </c>
      <c r="Q17" s="89"/>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row>
    <row r="18" spans="1:51" ht="45" x14ac:dyDescent="0.25">
      <c r="A18" s="90"/>
      <c r="B18" s="90"/>
      <c r="C18" s="90"/>
      <c r="D18" s="90"/>
      <c r="E18" s="90"/>
      <c r="F18" s="90"/>
      <c r="G18" s="90"/>
      <c r="H18" s="90"/>
      <c r="I18" s="90"/>
      <c r="J18" s="90"/>
      <c r="K18" s="90"/>
      <c r="L18" s="90"/>
      <c r="M18" s="90"/>
      <c r="N18" s="90"/>
      <c r="O18" s="90"/>
      <c r="P18" s="89" t="s">
        <v>737</v>
      </c>
      <c r="Q18" s="89"/>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row>
    <row r="19" spans="1:51" ht="67.5" x14ac:dyDescent="0.25">
      <c r="A19" s="90"/>
      <c r="B19" s="90"/>
      <c r="C19" s="90"/>
      <c r="D19" s="90"/>
      <c r="E19" s="90"/>
      <c r="F19" s="90"/>
      <c r="G19" s="90"/>
      <c r="H19" s="90"/>
      <c r="I19" s="90"/>
      <c r="J19" s="90"/>
      <c r="K19" s="90"/>
      <c r="L19" s="90"/>
      <c r="M19" s="90"/>
      <c r="N19" s="90"/>
      <c r="O19" s="90"/>
      <c r="P19" s="89" t="s">
        <v>738</v>
      </c>
      <c r="Q19" s="89"/>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row>
    <row r="20" spans="1:51" ht="22.5" x14ac:dyDescent="0.25">
      <c r="A20" s="90"/>
      <c r="B20" s="90"/>
      <c r="C20" s="90"/>
      <c r="D20" s="90"/>
      <c r="E20" s="90"/>
      <c r="F20" s="90"/>
      <c r="G20" s="90"/>
      <c r="H20" s="90"/>
      <c r="I20" s="90"/>
      <c r="J20" s="90"/>
      <c r="K20" s="90"/>
      <c r="L20" s="90"/>
      <c r="M20" s="90"/>
      <c r="N20" s="90"/>
      <c r="O20" s="90"/>
      <c r="P20" s="89" t="s">
        <v>739</v>
      </c>
      <c r="Q20" s="89"/>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row>
    <row r="21" spans="1:51" ht="22.5" x14ac:dyDescent="0.25">
      <c r="A21" s="90"/>
      <c r="B21" s="90"/>
      <c r="C21" s="90"/>
      <c r="D21" s="90"/>
      <c r="E21" s="90"/>
      <c r="F21" s="90"/>
      <c r="G21" s="90"/>
      <c r="H21" s="90"/>
      <c r="I21" s="90"/>
      <c r="J21" s="90"/>
      <c r="K21" s="90"/>
      <c r="L21" s="90"/>
      <c r="M21" s="90"/>
      <c r="N21" s="90"/>
      <c r="O21" s="90"/>
      <c r="P21" s="89" t="s">
        <v>740</v>
      </c>
      <c r="Q21" s="89"/>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row>
    <row r="22" spans="1:51" ht="33.75" x14ac:dyDescent="0.25">
      <c r="A22" s="90"/>
      <c r="B22" s="90"/>
      <c r="C22" s="90"/>
      <c r="D22" s="90"/>
      <c r="E22" s="90"/>
      <c r="F22" s="90"/>
      <c r="G22" s="90"/>
      <c r="H22" s="90"/>
      <c r="I22" s="90"/>
      <c r="J22" s="90"/>
      <c r="K22" s="90"/>
      <c r="L22" s="90"/>
      <c r="M22" s="90"/>
      <c r="N22" s="90"/>
      <c r="O22" s="90"/>
      <c r="P22" s="89" t="s">
        <v>741</v>
      </c>
      <c r="Q22" s="89"/>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row>
    <row r="23" spans="1:51" ht="33.75" x14ac:dyDescent="0.25">
      <c r="A23" s="90"/>
      <c r="B23" s="90"/>
      <c r="C23" s="90"/>
      <c r="D23" s="90"/>
      <c r="E23" s="90"/>
      <c r="F23" s="90"/>
      <c r="G23" s="90"/>
      <c r="H23" s="90"/>
      <c r="I23" s="90"/>
      <c r="J23" s="90"/>
      <c r="K23" s="90"/>
      <c r="L23" s="90"/>
      <c r="M23" s="90"/>
      <c r="N23" s="90"/>
      <c r="O23" s="90"/>
      <c r="P23" s="89" t="s">
        <v>742</v>
      </c>
      <c r="Q23" s="89"/>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row>
    <row r="24" spans="1:51" ht="45" x14ac:dyDescent="0.25">
      <c r="A24" s="90"/>
      <c r="B24" s="90"/>
      <c r="C24" s="90"/>
      <c r="D24" s="90"/>
      <c r="E24" s="90"/>
      <c r="F24" s="90"/>
      <c r="G24" s="90"/>
      <c r="H24" s="90"/>
      <c r="I24" s="90"/>
      <c r="J24" s="90"/>
      <c r="K24" s="90"/>
      <c r="L24" s="90"/>
      <c r="M24" s="90"/>
      <c r="N24" s="90"/>
      <c r="O24" s="90"/>
      <c r="P24" s="89" t="s">
        <v>743</v>
      </c>
      <c r="Q24" s="89"/>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row>
    <row r="25" spans="1:51" ht="56.25" x14ac:dyDescent="0.25">
      <c r="A25" s="90"/>
      <c r="B25" s="90"/>
      <c r="C25" s="90"/>
      <c r="D25" s="90"/>
      <c r="E25" s="90"/>
      <c r="F25" s="90"/>
      <c r="G25" s="90"/>
      <c r="H25" s="90"/>
      <c r="I25" s="90"/>
      <c r="J25" s="90"/>
      <c r="K25" s="90"/>
      <c r="L25" s="90"/>
      <c r="M25" s="90"/>
      <c r="N25" s="90"/>
      <c r="O25" s="90"/>
      <c r="P25" s="89" t="s">
        <v>752</v>
      </c>
      <c r="Q25" s="89"/>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row>
    <row r="26" spans="1:51" ht="56.25" x14ac:dyDescent="0.25">
      <c r="A26" s="90"/>
      <c r="B26" s="90"/>
      <c r="C26" s="90"/>
      <c r="D26" s="90"/>
      <c r="E26" s="90"/>
      <c r="F26" s="90"/>
      <c r="G26" s="90"/>
      <c r="H26" s="90"/>
      <c r="I26" s="90"/>
      <c r="J26" s="90"/>
      <c r="K26" s="90"/>
      <c r="L26" s="90"/>
      <c r="M26" s="90"/>
      <c r="N26" s="90"/>
      <c r="O26" s="90"/>
      <c r="P26" s="89" t="s">
        <v>753</v>
      </c>
      <c r="Q26" s="89"/>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row>
    <row r="27" spans="1:51" ht="101.25" x14ac:dyDescent="0.25">
      <c r="A27" s="90"/>
      <c r="B27" s="90"/>
      <c r="C27" s="90"/>
      <c r="D27" s="90"/>
      <c r="E27" s="90"/>
      <c r="F27" s="90"/>
      <c r="G27" s="90"/>
      <c r="H27" s="90"/>
      <c r="I27" s="90"/>
      <c r="J27" s="90"/>
      <c r="K27" s="90"/>
      <c r="L27" s="90"/>
      <c r="M27" s="90"/>
      <c r="N27" s="90"/>
      <c r="O27" s="90"/>
      <c r="P27" s="89" t="s">
        <v>754</v>
      </c>
      <c r="Q27" s="89"/>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row>
    <row r="28" spans="1:51" ht="67.5" x14ac:dyDescent="0.25">
      <c r="A28" s="90"/>
      <c r="B28" s="90"/>
      <c r="C28" s="90"/>
      <c r="D28" s="90"/>
      <c r="E28" s="90"/>
      <c r="F28" s="90"/>
      <c r="G28" s="90"/>
      <c r="H28" s="90"/>
      <c r="I28" s="90"/>
      <c r="J28" s="90"/>
      <c r="K28" s="90"/>
      <c r="L28" s="90"/>
      <c r="M28" s="90"/>
      <c r="N28" s="90"/>
      <c r="O28" s="90"/>
      <c r="P28" s="89" t="s">
        <v>755</v>
      </c>
      <c r="Q28" s="89"/>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row>
    <row r="29" spans="1:51" ht="33.75" x14ac:dyDescent="0.25">
      <c r="A29" s="90"/>
      <c r="B29" s="90"/>
      <c r="C29" s="90"/>
      <c r="D29" s="90"/>
      <c r="E29" s="90"/>
      <c r="F29" s="90"/>
      <c r="G29" s="90"/>
      <c r="H29" s="90"/>
      <c r="I29" s="90"/>
      <c r="J29" s="90"/>
      <c r="K29" s="90"/>
      <c r="L29" s="90"/>
      <c r="M29" s="90"/>
      <c r="N29" s="90"/>
      <c r="O29" s="90"/>
      <c r="P29" s="89" t="s">
        <v>751</v>
      </c>
      <c r="Q29" s="89"/>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row>
    <row r="30" spans="1:51" ht="45" x14ac:dyDescent="0.25">
      <c r="A30" s="90"/>
      <c r="B30" s="90"/>
      <c r="C30" s="90"/>
      <c r="D30" s="90"/>
      <c r="E30" s="90"/>
      <c r="F30" s="90"/>
      <c r="G30" s="90"/>
      <c r="H30" s="90"/>
      <c r="I30" s="90"/>
      <c r="J30" s="90"/>
      <c r="K30" s="90"/>
      <c r="L30" s="90"/>
      <c r="M30" s="90"/>
      <c r="N30" s="90"/>
      <c r="O30" s="90"/>
      <c r="P30" s="89" t="s">
        <v>750</v>
      </c>
      <c r="Q30" s="89"/>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row>
    <row r="31" spans="1:51" ht="56.25" x14ac:dyDescent="0.25">
      <c r="A31" s="90"/>
      <c r="B31" s="90"/>
      <c r="C31" s="90"/>
      <c r="D31" s="90"/>
      <c r="E31" s="90"/>
      <c r="F31" s="90"/>
      <c r="G31" s="90"/>
      <c r="H31" s="90"/>
      <c r="I31" s="90"/>
      <c r="J31" s="90"/>
      <c r="K31" s="90"/>
      <c r="L31" s="90"/>
      <c r="M31" s="90"/>
      <c r="N31" s="90"/>
      <c r="O31" s="90"/>
      <c r="P31" s="89" t="s">
        <v>749</v>
      </c>
      <c r="Q31" s="89"/>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row>
    <row r="32" spans="1:51" ht="78.75" x14ac:dyDescent="0.25">
      <c r="A32" s="90"/>
      <c r="B32" s="90"/>
      <c r="C32" s="90"/>
      <c r="D32" s="90"/>
      <c r="E32" s="90"/>
      <c r="F32" s="90"/>
      <c r="G32" s="90"/>
      <c r="H32" s="90"/>
      <c r="I32" s="90"/>
      <c r="J32" s="90"/>
      <c r="K32" s="90"/>
      <c r="L32" s="90"/>
      <c r="M32" s="90"/>
      <c r="N32" s="90"/>
      <c r="O32" s="90"/>
      <c r="P32" s="89" t="s">
        <v>748</v>
      </c>
      <c r="Q32" s="89"/>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row>
    <row r="33" spans="1:51" ht="56.25" x14ac:dyDescent="0.25">
      <c r="A33" s="90"/>
      <c r="B33" s="90"/>
      <c r="C33" s="90"/>
      <c r="D33" s="90"/>
      <c r="E33" s="90"/>
      <c r="F33" s="90"/>
      <c r="G33" s="90"/>
      <c r="H33" s="90"/>
      <c r="I33" s="90"/>
      <c r="J33" s="90"/>
      <c r="K33" s="90"/>
      <c r="L33" s="90"/>
      <c r="M33" s="90"/>
      <c r="N33" s="90"/>
      <c r="O33" s="90"/>
      <c r="P33" s="89" t="s">
        <v>747</v>
      </c>
      <c r="Q33" s="89"/>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row>
    <row r="34" spans="1:51" ht="45" x14ac:dyDescent="0.25">
      <c r="A34" s="90"/>
      <c r="B34" s="90"/>
      <c r="C34" s="90"/>
      <c r="D34" s="90"/>
      <c r="E34" s="90"/>
      <c r="F34" s="90"/>
      <c r="G34" s="90"/>
      <c r="H34" s="90"/>
      <c r="I34" s="90"/>
      <c r="J34" s="90"/>
      <c r="K34" s="90"/>
      <c r="L34" s="90"/>
      <c r="M34" s="90"/>
      <c r="N34" s="90"/>
      <c r="O34" s="90"/>
      <c r="P34" s="89" t="s">
        <v>746</v>
      </c>
      <c r="Q34" s="89"/>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row>
    <row r="35" spans="1:51" ht="90" x14ac:dyDescent="0.25">
      <c r="A35" s="90"/>
      <c r="B35" s="90"/>
      <c r="C35" s="90"/>
      <c r="D35" s="90"/>
      <c r="E35" s="90"/>
      <c r="F35" s="90"/>
      <c r="G35" s="90"/>
      <c r="H35" s="90"/>
      <c r="I35" s="90"/>
      <c r="J35" s="90"/>
      <c r="K35" s="90"/>
      <c r="L35" s="90"/>
      <c r="M35" s="90"/>
      <c r="N35" s="90"/>
      <c r="O35" s="90"/>
      <c r="P35" s="89" t="s">
        <v>745</v>
      </c>
      <c r="Q35" s="89"/>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row>
    <row r="36" spans="1:51" ht="67.5" x14ac:dyDescent="0.25">
      <c r="A36" s="90"/>
      <c r="B36" s="90"/>
      <c r="C36" s="90"/>
      <c r="D36" s="90"/>
      <c r="E36" s="90"/>
      <c r="F36" s="90"/>
      <c r="G36" s="90"/>
      <c r="H36" s="90"/>
      <c r="I36" s="90"/>
      <c r="J36" s="90"/>
      <c r="K36" s="90"/>
      <c r="L36" s="90"/>
      <c r="M36" s="90"/>
      <c r="N36" s="90"/>
      <c r="O36" s="90"/>
      <c r="P36" s="89" t="s">
        <v>744</v>
      </c>
      <c r="Q36" s="89"/>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row>
  </sheetData>
  <phoneticPr fontId="18" type="noConversion"/>
  <pageMargins left="0.7" right="0.7" top="0.75" bottom="0.75" header="0.3" footer="0.3"/>
  <tableParts count="5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2F492-7834-4E09-ABD8-9B4516AF4C0F}">
  <dimension ref="A1:BJ36"/>
  <sheetViews>
    <sheetView topLeftCell="J1" zoomScale="85" zoomScaleNormal="85" workbookViewId="0">
      <selection activeCell="O1" sqref="O1:O3"/>
    </sheetView>
  </sheetViews>
  <sheetFormatPr baseColWidth="10" defaultColWidth="20" defaultRowHeight="11.25" x14ac:dyDescent="0.25"/>
  <cols>
    <col min="1" max="1" width="23.625" style="78" customWidth="1"/>
    <col min="2" max="2" width="46.375" style="78" customWidth="1"/>
    <col min="3" max="16384" width="20" style="78"/>
  </cols>
  <sheetData>
    <row r="1" spans="1:62" ht="42" customHeight="1" x14ac:dyDescent="0.25">
      <c r="A1" s="92" t="s">
        <v>872</v>
      </c>
      <c r="B1" s="92" t="s">
        <v>885</v>
      </c>
      <c r="C1" s="84" t="s">
        <v>886</v>
      </c>
      <c r="D1" s="84" t="s">
        <v>887</v>
      </c>
      <c r="E1" s="84" t="s">
        <v>888</v>
      </c>
      <c r="F1" s="84" t="s">
        <v>889</v>
      </c>
      <c r="G1" s="84" t="s">
        <v>890</v>
      </c>
      <c r="H1" s="84" t="s">
        <v>891</v>
      </c>
      <c r="I1" s="84" t="s">
        <v>892</v>
      </c>
      <c r="J1" s="84" t="s">
        <v>893</v>
      </c>
      <c r="K1" s="84" t="s">
        <v>894</v>
      </c>
      <c r="L1" s="84" t="s">
        <v>895</v>
      </c>
      <c r="M1" s="84" t="s">
        <v>896</v>
      </c>
      <c r="N1" s="84" t="s">
        <v>897</v>
      </c>
      <c r="O1" s="108" t="s">
        <v>898</v>
      </c>
      <c r="P1" s="87" t="s">
        <v>756</v>
      </c>
      <c r="Q1" s="88" t="s">
        <v>622</v>
      </c>
      <c r="R1" s="88" t="s">
        <v>764</v>
      </c>
      <c r="S1" s="88" t="s">
        <v>626</v>
      </c>
      <c r="T1" s="88" t="s">
        <v>630</v>
      </c>
      <c r="U1" s="88" t="s">
        <v>632</v>
      </c>
      <c r="V1" s="88" t="s">
        <v>634</v>
      </c>
      <c r="W1" s="88" t="s">
        <v>638</v>
      </c>
      <c r="X1" s="88" t="s">
        <v>640</v>
      </c>
      <c r="Y1" s="88" t="s">
        <v>641</v>
      </c>
      <c r="Z1" s="88" t="s">
        <v>645</v>
      </c>
      <c r="AA1" s="88" t="s">
        <v>647</v>
      </c>
      <c r="AB1" s="88" t="s">
        <v>649</v>
      </c>
      <c r="AC1" s="88" t="s">
        <v>651</v>
      </c>
      <c r="AD1" s="88" t="s">
        <v>655</v>
      </c>
      <c r="AE1" s="88" t="s">
        <v>659</v>
      </c>
      <c r="AF1" s="88" t="s">
        <v>661</v>
      </c>
      <c r="AG1" s="88" t="s">
        <v>665</v>
      </c>
      <c r="AH1" s="88" t="s">
        <v>667</v>
      </c>
      <c r="AI1" s="88" t="s">
        <v>669</v>
      </c>
      <c r="AJ1" s="88" t="s">
        <v>671</v>
      </c>
      <c r="AK1" s="88" t="s">
        <v>673</v>
      </c>
      <c r="AL1" s="88" t="s">
        <v>675</v>
      </c>
      <c r="AM1" s="88" t="s">
        <v>677</v>
      </c>
      <c r="AN1" s="88" t="s">
        <v>681</v>
      </c>
      <c r="AO1" s="88" t="s">
        <v>683</v>
      </c>
      <c r="AP1" s="88" t="s">
        <v>686</v>
      </c>
      <c r="AQ1" s="88" t="s">
        <v>688</v>
      </c>
      <c r="AR1" s="88" t="s">
        <v>690</v>
      </c>
      <c r="AS1" s="88" t="s">
        <v>694</v>
      </c>
      <c r="AT1" s="88" t="s">
        <v>696</v>
      </c>
      <c r="AU1" s="88" t="s">
        <v>700</v>
      </c>
      <c r="AV1" s="88" t="s">
        <v>704</v>
      </c>
      <c r="AW1" s="88" t="s">
        <v>706</v>
      </c>
      <c r="AX1" s="88" t="s">
        <v>710</v>
      </c>
      <c r="AY1" s="88" t="s">
        <v>712</v>
      </c>
      <c r="AZ1" s="82"/>
      <c r="BA1" s="82"/>
      <c r="BB1" s="82"/>
      <c r="BC1" s="82"/>
      <c r="BD1" s="82"/>
      <c r="BE1" s="82"/>
      <c r="BF1" s="82"/>
      <c r="BG1" s="82"/>
      <c r="BH1" s="82"/>
      <c r="BI1" s="82"/>
      <c r="BJ1" s="83"/>
    </row>
    <row r="2" spans="1:62" ht="180" x14ac:dyDescent="0.25">
      <c r="A2" s="97" t="s">
        <v>885</v>
      </c>
      <c r="B2" s="99" t="s">
        <v>721</v>
      </c>
      <c r="C2" s="98" t="s">
        <v>722</v>
      </c>
      <c r="D2" s="98" t="s">
        <v>724</v>
      </c>
      <c r="E2" s="98" t="s">
        <v>727</v>
      </c>
      <c r="F2" s="98" t="s">
        <v>730</v>
      </c>
      <c r="G2" s="99" t="s">
        <v>734</v>
      </c>
      <c r="H2" s="98" t="s">
        <v>735</v>
      </c>
      <c r="I2" s="98" t="s">
        <v>737</v>
      </c>
      <c r="J2" s="98" t="s">
        <v>752</v>
      </c>
      <c r="K2" s="98" t="s">
        <v>754</v>
      </c>
      <c r="L2" s="98" t="s">
        <v>750</v>
      </c>
      <c r="M2" s="99" t="s">
        <v>748</v>
      </c>
      <c r="N2" s="98" t="s">
        <v>747</v>
      </c>
      <c r="O2" s="98" t="s">
        <v>745</v>
      </c>
      <c r="P2" s="89" t="s">
        <v>721</v>
      </c>
      <c r="Q2" s="90" t="s">
        <v>757</v>
      </c>
      <c r="R2" s="90" t="s">
        <v>759</v>
      </c>
      <c r="S2" s="91" t="s">
        <v>765</v>
      </c>
      <c r="T2" s="91" t="s">
        <v>767</v>
      </c>
      <c r="U2" s="91" t="s">
        <v>769</v>
      </c>
      <c r="V2" s="91" t="s">
        <v>772</v>
      </c>
      <c r="W2" s="91" t="s">
        <v>773</v>
      </c>
      <c r="X2" s="91" t="s">
        <v>777</v>
      </c>
      <c r="Y2" s="91" t="s">
        <v>780</v>
      </c>
      <c r="Z2" s="91" t="s">
        <v>783</v>
      </c>
      <c r="AA2" s="91" t="s">
        <v>785</v>
      </c>
      <c r="AB2" s="91" t="s">
        <v>791</v>
      </c>
      <c r="AC2" s="91" t="s">
        <v>792</v>
      </c>
      <c r="AD2" s="91" t="s">
        <v>797</v>
      </c>
      <c r="AE2" s="91" t="s">
        <v>799</v>
      </c>
      <c r="AF2" s="91" t="s">
        <v>805</v>
      </c>
      <c r="AG2" s="91" t="s">
        <v>814</v>
      </c>
      <c r="AH2" s="91" t="s">
        <v>818</v>
      </c>
      <c r="AI2" s="91" t="s">
        <v>819</v>
      </c>
      <c r="AJ2" s="91" t="s">
        <v>820</v>
      </c>
      <c r="AK2" s="91" t="s">
        <v>824</v>
      </c>
      <c r="AL2" s="91" t="s">
        <v>825</v>
      </c>
      <c r="AM2" s="91" t="s">
        <v>827</v>
      </c>
      <c r="AN2" s="91" t="s">
        <v>828</v>
      </c>
      <c r="AO2" s="91" t="s">
        <v>831</v>
      </c>
      <c r="AP2" s="91" t="s">
        <v>835</v>
      </c>
      <c r="AQ2" s="91" t="s">
        <v>838</v>
      </c>
      <c r="AR2" s="91" t="s">
        <v>847</v>
      </c>
      <c r="AS2" s="91" t="s">
        <v>848</v>
      </c>
      <c r="AT2" s="91" t="s">
        <v>858</v>
      </c>
      <c r="AU2" s="91" t="s">
        <v>851</v>
      </c>
      <c r="AV2" s="91" t="s">
        <v>860</v>
      </c>
      <c r="AW2" s="91" t="s">
        <v>863</v>
      </c>
      <c r="AX2" s="91" t="s">
        <v>864</v>
      </c>
      <c r="AY2" s="91" t="s">
        <v>869</v>
      </c>
      <c r="AZ2" s="76"/>
      <c r="BA2" s="76"/>
      <c r="BB2" s="76"/>
      <c r="BC2" s="76"/>
      <c r="BD2" s="76"/>
      <c r="BE2" s="76"/>
      <c r="BF2" s="76"/>
      <c r="BG2" s="76"/>
      <c r="BH2" s="76"/>
      <c r="BI2" s="76"/>
      <c r="BJ2" s="77"/>
    </row>
    <row r="3" spans="1:62" ht="168.75" x14ac:dyDescent="0.25">
      <c r="A3" s="97" t="s">
        <v>886</v>
      </c>
      <c r="B3" s="90"/>
      <c r="C3" s="99" t="s">
        <v>723</v>
      </c>
      <c r="D3" s="98" t="s">
        <v>725</v>
      </c>
      <c r="E3" s="98" t="s">
        <v>728</v>
      </c>
      <c r="F3" s="98" t="s">
        <v>731</v>
      </c>
      <c r="G3" s="90"/>
      <c r="H3" s="99" t="s">
        <v>736</v>
      </c>
      <c r="I3" s="98" t="s">
        <v>738</v>
      </c>
      <c r="J3" s="99" t="s">
        <v>753</v>
      </c>
      <c r="K3" s="98" t="s">
        <v>755</v>
      </c>
      <c r="L3" s="99" t="s">
        <v>749</v>
      </c>
      <c r="M3" s="90"/>
      <c r="N3" s="99" t="s">
        <v>746</v>
      </c>
      <c r="O3" s="99" t="s">
        <v>744</v>
      </c>
      <c r="P3" s="89" t="s">
        <v>722</v>
      </c>
      <c r="Q3" s="90" t="s">
        <v>758</v>
      </c>
      <c r="R3" s="90" t="s">
        <v>760</v>
      </c>
      <c r="S3" s="90" t="s">
        <v>766</v>
      </c>
      <c r="T3" s="90" t="s">
        <v>768</v>
      </c>
      <c r="U3" s="90" t="s">
        <v>770</v>
      </c>
      <c r="V3" s="90"/>
      <c r="W3" s="90" t="s">
        <v>774</v>
      </c>
      <c r="X3" s="90" t="s">
        <v>778</v>
      </c>
      <c r="Y3" s="90" t="s">
        <v>781</v>
      </c>
      <c r="Z3" s="90" t="s">
        <v>784</v>
      </c>
      <c r="AA3" s="90" t="s">
        <v>786</v>
      </c>
      <c r="AB3" s="90"/>
      <c r="AC3" s="90" t="s">
        <v>793</v>
      </c>
      <c r="AD3" s="90" t="s">
        <v>798</v>
      </c>
      <c r="AE3" s="90" t="s">
        <v>800</v>
      </c>
      <c r="AF3" s="90" t="s">
        <v>806</v>
      </c>
      <c r="AG3" s="90" t="s">
        <v>815</v>
      </c>
      <c r="AH3" s="90"/>
      <c r="AI3" s="90"/>
      <c r="AJ3" s="90" t="s">
        <v>821</v>
      </c>
      <c r="AK3" s="90"/>
      <c r="AL3" s="90" t="s">
        <v>826</v>
      </c>
      <c r="AM3" s="90"/>
      <c r="AN3" s="90" t="s">
        <v>829</v>
      </c>
      <c r="AO3" s="90" t="s">
        <v>832</v>
      </c>
      <c r="AP3" s="90" t="s">
        <v>836</v>
      </c>
      <c r="AQ3" s="90" t="s">
        <v>839</v>
      </c>
      <c r="AR3" s="90"/>
      <c r="AS3" s="90" t="s">
        <v>849</v>
      </c>
      <c r="AT3" s="90" t="s">
        <v>859</v>
      </c>
      <c r="AU3" s="90" t="s">
        <v>852</v>
      </c>
      <c r="AV3" s="90" t="s">
        <v>861</v>
      </c>
      <c r="AW3" s="90"/>
      <c r="AX3" s="90" t="s">
        <v>865</v>
      </c>
      <c r="AY3" s="90" t="s">
        <v>870</v>
      </c>
      <c r="AZ3" s="79"/>
      <c r="BA3" s="76"/>
      <c r="BB3" s="76"/>
      <c r="BC3" s="76"/>
      <c r="BD3" s="76"/>
      <c r="BE3" s="76"/>
      <c r="BF3" s="76"/>
      <c r="BG3" s="76"/>
      <c r="BH3" s="76"/>
      <c r="BI3" s="76"/>
      <c r="BJ3" s="77"/>
    </row>
    <row r="4" spans="1:62" ht="168.75" x14ac:dyDescent="0.25">
      <c r="A4" s="97" t="s">
        <v>887</v>
      </c>
      <c r="B4" s="90"/>
      <c r="C4" s="90"/>
      <c r="D4" s="99" t="s">
        <v>726</v>
      </c>
      <c r="E4" s="99" t="s">
        <v>729</v>
      </c>
      <c r="F4" s="98" t="s">
        <v>732</v>
      </c>
      <c r="G4" s="90"/>
      <c r="H4" s="90"/>
      <c r="I4" s="98" t="s">
        <v>739</v>
      </c>
      <c r="J4" s="90"/>
      <c r="K4" s="99" t="s">
        <v>751</v>
      </c>
      <c r="L4" s="90"/>
      <c r="M4" s="90"/>
      <c r="N4" s="90"/>
      <c r="O4" s="90"/>
      <c r="P4" s="89" t="s">
        <v>723</v>
      </c>
      <c r="Q4" s="90"/>
      <c r="R4" s="90" t="s">
        <v>761</v>
      </c>
      <c r="S4" s="90"/>
      <c r="T4" s="90"/>
      <c r="U4" s="90" t="s">
        <v>771</v>
      </c>
      <c r="V4" s="90"/>
      <c r="W4" s="90" t="s">
        <v>775</v>
      </c>
      <c r="X4" s="90" t="s">
        <v>779</v>
      </c>
      <c r="Y4" s="90" t="s">
        <v>782</v>
      </c>
      <c r="Z4" s="90"/>
      <c r="AA4" s="90" t="s">
        <v>787</v>
      </c>
      <c r="AB4" s="90"/>
      <c r="AC4" s="90" t="s">
        <v>794</v>
      </c>
      <c r="AD4" s="90"/>
      <c r="AE4" s="90" t="s">
        <v>801</v>
      </c>
      <c r="AF4" s="90" t="s">
        <v>807</v>
      </c>
      <c r="AG4" s="90" t="s">
        <v>816</v>
      </c>
      <c r="AH4" s="90"/>
      <c r="AI4" s="90"/>
      <c r="AJ4" s="90" t="s">
        <v>822</v>
      </c>
      <c r="AK4" s="90"/>
      <c r="AL4" s="90"/>
      <c r="AM4" s="90"/>
      <c r="AN4" s="90" t="s">
        <v>830</v>
      </c>
      <c r="AO4" s="90" t="s">
        <v>833</v>
      </c>
      <c r="AP4" s="90" t="s">
        <v>837</v>
      </c>
      <c r="AQ4" s="90" t="s">
        <v>840</v>
      </c>
      <c r="AR4" s="90"/>
      <c r="AS4" s="90" t="s">
        <v>850</v>
      </c>
      <c r="AT4" s="90"/>
      <c r="AU4" s="90" t="s">
        <v>853</v>
      </c>
      <c r="AV4" s="90" t="s">
        <v>862</v>
      </c>
      <c r="AW4" s="90"/>
      <c r="AX4" s="90" t="s">
        <v>866</v>
      </c>
      <c r="AY4" s="90" t="s">
        <v>871</v>
      </c>
      <c r="AZ4" s="80"/>
      <c r="BA4" s="80"/>
      <c r="BB4" s="80"/>
      <c r="BC4" s="80"/>
      <c r="BD4" s="80"/>
      <c r="BE4" s="80"/>
      <c r="BF4" s="80"/>
      <c r="BG4" s="80"/>
      <c r="BH4" s="80"/>
      <c r="BI4" s="80"/>
      <c r="BJ4" s="81"/>
    </row>
    <row r="5" spans="1:62" ht="135" x14ac:dyDescent="0.25">
      <c r="A5" s="97" t="s">
        <v>888</v>
      </c>
      <c r="B5" s="90"/>
      <c r="C5" s="90"/>
      <c r="D5" s="90"/>
      <c r="E5" s="90"/>
      <c r="F5" s="99" t="s">
        <v>733</v>
      </c>
      <c r="G5" s="90"/>
      <c r="H5" s="90"/>
      <c r="I5" s="98" t="s">
        <v>740</v>
      </c>
      <c r="J5" s="90"/>
      <c r="K5" s="90"/>
      <c r="L5" s="90"/>
      <c r="M5" s="90"/>
      <c r="N5" s="90"/>
      <c r="O5" s="90"/>
      <c r="P5" s="89" t="s">
        <v>724</v>
      </c>
      <c r="Q5" s="90"/>
      <c r="R5" s="90" t="s">
        <v>762</v>
      </c>
      <c r="S5" s="90"/>
      <c r="T5" s="90"/>
      <c r="U5" s="90"/>
      <c r="V5" s="90"/>
      <c r="W5" s="90" t="s">
        <v>776</v>
      </c>
      <c r="X5" s="90"/>
      <c r="Y5" s="90"/>
      <c r="Z5" s="90"/>
      <c r="AA5" s="90" t="s">
        <v>788</v>
      </c>
      <c r="AB5" s="90"/>
      <c r="AC5" s="90" t="s">
        <v>795</v>
      </c>
      <c r="AD5" s="90"/>
      <c r="AE5" s="90" t="s">
        <v>802</v>
      </c>
      <c r="AF5" s="90" t="s">
        <v>808</v>
      </c>
      <c r="AG5" s="90" t="s">
        <v>817</v>
      </c>
      <c r="AH5" s="90"/>
      <c r="AI5" s="90"/>
      <c r="AJ5" s="90" t="s">
        <v>823</v>
      </c>
      <c r="AK5" s="90"/>
      <c r="AL5" s="90"/>
      <c r="AM5" s="90"/>
      <c r="AN5" s="90"/>
      <c r="AO5" s="90" t="s">
        <v>834</v>
      </c>
      <c r="AP5" s="90"/>
      <c r="AQ5" s="90" t="s">
        <v>841</v>
      </c>
      <c r="AR5" s="90"/>
      <c r="AS5" s="90"/>
      <c r="AT5" s="90"/>
      <c r="AU5" s="90" t="s">
        <v>854</v>
      </c>
      <c r="AV5" s="90"/>
      <c r="AW5" s="90"/>
      <c r="AX5" s="90" t="s">
        <v>867</v>
      </c>
      <c r="AY5" s="90"/>
      <c r="AZ5" s="76"/>
      <c r="BA5" s="76"/>
      <c r="BB5" s="76"/>
      <c r="BC5" s="76"/>
      <c r="BD5" s="76"/>
      <c r="BE5" s="76"/>
      <c r="BF5" s="76"/>
      <c r="BG5" s="76"/>
      <c r="BH5" s="76"/>
      <c r="BI5" s="76"/>
      <c r="BJ5" s="76"/>
    </row>
    <row r="6" spans="1:62" ht="112.5" x14ac:dyDescent="0.25">
      <c r="A6" s="97" t="s">
        <v>889</v>
      </c>
      <c r="B6" s="90"/>
      <c r="C6" s="90"/>
      <c r="D6" s="90"/>
      <c r="E6" s="90"/>
      <c r="F6" s="90"/>
      <c r="G6" s="90"/>
      <c r="H6" s="90"/>
      <c r="I6" s="98" t="s">
        <v>741</v>
      </c>
      <c r="J6" s="90"/>
      <c r="K6" s="90"/>
      <c r="L6" s="90"/>
      <c r="M6" s="90"/>
      <c r="N6" s="90"/>
      <c r="O6" s="90"/>
      <c r="P6" s="89" t="s">
        <v>725</v>
      </c>
      <c r="Q6" s="90"/>
      <c r="R6" s="90" t="s">
        <v>763</v>
      </c>
      <c r="S6" s="90"/>
      <c r="T6" s="90"/>
      <c r="U6" s="90"/>
      <c r="V6" s="90"/>
      <c r="W6" s="90"/>
      <c r="X6" s="90"/>
      <c r="Y6" s="90"/>
      <c r="Z6" s="90"/>
      <c r="AA6" s="90" t="s">
        <v>789</v>
      </c>
      <c r="AB6" s="90"/>
      <c r="AC6" s="90" t="s">
        <v>796</v>
      </c>
      <c r="AD6" s="90"/>
      <c r="AE6" s="90" t="s">
        <v>803</v>
      </c>
      <c r="AF6" s="90" t="s">
        <v>809</v>
      </c>
      <c r="AG6" s="90"/>
      <c r="AH6" s="90"/>
      <c r="AI6" s="90"/>
      <c r="AJ6" s="90"/>
      <c r="AK6" s="90"/>
      <c r="AL6" s="90"/>
      <c r="AM6" s="90"/>
      <c r="AN6" s="90"/>
      <c r="AO6" s="90"/>
      <c r="AP6" s="90"/>
      <c r="AQ6" s="90" t="s">
        <v>842</v>
      </c>
      <c r="AR6" s="90"/>
      <c r="AS6" s="90"/>
      <c r="AT6" s="90"/>
      <c r="AU6" s="90" t="s">
        <v>855</v>
      </c>
      <c r="AV6" s="90"/>
      <c r="AW6" s="90"/>
      <c r="AX6" s="90" t="s">
        <v>868</v>
      </c>
      <c r="AY6" s="90"/>
    </row>
    <row r="7" spans="1:62" ht="135" x14ac:dyDescent="0.25">
      <c r="A7" s="97" t="s">
        <v>890</v>
      </c>
      <c r="B7" s="90"/>
      <c r="C7" s="90"/>
      <c r="D7" s="90"/>
      <c r="E7" s="90"/>
      <c r="F7" s="90"/>
      <c r="G7" s="90"/>
      <c r="H7" s="90"/>
      <c r="I7" s="98" t="s">
        <v>742</v>
      </c>
      <c r="J7" s="90"/>
      <c r="K7" s="90"/>
      <c r="L7" s="90"/>
      <c r="M7" s="90"/>
      <c r="N7" s="90"/>
      <c r="O7" s="90"/>
      <c r="P7" s="89" t="s">
        <v>726</v>
      </c>
      <c r="Q7" s="90"/>
      <c r="R7" s="90"/>
      <c r="S7" s="90"/>
      <c r="T7" s="90"/>
      <c r="U7" s="90"/>
      <c r="V7" s="90"/>
      <c r="W7" s="90"/>
      <c r="X7" s="90"/>
      <c r="Y7" s="90"/>
      <c r="Z7" s="90"/>
      <c r="AA7" s="90" t="s">
        <v>790</v>
      </c>
      <c r="AB7" s="90"/>
      <c r="AC7" s="90"/>
      <c r="AD7" s="90"/>
      <c r="AE7" s="90" t="s">
        <v>804</v>
      </c>
      <c r="AF7" s="90" t="s">
        <v>810</v>
      </c>
      <c r="AG7" s="90"/>
      <c r="AH7" s="90"/>
      <c r="AI7" s="90"/>
      <c r="AJ7" s="90"/>
      <c r="AK7" s="90"/>
      <c r="AL7" s="90"/>
      <c r="AM7" s="90"/>
      <c r="AN7" s="90"/>
      <c r="AO7" s="90"/>
      <c r="AP7" s="90"/>
      <c r="AQ7" s="90" t="s">
        <v>843</v>
      </c>
      <c r="AR7" s="90"/>
      <c r="AS7" s="90"/>
      <c r="AT7" s="90"/>
      <c r="AU7" s="90" t="s">
        <v>856</v>
      </c>
      <c r="AV7" s="90"/>
      <c r="AW7" s="90"/>
      <c r="AX7" s="90"/>
      <c r="AY7" s="90"/>
    </row>
    <row r="8" spans="1:62" ht="123.75" x14ac:dyDescent="0.25">
      <c r="A8" s="97" t="s">
        <v>891</v>
      </c>
      <c r="B8" s="90"/>
      <c r="C8" s="90"/>
      <c r="D8" s="90"/>
      <c r="E8" s="90"/>
      <c r="F8" s="90"/>
      <c r="G8" s="90"/>
      <c r="H8" s="90"/>
      <c r="I8" s="99" t="s">
        <v>743</v>
      </c>
      <c r="J8" s="90"/>
      <c r="K8" s="90"/>
      <c r="L8" s="90"/>
      <c r="M8" s="90"/>
      <c r="N8" s="90"/>
      <c r="O8" s="90"/>
      <c r="P8" s="89" t="s">
        <v>727</v>
      </c>
      <c r="Q8" s="90"/>
      <c r="R8" s="90"/>
      <c r="S8" s="90"/>
      <c r="T8" s="90"/>
      <c r="U8" s="90"/>
      <c r="V8" s="90"/>
      <c r="W8" s="90"/>
      <c r="X8" s="90"/>
      <c r="Y8" s="90"/>
      <c r="Z8" s="90"/>
      <c r="AA8" s="90"/>
      <c r="AB8" s="90"/>
      <c r="AC8" s="90"/>
      <c r="AD8" s="90"/>
      <c r="AE8" s="90"/>
      <c r="AF8" s="90" t="s">
        <v>811</v>
      </c>
      <c r="AG8" s="90"/>
      <c r="AH8" s="90"/>
      <c r="AI8" s="90"/>
      <c r="AJ8" s="90"/>
      <c r="AK8" s="90"/>
      <c r="AL8" s="90"/>
      <c r="AM8" s="90"/>
      <c r="AN8" s="90"/>
      <c r="AO8" s="90"/>
      <c r="AP8" s="90"/>
      <c r="AQ8" s="90" t="s">
        <v>844</v>
      </c>
      <c r="AR8" s="90"/>
      <c r="AS8" s="90"/>
      <c r="AT8" s="90"/>
      <c r="AU8" s="90" t="s">
        <v>857</v>
      </c>
      <c r="AV8" s="90"/>
      <c r="AW8" s="90"/>
      <c r="AX8" s="90"/>
      <c r="AY8" s="90"/>
    </row>
    <row r="9" spans="1:62" ht="67.5" x14ac:dyDescent="0.25">
      <c r="A9" s="97" t="s">
        <v>892</v>
      </c>
      <c r="B9" s="90"/>
      <c r="C9" s="90"/>
      <c r="D9" s="90"/>
      <c r="E9" s="90"/>
      <c r="F9" s="90"/>
      <c r="G9" s="90"/>
      <c r="H9" s="90"/>
      <c r="I9" s="90"/>
      <c r="J9" s="90"/>
      <c r="K9" s="90"/>
      <c r="L9" s="90"/>
      <c r="M9" s="90"/>
      <c r="N9" s="90"/>
      <c r="O9" s="90"/>
      <c r="P9" s="89" t="s">
        <v>728</v>
      </c>
      <c r="Q9" s="90"/>
      <c r="R9" s="90"/>
      <c r="S9" s="90"/>
      <c r="T9" s="90"/>
      <c r="U9" s="90"/>
      <c r="V9" s="90"/>
      <c r="W9" s="90"/>
      <c r="X9" s="90"/>
      <c r="Y9" s="90"/>
      <c r="Z9" s="90"/>
      <c r="AA9" s="90"/>
      <c r="AB9" s="90"/>
      <c r="AC9" s="90"/>
      <c r="AD9" s="90"/>
      <c r="AE9" s="90"/>
      <c r="AF9" s="90" t="s">
        <v>812</v>
      </c>
      <c r="AG9" s="90"/>
      <c r="AH9" s="90"/>
      <c r="AI9" s="90"/>
      <c r="AJ9" s="90"/>
      <c r="AK9" s="90"/>
      <c r="AL9" s="90"/>
      <c r="AM9" s="90"/>
      <c r="AN9" s="90"/>
      <c r="AO9" s="90"/>
      <c r="AP9" s="90"/>
      <c r="AQ9" s="90" t="s">
        <v>845</v>
      </c>
      <c r="AR9" s="90"/>
      <c r="AS9" s="90"/>
      <c r="AT9" s="90"/>
      <c r="AU9" s="90"/>
      <c r="AV9" s="90"/>
      <c r="AW9" s="90"/>
      <c r="AX9" s="90"/>
      <c r="AY9" s="90"/>
    </row>
    <row r="10" spans="1:62" ht="101.25" x14ac:dyDescent="0.25">
      <c r="A10" s="97" t="s">
        <v>893</v>
      </c>
      <c r="B10" s="90"/>
      <c r="C10" s="90"/>
      <c r="D10" s="90"/>
      <c r="E10" s="90"/>
      <c r="F10" s="90"/>
      <c r="G10" s="90"/>
      <c r="H10" s="90"/>
      <c r="I10" s="90"/>
      <c r="J10" s="90"/>
      <c r="K10" s="90"/>
      <c r="L10" s="90"/>
      <c r="M10" s="90"/>
      <c r="N10" s="90"/>
      <c r="O10" s="90"/>
      <c r="P10" s="89" t="s">
        <v>729</v>
      </c>
      <c r="Q10" s="90"/>
      <c r="R10" s="90"/>
      <c r="S10" s="90"/>
      <c r="T10" s="90"/>
      <c r="U10" s="90"/>
      <c r="V10" s="90"/>
      <c r="W10" s="90"/>
      <c r="X10" s="90"/>
      <c r="Y10" s="90"/>
      <c r="Z10" s="90"/>
      <c r="AA10" s="90"/>
      <c r="AB10" s="90"/>
      <c r="AC10" s="90"/>
      <c r="AD10" s="90"/>
      <c r="AE10" s="90"/>
      <c r="AF10" s="90" t="s">
        <v>813</v>
      </c>
      <c r="AG10" s="90"/>
      <c r="AH10" s="90"/>
      <c r="AI10" s="90"/>
      <c r="AJ10" s="90"/>
      <c r="AK10" s="90"/>
      <c r="AL10" s="90"/>
      <c r="AM10" s="90"/>
      <c r="AN10" s="90"/>
      <c r="AO10" s="90"/>
      <c r="AP10" s="90"/>
      <c r="AQ10" s="90" t="s">
        <v>846</v>
      </c>
      <c r="AR10" s="90"/>
      <c r="AS10" s="90"/>
      <c r="AT10" s="90"/>
      <c r="AU10" s="90"/>
      <c r="AV10" s="90"/>
      <c r="AW10" s="90"/>
      <c r="AX10" s="90"/>
      <c r="AY10" s="90"/>
    </row>
    <row r="11" spans="1:62" ht="45" x14ac:dyDescent="0.25">
      <c r="A11" s="97" t="s">
        <v>894</v>
      </c>
      <c r="B11" s="90"/>
      <c r="C11" s="90"/>
      <c r="D11" s="90"/>
      <c r="E11" s="90"/>
      <c r="F11" s="90"/>
      <c r="G11" s="90"/>
      <c r="H11" s="90"/>
      <c r="I11" s="90"/>
      <c r="J11" s="90"/>
      <c r="K11" s="90"/>
      <c r="L11" s="90"/>
      <c r="M11" s="90"/>
      <c r="N11" s="90"/>
      <c r="O11" s="90"/>
      <c r="P11" s="89" t="s">
        <v>730</v>
      </c>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row>
    <row r="12" spans="1:62" ht="56.25" x14ac:dyDescent="0.25">
      <c r="A12" s="97" t="s">
        <v>895</v>
      </c>
      <c r="B12" s="90"/>
      <c r="C12" s="90"/>
      <c r="D12" s="90"/>
      <c r="E12" s="90"/>
      <c r="F12" s="90"/>
      <c r="G12" s="90"/>
      <c r="H12" s="90"/>
      <c r="I12" s="90"/>
      <c r="J12" s="90"/>
      <c r="K12" s="90"/>
      <c r="L12" s="90"/>
      <c r="M12" s="90"/>
      <c r="N12" s="90"/>
      <c r="O12" s="90"/>
      <c r="P12" s="89" t="s">
        <v>731</v>
      </c>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row>
    <row r="13" spans="1:62" ht="45" x14ac:dyDescent="0.25">
      <c r="A13" s="97" t="s">
        <v>896</v>
      </c>
      <c r="B13" s="90"/>
      <c r="C13" s="90"/>
      <c r="D13" s="90"/>
      <c r="E13" s="90"/>
      <c r="F13" s="90"/>
      <c r="G13" s="90"/>
      <c r="H13" s="90"/>
      <c r="I13" s="90"/>
      <c r="J13" s="90"/>
      <c r="K13" s="90"/>
      <c r="L13" s="90"/>
      <c r="M13" s="90"/>
      <c r="N13" s="90"/>
      <c r="O13" s="90"/>
      <c r="P13" s="89" t="s">
        <v>732</v>
      </c>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row>
    <row r="14" spans="1:62" ht="33.75" x14ac:dyDescent="0.25">
      <c r="A14" s="97" t="s">
        <v>897</v>
      </c>
      <c r="B14" s="90"/>
      <c r="C14" s="90"/>
      <c r="D14" s="90"/>
      <c r="E14" s="90"/>
      <c r="F14" s="90"/>
      <c r="G14" s="90"/>
      <c r="H14" s="90"/>
      <c r="I14" s="90"/>
      <c r="J14" s="90"/>
      <c r="K14" s="90"/>
      <c r="L14" s="90"/>
      <c r="M14" s="90"/>
      <c r="N14" s="90"/>
      <c r="O14" s="90"/>
      <c r="P14" s="89" t="s">
        <v>733</v>
      </c>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row>
    <row r="15" spans="1:62" ht="67.5" x14ac:dyDescent="0.25">
      <c r="A15" s="97" t="s">
        <v>898</v>
      </c>
      <c r="B15" s="90"/>
      <c r="C15" s="90"/>
      <c r="D15" s="90"/>
      <c r="E15" s="90"/>
      <c r="F15" s="90"/>
      <c r="G15" s="90"/>
      <c r="H15" s="90"/>
      <c r="I15" s="90"/>
      <c r="J15" s="90"/>
      <c r="K15" s="90"/>
      <c r="L15" s="90"/>
      <c r="M15" s="90"/>
      <c r="N15" s="90"/>
      <c r="O15" s="90"/>
      <c r="P15" s="89" t="s">
        <v>734</v>
      </c>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row>
    <row r="16" spans="1:62" ht="78.75" x14ac:dyDescent="0.25">
      <c r="A16" s="90"/>
      <c r="B16" s="90"/>
      <c r="C16" s="90"/>
      <c r="D16" s="90"/>
      <c r="E16" s="90"/>
      <c r="F16" s="90"/>
      <c r="G16" s="90"/>
      <c r="H16" s="90"/>
      <c r="I16" s="90"/>
      <c r="J16" s="90"/>
      <c r="K16" s="90"/>
      <c r="L16" s="90"/>
      <c r="M16" s="90"/>
      <c r="N16" s="90"/>
      <c r="O16" s="90"/>
      <c r="P16" s="89" t="s">
        <v>735</v>
      </c>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row>
    <row r="17" spans="1:51" ht="56.25" x14ac:dyDescent="0.25">
      <c r="A17" s="90"/>
      <c r="B17" s="90"/>
      <c r="C17" s="90"/>
      <c r="D17" s="90"/>
      <c r="E17" s="90"/>
      <c r="F17" s="90"/>
      <c r="G17" s="90"/>
      <c r="H17" s="90"/>
      <c r="I17" s="90"/>
      <c r="J17" s="90"/>
      <c r="K17" s="90"/>
      <c r="L17" s="90"/>
      <c r="M17" s="90"/>
      <c r="N17" s="90"/>
      <c r="O17" s="90"/>
      <c r="P17" s="89" t="s">
        <v>736</v>
      </c>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row>
    <row r="18" spans="1:51" ht="45" x14ac:dyDescent="0.25">
      <c r="A18" s="90"/>
      <c r="B18" s="90"/>
      <c r="C18" s="90"/>
      <c r="D18" s="90"/>
      <c r="E18" s="90"/>
      <c r="F18" s="90"/>
      <c r="G18" s="90"/>
      <c r="H18" s="90"/>
      <c r="I18" s="90"/>
      <c r="J18" s="90"/>
      <c r="K18" s="90"/>
      <c r="L18" s="90"/>
      <c r="M18" s="90"/>
      <c r="N18" s="90"/>
      <c r="O18" s="90"/>
      <c r="P18" s="89" t="s">
        <v>737</v>
      </c>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row>
    <row r="19" spans="1:51" ht="67.5" x14ac:dyDescent="0.25">
      <c r="A19" s="90"/>
      <c r="B19" s="90"/>
      <c r="C19" s="90"/>
      <c r="D19" s="90"/>
      <c r="E19" s="90"/>
      <c r="F19" s="90"/>
      <c r="G19" s="90"/>
      <c r="H19" s="90"/>
      <c r="I19" s="90"/>
      <c r="J19" s="90"/>
      <c r="K19" s="90"/>
      <c r="L19" s="90"/>
      <c r="M19" s="90"/>
      <c r="N19" s="90"/>
      <c r="O19" s="90"/>
      <c r="P19" s="89" t="s">
        <v>738</v>
      </c>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row>
    <row r="20" spans="1:51" ht="22.5" x14ac:dyDescent="0.25">
      <c r="A20" s="90"/>
      <c r="B20" s="90"/>
      <c r="C20" s="90"/>
      <c r="D20" s="90"/>
      <c r="E20" s="90"/>
      <c r="F20" s="90"/>
      <c r="G20" s="90"/>
      <c r="H20" s="90"/>
      <c r="I20" s="90"/>
      <c r="J20" s="90"/>
      <c r="K20" s="90"/>
      <c r="L20" s="90"/>
      <c r="M20" s="90"/>
      <c r="N20" s="90"/>
      <c r="O20" s="90"/>
      <c r="P20" s="89" t="s">
        <v>739</v>
      </c>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row>
    <row r="21" spans="1:51" ht="22.5" x14ac:dyDescent="0.25">
      <c r="A21" s="90"/>
      <c r="B21" s="90"/>
      <c r="C21" s="90"/>
      <c r="D21" s="90"/>
      <c r="E21" s="90"/>
      <c r="F21" s="90"/>
      <c r="G21" s="90"/>
      <c r="H21" s="90"/>
      <c r="I21" s="90"/>
      <c r="J21" s="90"/>
      <c r="K21" s="90"/>
      <c r="L21" s="90"/>
      <c r="M21" s="90"/>
      <c r="N21" s="90"/>
      <c r="O21" s="90"/>
      <c r="P21" s="89" t="s">
        <v>740</v>
      </c>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row>
    <row r="22" spans="1:51" ht="33.75" x14ac:dyDescent="0.25">
      <c r="A22" s="90"/>
      <c r="B22" s="90"/>
      <c r="C22" s="90"/>
      <c r="D22" s="90"/>
      <c r="E22" s="90"/>
      <c r="F22" s="90"/>
      <c r="G22" s="90"/>
      <c r="H22" s="90"/>
      <c r="I22" s="90"/>
      <c r="J22" s="90"/>
      <c r="K22" s="90"/>
      <c r="L22" s="90"/>
      <c r="M22" s="90"/>
      <c r="N22" s="90"/>
      <c r="O22" s="90"/>
      <c r="P22" s="89" t="s">
        <v>741</v>
      </c>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row>
    <row r="23" spans="1:51" ht="33.75" x14ac:dyDescent="0.25">
      <c r="A23" s="90"/>
      <c r="B23" s="90"/>
      <c r="C23" s="90"/>
      <c r="D23" s="90"/>
      <c r="E23" s="90"/>
      <c r="F23" s="90"/>
      <c r="G23" s="90"/>
      <c r="H23" s="90"/>
      <c r="I23" s="90"/>
      <c r="J23" s="90"/>
      <c r="K23" s="90"/>
      <c r="L23" s="90"/>
      <c r="M23" s="90"/>
      <c r="N23" s="90"/>
      <c r="O23" s="90"/>
      <c r="P23" s="89" t="s">
        <v>742</v>
      </c>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row>
    <row r="24" spans="1:51" ht="45" x14ac:dyDescent="0.25">
      <c r="A24" s="90"/>
      <c r="B24" s="90"/>
      <c r="C24" s="90"/>
      <c r="D24" s="90"/>
      <c r="E24" s="90"/>
      <c r="F24" s="90"/>
      <c r="G24" s="90"/>
      <c r="H24" s="90"/>
      <c r="I24" s="90"/>
      <c r="J24" s="90"/>
      <c r="K24" s="90"/>
      <c r="L24" s="90"/>
      <c r="M24" s="90"/>
      <c r="N24" s="90"/>
      <c r="O24" s="90"/>
      <c r="P24" s="89" t="s">
        <v>743</v>
      </c>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row>
    <row r="25" spans="1:51" ht="56.25" x14ac:dyDescent="0.25">
      <c r="A25" s="90"/>
      <c r="B25" s="90"/>
      <c r="C25" s="90"/>
      <c r="D25" s="90"/>
      <c r="E25" s="90"/>
      <c r="F25" s="90"/>
      <c r="G25" s="90"/>
      <c r="H25" s="90"/>
      <c r="I25" s="90"/>
      <c r="J25" s="90"/>
      <c r="K25" s="90"/>
      <c r="L25" s="90"/>
      <c r="M25" s="90"/>
      <c r="N25" s="90"/>
      <c r="O25" s="90"/>
      <c r="P25" s="89" t="s">
        <v>752</v>
      </c>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row>
    <row r="26" spans="1:51" ht="56.25" x14ac:dyDescent="0.25">
      <c r="A26" s="90"/>
      <c r="B26" s="90"/>
      <c r="C26" s="90"/>
      <c r="D26" s="90"/>
      <c r="E26" s="90"/>
      <c r="F26" s="90"/>
      <c r="G26" s="90"/>
      <c r="H26" s="90"/>
      <c r="I26" s="90"/>
      <c r="J26" s="90"/>
      <c r="K26" s="90"/>
      <c r="L26" s="90"/>
      <c r="M26" s="90"/>
      <c r="N26" s="90"/>
      <c r="O26" s="90"/>
      <c r="P26" s="89" t="s">
        <v>753</v>
      </c>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row>
    <row r="27" spans="1:51" ht="101.25" x14ac:dyDescent="0.25">
      <c r="A27" s="90"/>
      <c r="B27" s="90"/>
      <c r="C27" s="90"/>
      <c r="D27" s="90"/>
      <c r="E27" s="90"/>
      <c r="F27" s="90"/>
      <c r="G27" s="90"/>
      <c r="H27" s="90"/>
      <c r="I27" s="90"/>
      <c r="J27" s="90"/>
      <c r="K27" s="90"/>
      <c r="L27" s="90"/>
      <c r="M27" s="90"/>
      <c r="N27" s="90"/>
      <c r="O27" s="90"/>
      <c r="P27" s="89" t="s">
        <v>754</v>
      </c>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row>
    <row r="28" spans="1:51" ht="67.5" x14ac:dyDescent="0.25">
      <c r="A28" s="90"/>
      <c r="B28" s="90"/>
      <c r="C28" s="90"/>
      <c r="D28" s="90"/>
      <c r="E28" s="90"/>
      <c r="F28" s="90"/>
      <c r="G28" s="90"/>
      <c r="H28" s="90"/>
      <c r="I28" s="90"/>
      <c r="J28" s="90"/>
      <c r="K28" s="90"/>
      <c r="L28" s="90"/>
      <c r="M28" s="90"/>
      <c r="N28" s="90"/>
      <c r="O28" s="90"/>
      <c r="P28" s="89" t="s">
        <v>755</v>
      </c>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row>
    <row r="29" spans="1:51" ht="33.75" x14ac:dyDescent="0.25">
      <c r="A29" s="90"/>
      <c r="B29" s="90"/>
      <c r="C29" s="90"/>
      <c r="D29" s="90"/>
      <c r="E29" s="90"/>
      <c r="F29" s="90"/>
      <c r="G29" s="90"/>
      <c r="H29" s="90"/>
      <c r="I29" s="90"/>
      <c r="J29" s="90"/>
      <c r="K29" s="90"/>
      <c r="L29" s="90"/>
      <c r="M29" s="90"/>
      <c r="N29" s="90"/>
      <c r="O29" s="90"/>
      <c r="P29" s="89" t="s">
        <v>751</v>
      </c>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row>
    <row r="30" spans="1:51" ht="45" x14ac:dyDescent="0.25">
      <c r="A30" s="90"/>
      <c r="B30" s="90"/>
      <c r="C30" s="90"/>
      <c r="D30" s="90"/>
      <c r="E30" s="90"/>
      <c r="F30" s="90"/>
      <c r="G30" s="90"/>
      <c r="H30" s="90"/>
      <c r="I30" s="90"/>
      <c r="J30" s="90"/>
      <c r="K30" s="90"/>
      <c r="L30" s="90"/>
      <c r="M30" s="90"/>
      <c r="N30" s="90"/>
      <c r="O30" s="90"/>
      <c r="P30" s="89" t="s">
        <v>750</v>
      </c>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row>
    <row r="31" spans="1:51" ht="56.25" x14ac:dyDescent="0.25">
      <c r="A31" s="90"/>
      <c r="B31" s="90"/>
      <c r="C31" s="90"/>
      <c r="D31" s="90"/>
      <c r="E31" s="90"/>
      <c r="F31" s="90"/>
      <c r="G31" s="90"/>
      <c r="H31" s="90"/>
      <c r="I31" s="90"/>
      <c r="J31" s="90"/>
      <c r="K31" s="90"/>
      <c r="L31" s="90"/>
      <c r="M31" s="90"/>
      <c r="N31" s="90"/>
      <c r="O31" s="90"/>
      <c r="P31" s="89" t="s">
        <v>749</v>
      </c>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row>
    <row r="32" spans="1:51" ht="78.75" x14ac:dyDescent="0.25">
      <c r="A32" s="90"/>
      <c r="B32" s="90"/>
      <c r="C32" s="90"/>
      <c r="D32" s="90"/>
      <c r="E32" s="90"/>
      <c r="F32" s="90"/>
      <c r="G32" s="90"/>
      <c r="H32" s="90"/>
      <c r="I32" s="90"/>
      <c r="J32" s="90"/>
      <c r="K32" s="90"/>
      <c r="L32" s="90"/>
      <c r="M32" s="90"/>
      <c r="N32" s="90"/>
      <c r="O32" s="90"/>
      <c r="P32" s="89" t="s">
        <v>748</v>
      </c>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row>
    <row r="33" spans="1:51" ht="56.25" x14ac:dyDescent="0.25">
      <c r="A33" s="90"/>
      <c r="B33" s="90"/>
      <c r="C33" s="90"/>
      <c r="D33" s="90"/>
      <c r="E33" s="90"/>
      <c r="F33" s="90"/>
      <c r="G33" s="90"/>
      <c r="H33" s="90"/>
      <c r="I33" s="90"/>
      <c r="J33" s="90"/>
      <c r="K33" s="90"/>
      <c r="L33" s="90"/>
      <c r="M33" s="90"/>
      <c r="N33" s="90"/>
      <c r="O33" s="90"/>
      <c r="P33" s="89" t="s">
        <v>747</v>
      </c>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row>
    <row r="34" spans="1:51" ht="45" x14ac:dyDescent="0.25">
      <c r="A34" s="90"/>
      <c r="B34" s="90"/>
      <c r="C34" s="90"/>
      <c r="D34" s="90"/>
      <c r="E34" s="90"/>
      <c r="F34" s="90"/>
      <c r="G34" s="90"/>
      <c r="H34" s="90"/>
      <c r="I34" s="90"/>
      <c r="J34" s="90"/>
      <c r="K34" s="90"/>
      <c r="L34" s="90"/>
      <c r="M34" s="90"/>
      <c r="N34" s="90"/>
      <c r="O34" s="90"/>
      <c r="P34" s="89" t="s">
        <v>746</v>
      </c>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row>
    <row r="35" spans="1:51" ht="90" x14ac:dyDescent="0.25">
      <c r="A35" s="90"/>
      <c r="B35" s="90"/>
      <c r="C35" s="90"/>
      <c r="D35" s="90"/>
      <c r="E35" s="90"/>
      <c r="F35" s="90"/>
      <c r="G35" s="90"/>
      <c r="H35" s="90"/>
      <c r="I35" s="90"/>
      <c r="J35" s="90"/>
      <c r="K35" s="90"/>
      <c r="L35" s="90"/>
      <c r="M35" s="90"/>
      <c r="N35" s="90"/>
      <c r="O35" s="90"/>
      <c r="P35" s="89" t="s">
        <v>745</v>
      </c>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row>
    <row r="36" spans="1:51" ht="67.5" x14ac:dyDescent="0.25">
      <c r="A36" s="90"/>
      <c r="B36" s="90"/>
      <c r="C36" s="90"/>
      <c r="D36" s="90"/>
      <c r="E36" s="90"/>
      <c r="F36" s="90"/>
      <c r="G36" s="90"/>
      <c r="H36" s="90"/>
      <c r="I36" s="90"/>
      <c r="J36" s="90"/>
      <c r="K36" s="90"/>
      <c r="L36" s="90"/>
      <c r="M36" s="90"/>
      <c r="N36" s="90"/>
      <c r="O36" s="90"/>
      <c r="P36" s="89" t="s">
        <v>744</v>
      </c>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row>
  </sheetData>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000"/>
  <sheetViews>
    <sheetView zoomScale="85" zoomScaleNormal="85" workbookViewId="0">
      <selection activeCell="E26" sqref="E26"/>
    </sheetView>
  </sheetViews>
  <sheetFormatPr baseColWidth="10" defaultColWidth="11.25" defaultRowHeight="15" customHeight="1" x14ac:dyDescent="0.25"/>
  <cols>
    <col min="1" max="1" width="10.5" customWidth="1"/>
    <col min="2" max="2" width="8.5" customWidth="1"/>
    <col min="3" max="3" width="23.625" customWidth="1"/>
    <col min="4" max="4" width="19.25" customWidth="1"/>
    <col min="5" max="5" width="19.75" customWidth="1"/>
    <col min="6" max="6" width="25.75" customWidth="1"/>
    <col min="7" max="7" width="16.5" bestFit="1" customWidth="1"/>
    <col min="8" max="8" width="6.5" customWidth="1"/>
    <col min="9" max="9" width="5.875" customWidth="1"/>
    <col min="10" max="10" width="5.125" customWidth="1"/>
    <col min="11" max="12" width="5.5" customWidth="1"/>
    <col min="13" max="13" width="3.25" customWidth="1"/>
    <col min="14" max="14" width="5.75" customWidth="1"/>
    <col min="15" max="15" width="5.25" customWidth="1"/>
    <col min="16" max="16" width="4.25" customWidth="1"/>
    <col min="17" max="17" width="31.625" bestFit="1" customWidth="1"/>
    <col min="18" max="18" width="20.375" customWidth="1"/>
    <col min="19" max="19" width="3.5" customWidth="1"/>
    <col min="20" max="20" width="1.875" customWidth="1"/>
  </cols>
  <sheetData>
    <row r="1" spans="1:26" ht="30.75" customHeight="1" x14ac:dyDescent="0.25">
      <c r="A1" s="34" t="s">
        <v>111</v>
      </c>
      <c r="B1" s="35"/>
      <c r="C1" s="34" t="s">
        <v>605</v>
      </c>
      <c r="D1" s="35"/>
      <c r="E1" s="34" t="s">
        <v>606</v>
      </c>
      <c r="F1" s="36"/>
      <c r="G1" s="84" t="s">
        <v>607</v>
      </c>
      <c r="H1" s="84" t="s">
        <v>873</v>
      </c>
      <c r="I1" s="84" t="s">
        <v>878</v>
      </c>
      <c r="J1" s="84" t="s">
        <v>874</v>
      </c>
      <c r="K1" s="84" t="s">
        <v>875</v>
      </c>
      <c r="L1" s="84" t="s">
        <v>882</v>
      </c>
      <c r="M1" s="84" t="s">
        <v>879</v>
      </c>
      <c r="N1" s="84" t="s">
        <v>880</v>
      </c>
      <c r="O1" s="84" t="s">
        <v>881</v>
      </c>
      <c r="P1" s="84" t="s">
        <v>876</v>
      </c>
      <c r="Q1" s="84" t="s">
        <v>877</v>
      </c>
      <c r="R1" s="37" t="s">
        <v>608</v>
      </c>
      <c r="S1" s="38" t="s">
        <v>609</v>
      </c>
      <c r="T1" s="38" t="s">
        <v>351</v>
      </c>
      <c r="U1" s="30"/>
      <c r="V1" s="30"/>
      <c r="W1" s="30"/>
      <c r="X1" s="30"/>
      <c r="Y1" s="30"/>
      <c r="Z1" s="30"/>
    </row>
    <row r="2" spans="1:26" ht="15.75" customHeight="1" x14ac:dyDescent="0.25">
      <c r="A2" s="39" t="s">
        <v>88</v>
      </c>
      <c r="B2" s="40" t="s">
        <v>65</v>
      </c>
      <c r="C2" s="39">
        <v>1</v>
      </c>
      <c r="D2" s="40" t="s">
        <v>610</v>
      </c>
      <c r="E2" s="39">
        <v>1</v>
      </c>
      <c r="F2" t="s">
        <v>611</v>
      </c>
      <c r="G2" s="85" t="s">
        <v>873</v>
      </c>
      <c r="H2" s="85" t="s">
        <v>559</v>
      </c>
      <c r="I2" s="85" t="s">
        <v>559</v>
      </c>
      <c r="J2" s="85" t="s">
        <v>559</v>
      </c>
      <c r="K2" s="85" t="s">
        <v>549</v>
      </c>
      <c r="L2" s="85" t="s">
        <v>537</v>
      </c>
      <c r="M2" s="85" t="s">
        <v>553</v>
      </c>
      <c r="N2" s="85" t="s">
        <v>537</v>
      </c>
      <c r="O2" s="85" t="s">
        <v>537</v>
      </c>
      <c r="P2" s="85" t="s">
        <v>537</v>
      </c>
      <c r="Q2" s="85" t="s">
        <v>565</v>
      </c>
      <c r="R2" s="13" t="s">
        <v>612</v>
      </c>
      <c r="S2" s="13" t="s">
        <v>613</v>
      </c>
    </row>
    <row r="3" spans="1:26" ht="15.75" customHeight="1" x14ac:dyDescent="0.25">
      <c r="A3" s="39" t="s">
        <v>85</v>
      </c>
      <c r="B3" s="40" t="s">
        <v>64</v>
      </c>
      <c r="C3" s="39">
        <v>2</v>
      </c>
      <c r="D3" s="40" t="s">
        <v>91</v>
      </c>
      <c r="E3" s="39">
        <v>2</v>
      </c>
      <c r="F3" t="s">
        <v>614</v>
      </c>
      <c r="G3" s="85" t="s">
        <v>878</v>
      </c>
      <c r="H3" s="85" t="s">
        <v>562</v>
      </c>
      <c r="I3" s="85" t="s">
        <v>562</v>
      </c>
      <c r="J3" s="85" t="s">
        <v>562</v>
      </c>
      <c r="K3" s="85" t="s">
        <v>559</v>
      </c>
      <c r="L3" s="85" t="s">
        <v>541</v>
      </c>
      <c r="M3" s="85" t="s">
        <v>562</v>
      </c>
      <c r="N3" s="85" t="s">
        <v>541</v>
      </c>
      <c r="O3" s="85" t="s">
        <v>541</v>
      </c>
      <c r="P3" s="85" t="s">
        <v>541</v>
      </c>
      <c r="Q3" s="85" t="s">
        <v>573</v>
      </c>
      <c r="R3" s="13" t="s">
        <v>10</v>
      </c>
    </row>
    <row r="4" spans="1:26" ht="15.75" customHeight="1" x14ac:dyDescent="0.25">
      <c r="A4" s="39" t="s">
        <v>80</v>
      </c>
      <c r="B4" s="40" t="s">
        <v>62</v>
      </c>
      <c r="C4" s="39">
        <v>3</v>
      </c>
      <c r="D4" s="40" t="s">
        <v>87</v>
      </c>
      <c r="E4" s="39">
        <v>3</v>
      </c>
      <c r="F4" t="s">
        <v>615</v>
      </c>
      <c r="G4" s="85" t="s">
        <v>874</v>
      </c>
      <c r="H4" s="85" t="s">
        <v>563</v>
      </c>
      <c r="I4" s="85" t="s">
        <v>571</v>
      </c>
      <c r="J4" s="85" t="s">
        <v>568</v>
      </c>
      <c r="K4" s="85" t="s">
        <v>562</v>
      </c>
      <c r="L4" s="85" t="s">
        <v>542</v>
      </c>
      <c r="M4" s="85" t="s">
        <v>568</v>
      </c>
      <c r="N4" s="85" t="s">
        <v>542</v>
      </c>
      <c r="O4" s="85" t="s">
        <v>542</v>
      </c>
      <c r="P4" s="85" t="s">
        <v>542</v>
      </c>
      <c r="Q4" s="85" t="s">
        <v>579</v>
      </c>
    </row>
    <row r="5" spans="1:26" ht="15.75" customHeight="1" x14ac:dyDescent="0.25">
      <c r="A5" s="39" t="s">
        <v>76</v>
      </c>
      <c r="B5" s="40" t="s">
        <v>79</v>
      </c>
      <c r="C5" s="39">
        <v>4</v>
      </c>
      <c r="D5" s="40" t="s">
        <v>84</v>
      </c>
      <c r="E5" s="41">
        <v>4</v>
      </c>
      <c r="F5" s="42" t="s">
        <v>616</v>
      </c>
      <c r="G5" s="86" t="s">
        <v>875</v>
      </c>
      <c r="H5" s="86" t="s">
        <v>564</v>
      </c>
      <c r="I5" s="86" t="s">
        <v>572</v>
      </c>
      <c r="J5" s="86" t="s">
        <v>569</v>
      </c>
      <c r="K5" s="86" t="s">
        <v>567</v>
      </c>
      <c r="L5" s="86" t="s">
        <v>544</v>
      </c>
      <c r="M5" s="86" t="s">
        <v>569</v>
      </c>
      <c r="N5" s="86" t="s">
        <v>544</v>
      </c>
      <c r="O5" s="86" t="s">
        <v>544</v>
      </c>
      <c r="P5" s="86" t="s">
        <v>544</v>
      </c>
      <c r="Q5" s="86" t="s">
        <v>602</v>
      </c>
    </row>
    <row r="6" spans="1:26" ht="15.75" customHeight="1" x14ac:dyDescent="0.25">
      <c r="A6" s="41" t="s">
        <v>92</v>
      </c>
      <c r="B6" s="43" t="s">
        <v>95</v>
      </c>
      <c r="C6" s="41">
        <v>5</v>
      </c>
      <c r="D6" s="43" t="s">
        <v>617</v>
      </c>
      <c r="G6" s="85" t="s">
        <v>882</v>
      </c>
      <c r="H6" s="85" t="s">
        <v>571</v>
      </c>
      <c r="I6" s="85" t="s">
        <v>573</v>
      </c>
      <c r="J6" s="85" t="s">
        <v>571</v>
      </c>
      <c r="K6" s="85" t="s">
        <v>568</v>
      </c>
      <c r="L6" s="85" t="s">
        <v>545</v>
      </c>
      <c r="M6" s="85" t="s">
        <v>571</v>
      </c>
      <c r="N6" s="85" t="s">
        <v>545</v>
      </c>
      <c r="O6" s="85" t="s">
        <v>545</v>
      </c>
      <c r="P6" s="85" t="s">
        <v>545</v>
      </c>
      <c r="Q6" s="85" t="s">
        <v>603</v>
      </c>
    </row>
    <row r="7" spans="1:26" ht="15.75" customHeight="1" x14ac:dyDescent="0.25">
      <c r="G7" s="85" t="s">
        <v>879</v>
      </c>
      <c r="H7" s="85" t="s">
        <v>572</v>
      </c>
      <c r="I7" s="85" t="s">
        <v>583</v>
      </c>
      <c r="J7" s="85" t="s">
        <v>572</v>
      </c>
      <c r="K7" s="85" t="s">
        <v>569</v>
      </c>
      <c r="L7" s="85" t="s">
        <v>546</v>
      </c>
      <c r="M7" s="85" t="s">
        <v>572</v>
      </c>
      <c r="N7" s="85" t="s">
        <v>546</v>
      </c>
      <c r="O7" s="85" t="s">
        <v>546</v>
      </c>
      <c r="P7" s="85" t="s">
        <v>546</v>
      </c>
      <c r="Q7" s="85" t="s">
        <v>604</v>
      </c>
    </row>
    <row r="8" spans="1:26" ht="15.75" customHeight="1" x14ac:dyDescent="0.25">
      <c r="G8" s="85" t="s">
        <v>880</v>
      </c>
      <c r="H8" s="85" t="s">
        <v>573</v>
      </c>
      <c r="I8" s="85" t="s">
        <v>584</v>
      </c>
      <c r="J8" s="85" t="s">
        <v>573</v>
      </c>
      <c r="K8" s="85" t="s">
        <v>571</v>
      </c>
      <c r="L8" s="85" t="s">
        <v>547</v>
      </c>
      <c r="M8" s="85" t="s">
        <v>573</v>
      </c>
      <c r="N8" s="85" t="s">
        <v>547</v>
      </c>
      <c r="O8" s="85" t="s">
        <v>547</v>
      </c>
      <c r="P8" s="85" t="s">
        <v>557</v>
      </c>
      <c r="Q8" s="85"/>
    </row>
    <row r="9" spans="1:26" ht="15.75" customHeight="1" x14ac:dyDescent="0.25">
      <c r="G9" s="85" t="s">
        <v>881</v>
      </c>
      <c r="H9" s="85" t="s">
        <v>581</v>
      </c>
      <c r="I9" s="85" t="s">
        <v>589</v>
      </c>
      <c r="J9" s="85" t="s">
        <v>577</v>
      </c>
      <c r="K9" s="85" t="s">
        <v>572</v>
      </c>
      <c r="L9" s="85" t="s">
        <v>548</v>
      </c>
      <c r="M9" s="85" t="s">
        <v>577</v>
      </c>
      <c r="N9" s="85" t="s">
        <v>548</v>
      </c>
      <c r="O9" s="85" t="s">
        <v>548</v>
      </c>
      <c r="P9" s="85" t="s">
        <v>571</v>
      </c>
      <c r="Q9" s="85"/>
    </row>
    <row r="10" spans="1:26" ht="15.75" customHeight="1" x14ac:dyDescent="0.25">
      <c r="G10" s="85" t="s">
        <v>876</v>
      </c>
      <c r="H10" s="85" t="s">
        <v>582</v>
      </c>
      <c r="I10" s="85" t="s">
        <v>593</v>
      </c>
      <c r="J10" s="85" t="s">
        <v>583</v>
      </c>
      <c r="K10" s="85" t="s">
        <v>573</v>
      </c>
      <c r="L10" s="85" t="s">
        <v>549</v>
      </c>
      <c r="M10" s="85" t="s">
        <v>583</v>
      </c>
      <c r="N10" s="85" t="s">
        <v>549</v>
      </c>
      <c r="O10" s="85" t="s">
        <v>549</v>
      </c>
      <c r="P10" s="85" t="s">
        <v>572</v>
      </c>
      <c r="Q10" s="85"/>
    </row>
    <row r="11" spans="1:26" ht="15.75" customHeight="1" x14ac:dyDescent="0.25">
      <c r="G11" s="85" t="s">
        <v>877</v>
      </c>
      <c r="H11" s="85" t="s">
        <v>583</v>
      </c>
      <c r="I11" s="85" t="s">
        <v>594</v>
      </c>
      <c r="J11" s="85" t="s">
        <v>584</v>
      </c>
      <c r="K11" s="85" t="s">
        <v>574</v>
      </c>
      <c r="L11" s="85" t="s">
        <v>551</v>
      </c>
      <c r="M11" s="85" t="s">
        <v>584</v>
      </c>
      <c r="N11" s="85" t="s">
        <v>551</v>
      </c>
      <c r="O11" s="85" t="s">
        <v>551</v>
      </c>
      <c r="P11" s="85" t="s">
        <v>573</v>
      </c>
      <c r="Q11" s="85"/>
    </row>
    <row r="12" spans="1:26" ht="17.25" customHeight="1" x14ac:dyDescent="0.25">
      <c r="H12" t="s">
        <v>584</v>
      </c>
      <c r="I12" t="s">
        <v>595</v>
      </c>
      <c r="J12" t="s">
        <v>585</v>
      </c>
      <c r="K12" t="s">
        <v>575</v>
      </c>
      <c r="L12" t="s">
        <v>552</v>
      </c>
      <c r="M12" t="s">
        <v>585</v>
      </c>
      <c r="N12" t="s">
        <v>552</v>
      </c>
      <c r="O12" t="s">
        <v>552</v>
      </c>
      <c r="P12" t="s">
        <v>585</v>
      </c>
    </row>
    <row r="13" spans="1:26" ht="15.75" customHeight="1" x14ac:dyDescent="0.25">
      <c r="H13" t="s">
        <v>589</v>
      </c>
      <c r="J13" t="s">
        <v>587</v>
      </c>
      <c r="K13" t="s">
        <v>583</v>
      </c>
      <c r="L13" t="s">
        <v>557</v>
      </c>
      <c r="M13" t="s">
        <v>587</v>
      </c>
      <c r="N13" t="s">
        <v>556</v>
      </c>
      <c r="O13" t="s">
        <v>555</v>
      </c>
      <c r="P13" t="s">
        <v>589</v>
      </c>
    </row>
    <row r="14" spans="1:26" ht="15.75" customHeight="1" x14ac:dyDescent="0.25">
      <c r="H14" t="s">
        <v>591</v>
      </c>
      <c r="J14" t="s">
        <v>588</v>
      </c>
      <c r="K14" t="s">
        <v>584</v>
      </c>
      <c r="L14" t="s">
        <v>562</v>
      </c>
      <c r="M14" t="s">
        <v>588</v>
      </c>
      <c r="N14" t="s">
        <v>557</v>
      </c>
      <c r="O14" t="s">
        <v>557</v>
      </c>
      <c r="P14" t="s">
        <v>593</v>
      </c>
    </row>
    <row r="15" spans="1:26" ht="15.75" customHeight="1" x14ac:dyDescent="0.25">
      <c r="H15" t="s">
        <v>593</v>
      </c>
      <c r="J15" t="s">
        <v>589</v>
      </c>
      <c r="K15" t="s">
        <v>585</v>
      </c>
      <c r="L15" t="s">
        <v>576</v>
      </c>
      <c r="M15" t="s">
        <v>589</v>
      </c>
      <c r="N15" t="s">
        <v>559</v>
      </c>
      <c r="O15" t="s">
        <v>576</v>
      </c>
      <c r="P15" t="s">
        <v>594</v>
      </c>
    </row>
    <row r="16" spans="1:26" ht="15.75" customHeight="1" x14ac:dyDescent="0.25">
      <c r="H16" t="s">
        <v>594</v>
      </c>
      <c r="J16" t="s">
        <v>591</v>
      </c>
      <c r="K16" t="s">
        <v>586</v>
      </c>
      <c r="L16" t="s">
        <v>577</v>
      </c>
      <c r="M16" t="s">
        <v>590</v>
      </c>
      <c r="N16" t="s">
        <v>562</v>
      </c>
      <c r="O16" t="s">
        <v>578</v>
      </c>
      <c r="P16" t="s">
        <v>595</v>
      </c>
    </row>
    <row r="17" spans="8:16" ht="15.75" customHeight="1" x14ac:dyDescent="0.25">
      <c r="H17" t="s">
        <v>595</v>
      </c>
      <c r="J17" t="s">
        <v>593</v>
      </c>
      <c r="K17" t="s">
        <v>587</v>
      </c>
      <c r="L17" t="s">
        <v>578</v>
      </c>
      <c r="M17" t="s">
        <v>592</v>
      </c>
      <c r="N17" t="s">
        <v>571</v>
      </c>
      <c r="O17" t="s">
        <v>585</v>
      </c>
      <c r="P17" t="s">
        <v>600</v>
      </c>
    </row>
    <row r="18" spans="8:16" ht="15.75" customHeight="1" x14ac:dyDescent="0.25">
      <c r="J18" t="s">
        <v>594</v>
      </c>
      <c r="K18" t="s">
        <v>588</v>
      </c>
      <c r="L18" t="s">
        <v>584</v>
      </c>
      <c r="M18" t="s">
        <v>593</v>
      </c>
      <c r="N18" t="s">
        <v>572</v>
      </c>
      <c r="O18" t="s">
        <v>589</v>
      </c>
      <c r="P18" t="s">
        <v>601</v>
      </c>
    </row>
    <row r="19" spans="8:16" ht="15.75" customHeight="1" x14ac:dyDescent="0.25">
      <c r="J19" t="s">
        <v>595</v>
      </c>
      <c r="K19" t="s">
        <v>589</v>
      </c>
      <c r="L19" t="s">
        <v>585</v>
      </c>
      <c r="M19" t="s">
        <v>595</v>
      </c>
      <c r="N19" t="s">
        <v>573</v>
      </c>
      <c r="O19" t="s">
        <v>597</v>
      </c>
    </row>
    <row r="20" spans="8:16" ht="15.75" customHeight="1" x14ac:dyDescent="0.25">
      <c r="J20" t="s">
        <v>598</v>
      </c>
      <c r="K20" t="s">
        <v>593</v>
      </c>
      <c r="L20" t="s">
        <v>589</v>
      </c>
      <c r="M20" t="s">
        <v>598</v>
      </c>
      <c r="N20" t="s">
        <v>576</v>
      </c>
      <c r="O20" t="s">
        <v>599</v>
      </c>
    </row>
    <row r="21" spans="8:16" ht="15.75" customHeight="1" x14ac:dyDescent="0.25">
      <c r="K21" t="s">
        <v>594</v>
      </c>
      <c r="L21" t="s">
        <v>597</v>
      </c>
      <c r="N21" t="s">
        <v>578</v>
      </c>
      <c r="O21" t="s">
        <v>600</v>
      </c>
    </row>
    <row r="22" spans="8:16" ht="15.75" customHeight="1" x14ac:dyDescent="0.25">
      <c r="K22" t="s">
        <v>595</v>
      </c>
      <c r="L22" t="s">
        <v>598</v>
      </c>
      <c r="N22" t="s">
        <v>585</v>
      </c>
    </row>
    <row r="23" spans="8:16" ht="15.75" customHeight="1" x14ac:dyDescent="0.25">
      <c r="K23" t="s">
        <v>596</v>
      </c>
      <c r="L23" t="s">
        <v>599</v>
      </c>
      <c r="N23" t="s">
        <v>589</v>
      </c>
    </row>
    <row r="24" spans="8:16" ht="15.75" customHeight="1" x14ac:dyDescent="0.25">
      <c r="L24" t="s">
        <v>600</v>
      </c>
      <c r="N24" t="s">
        <v>593</v>
      </c>
    </row>
    <row r="25" spans="8:16" ht="15.75" customHeight="1" x14ac:dyDescent="0.25">
      <c r="N25" t="s">
        <v>594</v>
      </c>
    </row>
    <row r="26" spans="8:16" ht="15.75" customHeight="1" x14ac:dyDescent="0.25">
      <c r="N26" t="s">
        <v>595</v>
      </c>
    </row>
    <row r="27" spans="8:16" ht="15.75" customHeight="1" x14ac:dyDescent="0.25">
      <c r="N27" t="s">
        <v>597</v>
      </c>
    </row>
    <row r="28" spans="8:16" ht="15.75" customHeight="1" x14ac:dyDescent="0.25">
      <c r="N28" t="s">
        <v>599</v>
      </c>
    </row>
    <row r="29" spans="8:16" ht="15.75" customHeight="1" x14ac:dyDescent="0.25">
      <c r="N29" t="s">
        <v>600</v>
      </c>
    </row>
    <row r="30" spans="8:16" ht="15.75" customHeight="1" x14ac:dyDescent="0.25"/>
    <row r="31" spans="8:16" ht="15.75" customHeight="1" x14ac:dyDescent="0.25"/>
    <row r="32" spans="8: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B1000"/>
  <sheetViews>
    <sheetView workbookViewId="0">
      <selection activeCell="G31" sqref="G31"/>
    </sheetView>
  </sheetViews>
  <sheetFormatPr baseColWidth="10" defaultColWidth="11.25" defaultRowHeight="15" customHeight="1" x14ac:dyDescent="0.25"/>
  <cols>
    <col min="1" max="1" width="10.5" customWidth="1"/>
    <col min="2" max="2" width="20.625" customWidth="1"/>
    <col min="3" max="26" width="10.5" customWidth="1"/>
  </cols>
  <sheetData>
    <row r="1" spans="2:2" ht="15.75" customHeight="1" x14ac:dyDescent="0.25"/>
    <row r="2" spans="2:2" ht="15.75" customHeight="1" x14ac:dyDescent="0.25">
      <c r="B2" s="1" t="s">
        <v>618</v>
      </c>
    </row>
    <row r="3" spans="2:2" ht="15.75" customHeight="1" x14ac:dyDescent="0.25"/>
    <row r="4" spans="2:2" ht="15.75" customHeight="1" x14ac:dyDescent="0.25"/>
    <row r="5" spans="2:2" ht="15.75" customHeight="1" x14ac:dyDescent="0.25"/>
    <row r="6" spans="2:2" ht="15.75" customHeight="1" x14ac:dyDescent="0.25"/>
    <row r="7" spans="2:2" ht="15.75" customHeight="1" x14ac:dyDescent="0.25"/>
    <row r="8" spans="2:2" ht="15.75" customHeight="1" x14ac:dyDescent="0.25"/>
    <row r="9" spans="2:2" ht="15.75" customHeight="1" x14ac:dyDescent="0.25"/>
    <row r="10" spans="2:2" ht="15.75" customHeight="1" x14ac:dyDescent="0.25"/>
    <row r="11" spans="2:2" ht="15.75" customHeight="1" x14ac:dyDescent="0.25"/>
    <row r="12" spans="2:2" ht="15.75" customHeight="1" x14ac:dyDescent="0.25"/>
    <row r="13" spans="2:2" ht="15.75" customHeight="1" x14ac:dyDescent="0.25"/>
    <row r="14" spans="2:2" ht="15.75" customHeight="1" x14ac:dyDescent="0.25"/>
    <row r="15" spans="2:2" ht="15.75" customHeight="1" x14ac:dyDescent="0.25"/>
    <row r="16" spans="2:2"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W880"/>
  <sheetViews>
    <sheetView showGridLines="0" zoomScale="85" zoomScaleNormal="85" workbookViewId="0">
      <selection activeCell="J39" sqref="J39"/>
    </sheetView>
  </sheetViews>
  <sheetFormatPr baseColWidth="10" defaultColWidth="11.25" defaultRowHeight="15" customHeight="1" x14ac:dyDescent="0.25"/>
  <cols>
    <col min="1" max="1" width="2.375" customWidth="1"/>
    <col min="2" max="2" width="3.375" bestFit="1" customWidth="1"/>
    <col min="3" max="3" width="13.125" bestFit="1" customWidth="1"/>
    <col min="4" max="4" width="19.625" bestFit="1" customWidth="1"/>
    <col min="5" max="5" width="10" bestFit="1" customWidth="1"/>
    <col min="6" max="6" width="5.875" customWidth="1"/>
    <col min="7" max="7" width="3.375" bestFit="1" customWidth="1"/>
    <col min="8" max="8" width="13.125" bestFit="1" customWidth="1"/>
    <col min="9" max="9" width="9" bestFit="1" customWidth="1"/>
    <col min="10" max="10" width="10" bestFit="1" customWidth="1"/>
    <col min="11" max="11" width="3" customWidth="1"/>
    <col min="12" max="12" width="19.125" bestFit="1" customWidth="1"/>
    <col min="13" max="18" width="8.75" customWidth="1"/>
    <col min="19" max="19" width="8.375" customWidth="1"/>
    <col min="20" max="20" width="3.375" bestFit="1" customWidth="1"/>
    <col min="21" max="21" width="13.125" bestFit="1" customWidth="1"/>
    <col min="22" max="22" width="11.75" bestFit="1" customWidth="1"/>
    <col min="23" max="23" width="10" bestFit="1" customWidth="1"/>
  </cols>
  <sheetData>
    <row r="1" spans="2:23" ht="18.75" customHeight="1" x14ac:dyDescent="0.25">
      <c r="B1" s="350" t="s">
        <v>16</v>
      </c>
      <c r="C1" s="351"/>
      <c r="D1" s="351"/>
      <c r="E1" s="351"/>
      <c r="F1" s="351"/>
      <c r="G1" s="351"/>
      <c r="H1" s="352"/>
      <c r="I1" s="353" t="s">
        <v>941</v>
      </c>
      <c r="J1" s="353"/>
      <c r="K1" s="353"/>
      <c r="L1" s="353"/>
      <c r="M1" s="353"/>
      <c r="N1" s="353"/>
      <c r="O1" s="353"/>
      <c r="P1" s="353"/>
      <c r="Q1" s="353"/>
      <c r="R1" s="353"/>
      <c r="S1" s="353"/>
      <c r="T1" s="353"/>
      <c r="U1" s="353"/>
      <c r="V1" s="353"/>
      <c r="W1" s="353"/>
    </row>
    <row r="2" spans="2:23" ht="15.75" x14ac:dyDescent="0.25">
      <c r="B2" s="341" t="str">
        <f>+CONCATENATE("MATRIZ DE INVENTARIO, CLASIFICACIÓN Y RIESGO DE ACTIVOS DE INFORMACIÓN", CHAR(10), CHAR(10), INF!C8)</f>
        <v>MATRIZ DE INVENTARIO, CLASIFICACIÓN Y RIESGO DE ACTIVOS DE INFORMACIÓN
HOSPITAL UNIVERSITARIO DEPARTAMENTAL DE NARIÑO E.S.E.</v>
      </c>
      <c r="C2" s="342"/>
      <c r="D2" s="342"/>
      <c r="E2" s="342"/>
      <c r="F2" s="342"/>
      <c r="G2" s="342"/>
      <c r="H2" s="342"/>
      <c r="I2" s="342"/>
      <c r="J2" s="342"/>
      <c r="K2" s="342"/>
      <c r="L2" s="342"/>
      <c r="M2" s="342"/>
      <c r="N2" s="342"/>
      <c r="O2" s="342"/>
      <c r="P2" s="342"/>
      <c r="Q2" s="342"/>
      <c r="R2" s="342"/>
      <c r="S2" s="342"/>
      <c r="T2" s="342"/>
      <c r="U2" s="342"/>
      <c r="V2" s="342"/>
      <c r="W2" s="343"/>
    </row>
    <row r="3" spans="2:23" ht="15.75" customHeight="1" x14ac:dyDescent="0.25">
      <c r="B3" s="344"/>
      <c r="C3" s="345"/>
      <c r="D3" s="345"/>
      <c r="E3" s="345"/>
      <c r="F3" s="345"/>
      <c r="G3" s="345"/>
      <c r="H3" s="345"/>
      <c r="I3" s="345"/>
      <c r="J3" s="345"/>
      <c r="K3" s="345"/>
      <c r="L3" s="345"/>
      <c r="M3" s="345"/>
      <c r="N3" s="345"/>
      <c r="O3" s="345"/>
      <c r="P3" s="345"/>
      <c r="Q3" s="345"/>
      <c r="R3" s="345"/>
      <c r="S3" s="345"/>
      <c r="T3" s="345"/>
      <c r="U3" s="345"/>
      <c r="V3" s="345"/>
      <c r="W3" s="346"/>
    </row>
    <row r="4" spans="2:23" ht="15.75" customHeight="1" x14ac:dyDescent="0.25">
      <c r="B4" s="344"/>
      <c r="C4" s="345"/>
      <c r="D4" s="345"/>
      <c r="E4" s="345"/>
      <c r="F4" s="345"/>
      <c r="G4" s="345"/>
      <c r="H4" s="345"/>
      <c r="I4" s="345"/>
      <c r="J4" s="345"/>
      <c r="K4" s="345"/>
      <c r="L4" s="345"/>
      <c r="M4" s="345"/>
      <c r="N4" s="345"/>
      <c r="O4" s="345"/>
      <c r="P4" s="345"/>
      <c r="Q4" s="345"/>
      <c r="R4" s="345"/>
      <c r="S4" s="345"/>
      <c r="T4" s="345"/>
      <c r="U4" s="345"/>
      <c r="V4" s="345"/>
      <c r="W4" s="346"/>
    </row>
    <row r="5" spans="2:23" ht="45.75" customHeight="1" x14ac:dyDescent="0.25">
      <c r="B5" s="347"/>
      <c r="C5" s="348"/>
      <c r="D5" s="348"/>
      <c r="E5" s="348"/>
      <c r="F5" s="348"/>
      <c r="G5" s="348"/>
      <c r="H5" s="348"/>
      <c r="I5" s="348"/>
      <c r="J5" s="348"/>
      <c r="K5" s="348"/>
      <c r="L5" s="348"/>
      <c r="M5" s="348"/>
      <c r="N5" s="348"/>
      <c r="O5" s="348"/>
      <c r="P5" s="348"/>
      <c r="Q5" s="348"/>
      <c r="R5" s="348"/>
      <c r="S5" s="348"/>
      <c r="T5" s="348"/>
      <c r="U5" s="348"/>
      <c r="V5" s="348"/>
      <c r="W5" s="349"/>
    </row>
    <row r="6" spans="2:23" ht="15.75" x14ac:dyDescent="0.25"/>
    <row r="7" spans="2:23" ht="15.75" x14ac:dyDescent="0.25">
      <c r="B7" s="354" t="s">
        <v>17</v>
      </c>
      <c r="C7" s="355"/>
      <c r="D7" s="355"/>
      <c r="E7" s="355"/>
      <c r="F7" s="355"/>
      <c r="G7" s="355"/>
      <c r="H7" s="355"/>
      <c r="I7" s="355"/>
      <c r="J7" s="355"/>
      <c r="K7" s="355"/>
      <c r="L7" s="355"/>
      <c r="M7" s="355"/>
      <c r="N7" s="355"/>
      <c r="O7" s="355"/>
      <c r="P7" s="355"/>
      <c r="Q7" s="355"/>
      <c r="R7" s="355"/>
      <c r="S7" s="355"/>
      <c r="T7" s="355"/>
      <c r="U7" s="355"/>
      <c r="V7" s="355"/>
      <c r="W7" s="356"/>
    </row>
    <row r="8" spans="2:23" ht="15.75" x14ac:dyDescent="0.25">
      <c r="B8" s="357"/>
      <c r="C8" s="358"/>
      <c r="D8" s="358"/>
      <c r="E8" s="358"/>
      <c r="F8" s="358"/>
      <c r="G8" s="358"/>
      <c r="H8" s="358"/>
      <c r="I8" s="358"/>
      <c r="J8" s="358"/>
      <c r="K8" s="358"/>
      <c r="L8" s="358"/>
      <c r="M8" s="358"/>
      <c r="N8" s="358"/>
      <c r="O8" s="358"/>
      <c r="P8" s="358"/>
      <c r="Q8" s="358"/>
      <c r="R8" s="358"/>
      <c r="S8" s="358"/>
      <c r="T8" s="358"/>
      <c r="U8" s="358"/>
      <c r="V8" s="358"/>
      <c r="W8" s="359"/>
    </row>
    <row r="9" spans="2:23" ht="15.75" x14ac:dyDescent="0.25"/>
    <row r="10" spans="2:23" ht="15.75" customHeight="1" x14ac:dyDescent="0.25"/>
    <row r="11" spans="2:23" ht="15.75" customHeight="1" x14ac:dyDescent="0.25">
      <c r="B11" s="360" t="s">
        <v>18</v>
      </c>
      <c r="C11" s="360"/>
      <c r="D11" s="360"/>
      <c r="E11" s="360"/>
      <c r="F11" s="8"/>
      <c r="G11" s="361" t="s">
        <v>74</v>
      </c>
      <c r="H11" s="362"/>
      <c r="I11" s="362"/>
      <c r="J11" s="363"/>
      <c r="K11" s="45"/>
      <c r="L11" s="364" t="s">
        <v>20</v>
      </c>
      <c r="M11" s="364"/>
      <c r="N11" s="364"/>
      <c r="O11" s="364"/>
      <c r="P11" s="364"/>
      <c r="Q11" s="364"/>
      <c r="R11" s="364"/>
      <c r="T11" s="361" t="s">
        <v>20</v>
      </c>
      <c r="U11" s="362"/>
      <c r="V11" s="362"/>
      <c r="W11" s="363"/>
    </row>
    <row r="12" spans="2:23" ht="15.75" customHeight="1" x14ac:dyDescent="0.25">
      <c r="G12" s="8"/>
      <c r="H12" s="8"/>
      <c r="I12" s="8"/>
    </row>
    <row r="13" spans="2:23" ht="15.75" customHeight="1" x14ac:dyDescent="0.25">
      <c r="C13" s="365" t="s">
        <v>75</v>
      </c>
      <c r="D13" s="365" t="s">
        <v>21</v>
      </c>
      <c r="E13" s="365" t="s">
        <v>22</v>
      </c>
      <c r="F13" s="8"/>
      <c r="H13" s="365" t="s">
        <v>75</v>
      </c>
      <c r="I13" s="371" t="s">
        <v>21</v>
      </c>
      <c r="J13" s="364" t="s">
        <v>22</v>
      </c>
      <c r="K13" s="46"/>
      <c r="L13" s="374" t="s">
        <v>19</v>
      </c>
      <c r="M13" s="246" t="s">
        <v>76</v>
      </c>
      <c r="N13" s="262"/>
      <c r="O13" s="272"/>
      <c r="P13" s="272"/>
      <c r="Q13" s="269"/>
      <c r="R13" s="259"/>
      <c r="U13" s="377" t="s">
        <v>75</v>
      </c>
      <c r="V13" s="378" t="s">
        <v>21</v>
      </c>
      <c r="W13" s="378" t="s">
        <v>22</v>
      </c>
    </row>
    <row r="14" spans="2:23" ht="15.75" customHeight="1" x14ac:dyDescent="0.25">
      <c r="C14" s="366"/>
      <c r="D14" s="366"/>
      <c r="E14" s="366"/>
      <c r="F14" s="8"/>
      <c r="H14" s="366"/>
      <c r="I14" s="372"/>
      <c r="J14" s="364"/>
      <c r="K14" s="46"/>
      <c r="L14" s="374"/>
      <c r="M14" s="246"/>
      <c r="N14" s="263"/>
      <c r="O14" s="273"/>
      <c r="P14" s="273"/>
      <c r="Q14" s="270"/>
      <c r="R14" s="260"/>
      <c r="U14" s="375"/>
      <c r="V14" s="376"/>
      <c r="W14" s="376"/>
    </row>
    <row r="15" spans="2:23" ht="15.75" customHeight="1" x14ac:dyDescent="0.25">
      <c r="C15" s="367"/>
      <c r="D15" s="367"/>
      <c r="E15" s="367"/>
      <c r="F15" s="8"/>
      <c r="H15" s="367"/>
      <c r="I15" s="373"/>
      <c r="J15" s="364"/>
      <c r="K15" s="46"/>
      <c r="L15" s="374"/>
      <c r="M15" s="246"/>
      <c r="N15" s="264"/>
      <c r="O15" s="274"/>
      <c r="P15" s="274"/>
      <c r="Q15" s="271"/>
      <c r="R15" s="261"/>
      <c r="U15" s="380"/>
      <c r="V15" s="379"/>
      <c r="W15" s="379"/>
    </row>
    <row r="16" spans="2:23" ht="15.75" customHeight="1" x14ac:dyDescent="0.25">
      <c r="B16" s="368" t="s">
        <v>24</v>
      </c>
      <c r="C16" s="254" t="s">
        <v>76</v>
      </c>
      <c r="D16" s="265" t="s">
        <v>77</v>
      </c>
      <c r="E16" s="254">
        <v>5</v>
      </c>
      <c r="F16" s="8"/>
      <c r="G16" s="368" t="s">
        <v>78</v>
      </c>
      <c r="H16" s="254" t="s">
        <v>76</v>
      </c>
      <c r="I16" s="266" t="s">
        <v>79</v>
      </c>
      <c r="J16" s="254">
        <v>5</v>
      </c>
      <c r="K16" s="8"/>
      <c r="L16" s="374"/>
      <c r="M16" s="246" t="s">
        <v>80</v>
      </c>
      <c r="N16" s="247"/>
      <c r="O16" s="262"/>
      <c r="P16" s="272"/>
      <c r="Q16" s="269"/>
      <c r="R16" s="269"/>
      <c r="T16" s="368" t="s">
        <v>81</v>
      </c>
      <c r="U16" s="256" t="s">
        <v>76</v>
      </c>
      <c r="V16" s="251" t="s">
        <v>82</v>
      </c>
      <c r="W16" s="259" t="s">
        <v>83</v>
      </c>
    </row>
    <row r="17" spans="2:23" ht="15.75" customHeight="1" x14ac:dyDescent="0.25">
      <c r="B17" s="369"/>
      <c r="C17" s="254"/>
      <c r="D17" s="265"/>
      <c r="E17" s="254"/>
      <c r="F17" s="8"/>
      <c r="G17" s="369"/>
      <c r="H17" s="254"/>
      <c r="I17" s="267"/>
      <c r="J17" s="254"/>
      <c r="K17" s="8"/>
      <c r="L17" s="374"/>
      <c r="M17" s="246"/>
      <c r="N17" s="248"/>
      <c r="O17" s="263"/>
      <c r="P17" s="273"/>
      <c r="Q17" s="270"/>
      <c r="R17" s="270"/>
      <c r="T17" s="369"/>
      <c r="U17" s="257"/>
      <c r="V17" s="252"/>
      <c r="W17" s="260"/>
    </row>
    <row r="18" spans="2:23" ht="15.75" customHeight="1" x14ac:dyDescent="0.25">
      <c r="B18" s="369"/>
      <c r="C18" s="254"/>
      <c r="D18" s="265"/>
      <c r="E18" s="254"/>
      <c r="F18" s="8"/>
      <c r="G18" s="369"/>
      <c r="H18" s="254"/>
      <c r="I18" s="268"/>
      <c r="J18" s="254"/>
      <c r="K18" s="8"/>
      <c r="L18" s="374"/>
      <c r="M18" s="246"/>
      <c r="N18" s="249"/>
      <c r="O18" s="264"/>
      <c r="P18" s="274"/>
      <c r="Q18" s="271"/>
      <c r="R18" s="271"/>
      <c r="T18" s="369"/>
      <c r="U18" s="258"/>
      <c r="V18" s="253"/>
      <c r="W18" s="261"/>
    </row>
    <row r="19" spans="2:23" ht="15.75" customHeight="1" x14ac:dyDescent="0.25">
      <c r="B19" s="369"/>
      <c r="C19" s="254" t="s">
        <v>80</v>
      </c>
      <c r="D19" s="265" t="s">
        <v>84</v>
      </c>
      <c r="E19" s="254">
        <v>4</v>
      </c>
      <c r="F19" s="8"/>
      <c r="G19" s="369"/>
      <c r="H19" s="254" t="s">
        <v>80</v>
      </c>
      <c r="I19" s="266" t="s">
        <v>62</v>
      </c>
      <c r="J19" s="254">
        <v>4</v>
      </c>
      <c r="K19" s="8"/>
      <c r="L19" s="374"/>
      <c r="M19" s="246" t="s">
        <v>85</v>
      </c>
      <c r="N19" s="247"/>
      <c r="O19" s="262"/>
      <c r="P19" s="262"/>
      <c r="Q19" s="272"/>
      <c r="R19" s="272"/>
      <c r="T19" s="369"/>
      <c r="U19" s="256" t="s">
        <v>80</v>
      </c>
      <c r="V19" s="251" t="s">
        <v>56</v>
      </c>
      <c r="W19" s="269" t="s">
        <v>86</v>
      </c>
    </row>
    <row r="20" spans="2:23" ht="15.75" customHeight="1" x14ac:dyDescent="0.25">
      <c r="B20" s="369"/>
      <c r="C20" s="254"/>
      <c r="D20" s="265"/>
      <c r="E20" s="254"/>
      <c r="F20" s="8"/>
      <c r="G20" s="369"/>
      <c r="H20" s="254"/>
      <c r="I20" s="267"/>
      <c r="J20" s="254"/>
      <c r="K20" s="8"/>
      <c r="L20" s="374"/>
      <c r="M20" s="246"/>
      <c r="N20" s="248"/>
      <c r="O20" s="263"/>
      <c r="P20" s="263"/>
      <c r="Q20" s="273"/>
      <c r="R20" s="273"/>
      <c r="T20" s="369"/>
      <c r="U20" s="257"/>
      <c r="V20" s="252"/>
      <c r="W20" s="270"/>
    </row>
    <row r="21" spans="2:23" ht="15.75" customHeight="1" x14ac:dyDescent="0.25">
      <c r="B21" s="369"/>
      <c r="C21" s="254"/>
      <c r="D21" s="265"/>
      <c r="E21" s="254"/>
      <c r="F21" s="8"/>
      <c r="G21" s="369"/>
      <c r="H21" s="254"/>
      <c r="I21" s="268"/>
      <c r="J21" s="254"/>
      <c r="K21" s="8"/>
      <c r="L21" s="374"/>
      <c r="M21" s="246"/>
      <c r="N21" s="249"/>
      <c r="O21" s="264"/>
      <c r="P21" s="264"/>
      <c r="Q21" s="274"/>
      <c r="R21" s="274"/>
      <c r="T21" s="369"/>
      <c r="U21" s="258"/>
      <c r="V21" s="253"/>
      <c r="W21" s="271"/>
    </row>
    <row r="22" spans="2:23" ht="15.75" customHeight="1" x14ac:dyDescent="0.25">
      <c r="B22" s="369"/>
      <c r="C22" s="254" t="s">
        <v>85</v>
      </c>
      <c r="D22" s="265" t="s">
        <v>87</v>
      </c>
      <c r="E22" s="254">
        <v>3</v>
      </c>
      <c r="F22" s="8"/>
      <c r="G22" s="369"/>
      <c r="H22" s="254" t="s">
        <v>85</v>
      </c>
      <c r="I22" s="266" t="s">
        <v>64</v>
      </c>
      <c r="J22" s="254">
        <v>3</v>
      </c>
      <c r="K22" s="8"/>
      <c r="L22" s="374"/>
      <c r="M22" s="246" t="s">
        <v>88</v>
      </c>
      <c r="N22" s="247"/>
      <c r="O22" s="247"/>
      <c r="P22" s="262"/>
      <c r="Q22" s="262"/>
      <c r="R22" s="272"/>
      <c r="T22" s="369"/>
      <c r="U22" s="256" t="s">
        <v>85</v>
      </c>
      <c r="V22" s="251" t="s">
        <v>89</v>
      </c>
      <c r="W22" s="272" t="s">
        <v>90</v>
      </c>
    </row>
    <row r="23" spans="2:23" ht="15.75" customHeight="1" x14ac:dyDescent="0.25">
      <c r="B23" s="369"/>
      <c r="C23" s="254"/>
      <c r="D23" s="265"/>
      <c r="E23" s="254"/>
      <c r="F23" s="8"/>
      <c r="G23" s="369"/>
      <c r="H23" s="254"/>
      <c r="I23" s="267"/>
      <c r="J23" s="254"/>
      <c r="K23" s="8"/>
      <c r="L23" s="374"/>
      <c r="M23" s="246"/>
      <c r="N23" s="248"/>
      <c r="O23" s="248"/>
      <c r="P23" s="263"/>
      <c r="Q23" s="263"/>
      <c r="R23" s="273"/>
      <c r="T23" s="369"/>
      <c r="U23" s="257"/>
      <c r="V23" s="252"/>
      <c r="W23" s="273"/>
    </row>
    <row r="24" spans="2:23" ht="15.75" customHeight="1" x14ac:dyDescent="0.25">
      <c r="B24" s="369"/>
      <c r="C24" s="254"/>
      <c r="D24" s="265"/>
      <c r="E24" s="254"/>
      <c r="F24" s="8"/>
      <c r="G24" s="369"/>
      <c r="H24" s="254"/>
      <c r="I24" s="268"/>
      <c r="J24" s="254"/>
      <c r="K24" s="8"/>
      <c r="L24" s="374"/>
      <c r="M24" s="246"/>
      <c r="N24" s="249"/>
      <c r="O24" s="249"/>
      <c r="P24" s="264"/>
      <c r="Q24" s="264"/>
      <c r="R24" s="274"/>
      <c r="T24" s="369"/>
      <c r="U24" s="258"/>
      <c r="V24" s="253"/>
      <c r="W24" s="274"/>
    </row>
    <row r="25" spans="2:23" ht="15.75" customHeight="1" x14ac:dyDescent="0.25">
      <c r="B25" s="369"/>
      <c r="C25" s="254" t="s">
        <v>88</v>
      </c>
      <c r="D25" s="265" t="s">
        <v>91</v>
      </c>
      <c r="E25" s="254">
        <v>2</v>
      </c>
      <c r="F25" s="8"/>
      <c r="G25" s="369"/>
      <c r="H25" s="254" t="s">
        <v>88</v>
      </c>
      <c r="I25" s="266" t="s">
        <v>65</v>
      </c>
      <c r="J25" s="254">
        <v>2</v>
      </c>
      <c r="K25" s="8"/>
      <c r="L25" s="374"/>
      <c r="M25" s="246" t="s">
        <v>92</v>
      </c>
      <c r="N25" s="247"/>
      <c r="O25" s="247"/>
      <c r="P25" s="247"/>
      <c r="Q25" s="247"/>
      <c r="R25" s="262"/>
      <c r="T25" s="369"/>
      <c r="U25" s="256" t="s">
        <v>88</v>
      </c>
      <c r="V25" s="251" t="s">
        <v>65</v>
      </c>
      <c r="W25" s="262" t="s">
        <v>93</v>
      </c>
    </row>
    <row r="26" spans="2:23" ht="15.75" customHeight="1" x14ac:dyDescent="0.25">
      <c r="B26" s="369"/>
      <c r="C26" s="254"/>
      <c r="D26" s="265"/>
      <c r="E26" s="254"/>
      <c r="F26" s="8"/>
      <c r="G26" s="369"/>
      <c r="H26" s="254"/>
      <c r="I26" s="267"/>
      <c r="J26" s="254"/>
      <c r="K26" s="8"/>
      <c r="L26" s="374"/>
      <c r="M26" s="246"/>
      <c r="N26" s="248"/>
      <c r="O26" s="248"/>
      <c r="P26" s="248"/>
      <c r="Q26" s="248"/>
      <c r="R26" s="263"/>
      <c r="T26" s="369"/>
      <c r="U26" s="257"/>
      <c r="V26" s="252"/>
      <c r="W26" s="263"/>
    </row>
    <row r="27" spans="2:23" ht="15.75" customHeight="1" x14ac:dyDescent="0.25">
      <c r="B27" s="369"/>
      <c r="C27" s="254"/>
      <c r="D27" s="265"/>
      <c r="E27" s="254"/>
      <c r="F27" s="8"/>
      <c r="G27" s="369"/>
      <c r="H27" s="254"/>
      <c r="I27" s="268"/>
      <c r="J27" s="254"/>
      <c r="K27" s="8"/>
      <c r="L27" s="374"/>
      <c r="M27" s="246"/>
      <c r="N27" s="249"/>
      <c r="O27" s="249"/>
      <c r="P27" s="249"/>
      <c r="Q27" s="249"/>
      <c r="R27" s="264"/>
      <c r="T27" s="369"/>
      <c r="U27" s="258"/>
      <c r="V27" s="253"/>
      <c r="W27" s="264"/>
    </row>
    <row r="28" spans="2:23" ht="15.75" customHeight="1" x14ac:dyDescent="0.25">
      <c r="B28" s="369"/>
      <c r="C28" s="254" t="s">
        <v>92</v>
      </c>
      <c r="D28" s="265" t="s">
        <v>94</v>
      </c>
      <c r="E28" s="254">
        <v>1</v>
      </c>
      <c r="F28" s="8"/>
      <c r="G28" s="369"/>
      <c r="H28" s="254" t="s">
        <v>92</v>
      </c>
      <c r="I28" s="266" t="s">
        <v>95</v>
      </c>
      <c r="J28" s="254">
        <v>1</v>
      </c>
      <c r="K28" s="8"/>
      <c r="L28" s="364" t="s">
        <v>96</v>
      </c>
      <c r="M28" s="364"/>
      <c r="N28" s="251" t="s">
        <v>92</v>
      </c>
      <c r="O28" s="251" t="s">
        <v>88</v>
      </c>
      <c r="P28" s="251" t="s">
        <v>85</v>
      </c>
      <c r="Q28" s="251" t="s">
        <v>80</v>
      </c>
      <c r="R28" s="251" t="s">
        <v>76</v>
      </c>
      <c r="T28" s="369"/>
      <c r="U28" s="256" t="s">
        <v>92</v>
      </c>
      <c r="V28" s="251" t="s">
        <v>97</v>
      </c>
      <c r="W28" s="247" t="s">
        <v>98</v>
      </c>
    </row>
    <row r="29" spans="2:23" ht="15.75" customHeight="1" x14ac:dyDescent="0.25">
      <c r="B29" s="369"/>
      <c r="C29" s="254"/>
      <c r="D29" s="265"/>
      <c r="E29" s="254"/>
      <c r="F29" s="8"/>
      <c r="G29" s="369"/>
      <c r="H29" s="254"/>
      <c r="I29" s="267"/>
      <c r="J29" s="254"/>
      <c r="K29" s="8"/>
      <c r="L29" s="364"/>
      <c r="M29" s="364"/>
      <c r="N29" s="252"/>
      <c r="O29" s="252"/>
      <c r="P29" s="252"/>
      <c r="Q29" s="252"/>
      <c r="R29" s="252"/>
      <c r="T29" s="369"/>
      <c r="U29" s="257"/>
      <c r="V29" s="252"/>
      <c r="W29" s="248"/>
    </row>
    <row r="30" spans="2:23" ht="15.75" customHeight="1" x14ac:dyDescent="0.25">
      <c r="B30" s="370"/>
      <c r="C30" s="254"/>
      <c r="D30" s="265"/>
      <c r="E30" s="254"/>
      <c r="F30" s="8"/>
      <c r="G30" s="370"/>
      <c r="H30" s="254"/>
      <c r="I30" s="268"/>
      <c r="J30" s="254"/>
      <c r="K30" s="8"/>
      <c r="L30" s="364"/>
      <c r="M30" s="364"/>
      <c r="N30" s="253"/>
      <c r="O30" s="253"/>
      <c r="P30" s="253"/>
      <c r="Q30" s="253"/>
      <c r="R30" s="253"/>
      <c r="T30" s="370"/>
      <c r="U30" s="258"/>
      <c r="V30" s="253"/>
      <c r="W30" s="249"/>
    </row>
    <row r="31" spans="2:23" ht="15.75" customHeight="1" x14ac:dyDescent="0.25">
      <c r="N31" s="360" t="s">
        <v>23</v>
      </c>
      <c r="O31" s="360"/>
      <c r="P31" s="360"/>
      <c r="Q31" s="360"/>
      <c r="R31" s="360"/>
    </row>
    <row r="32" spans="2:2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sheetData>
  <mergeCells count="100">
    <mergeCell ref="I1:W1"/>
    <mergeCell ref="B1:H1"/>
    <mergeCell ref="B2:W5"/>
    <mergeCell ref="B7:W8"/>
    <mergeCell ref="H16:H18"/>
    <mergeCell ref="I16:I18"/>
    <mergeCell ref="J16:J18"/>
    <mergeCell ref="M16:M18"/>
    <mergeCell ref="R13:R15"/>
    <mergeCell ref="P16:P18"/>
    <mergeCell ref="Q16:Q18"/>
    <mergeCell ref="N16:N18"/>
    <mergeCell ref="O16:O18"/>
    <mergeCell ref="R16:R18"/>
    <mergeCell ref="B16:B30"/>
    <mergeCell ref="C16:C18"/>
    <mergeCell ref="E25:E27"/>
    <mergeCell ref="H25:H27"/>
    <mergeCell ref="J22:J24"/>
    <mergeCell ref="I25:I27"/>
    <mergeCell ref="J25:J27"/>
    <mergeCell ref="L11:R11"/>
    <mergeCell ref="O19:O21"/>
    <mergeCell ref="P19:P21"/>
    <mergeCell ref="C19:C21"/>
    <mergeCell ref="D19:D21"/>
    <mergeCell ref="E19:E21"/>
    <mergeCell ref="H19:H21"/>
    <mergeCell ref="I19:I21"/>
    <mergeCell ref="R19:R21"/>
    <mergeCell ref="D16:D18"/>
    <mergeCell ref="E16:E18"/>
    <mergeCell ref="G16:G30"/>
    <mergeCell ref="B11:E11"/>
    <mergeCell ref="G11:J11"/>
    <mergeCell ref="C25:C27"/>
    <mergeCell ref="D25:D27"/>
    <mergeCell ref="T11:W11"/>
    <mergeCell ref="C13:C15"/>
    <mergeCell ref="D13:D15"/>
    <mergeCell ref="E13:E15"/>
    <mergeCell ref="H13:H15"/>
    <mergeCell ref="I13:I15"/>
    <mergeCell ref="J13:J15"/>
    <mergeCell ref="L13:L27"/>
    <mergeCell ref="M13:M15"/>
    <mergeCell ref="N13:N15"/>
    <mergeCell ref="O13:O15"/>
    <mergeCell ref="P13:P15"/>
    <mergeCell ref="Q13:Q15"/>
    <mergeCell ref="J19:J21"/>
    <mergeCell ref="M19:M21"/>
    <mergeCell ref="N19:N21"/>
    <mergeCell ref="M22:M24"/>
    <mergeCell ref="N22:N24"/>
    <mergeCell ref="O22:O24"/>
    <mergeCell ref="P22:P24"/>
    <mergeCell ref="C22:C24"/>
    <mergeCell ref="D22:D24"/>
    <mergeCell ref="E22:E24"/>
    <mergeCell ref="H22:H24"/>
    <mergeCell ref="I22:I24"/>
    <mergeCell ref="Q22:Q24"/>
    <mergeCell ref="R22:R24"/>
    <mergeCell ref="U22:U24"/>
    <mergeCell ref="Q19:Q21"/>
    <mergeCell ref="W22:W24"/>
    <mergeCell ref="U25:U27"/>
    <mergeCell ref="V25:V27"/>
    <mergeCell ref="U19:U21"/>
    <mergeCell ref="V19:V21"/>
    <mergeCell ref="W19:W21"/>
    <mergeCell ref="W25:W27"/>
    <mergeCell ref="C28:C30"/>
    <mergeCell ref="D28:D30"/>
    <mergeCell ref="E28:E30"/>
    <mergeCell ref="H28:H30"/>
    <mergeCell ref="I28:I30"/>
    <mergeCell ref="W28:W30"/>
    <mergeCell ref="J28:J30"/>
    <mergeCell ref="L28:M30"/>
    <mergeCell ref="N28:N30"/>
    <mergeCell ref="O28:O30"/>
    <mergeCell ref="P28:P30"/>
    <mergeCell ref="U28:U30"/>
    <mergeCell ref="V28:V30"/>
    <mergeCell ref="T16:T30"/>
    <mergeCell ref="U16:U18"/>
    <mergeCell ref="V16:V18"/>
    <mergeCell ref="V22:V24"/>
    <mergeCell ref="W16:W18"/>
    <mergeCell ref="P25:P27"/>
    <mergeCell ref="Q25:Q27"/>
    <mergeCell ref="R25:R27"/>
    <mergeCell ref="M25:M27"/>
    <mergeCell ref="N25:N27"/>
    <mergeCell ref="O25:O27"/>
    <mergeCell ref="N31:R31"/>
    <mergeCell ref="Q28:Q30"/>
    <mergeCell ref="R28:R30"/>
  </mergeCells>
  <pageMargins left="0.75" right="0.75" top="1" bottom="1" header="0" footer="0"/>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V955"/>
  <sheetViews>
    <sheetView showGridLines="0" zoomScale="90" zoomScaleNormal="90" workbookViewId="0">
      <selection activeCell="B1" sqref="B1:I1"/>
    </sheetView>
  </sheetViews>
  <sheetFormatPr baseColWidth="10" defaultColWidth="11.25" defaultRowHeight="15" customHeight="1" x14ac:dyDescent="0.25"/>
  <cols>
    <col min="1" max="1" width="2.375" customWidth="1"/>
    <col min="2" max="2" width="8.375" customWidth="1"/>
    <col min="3" max="3" width="5.625" customWidth="1"/>
    <col min="4" max="4" width="3.375" customWidth="1"/>
    <col min="5" max="5" width="5.375" customWidth="1"/>
    <col min="6" max="6" width="3.625" customWidth="1"/>
    <col min="7" max="7" width="2.875" customWidth="1"/>
    <col min="8" max="8" width="3.625" customWidth="1"/>
    <col min="9" max="9" width="5.875" customWidth="1"/>
    <col min="10" max="10" width="3.875" customWidth="1"/>
    <col min="11" max="11" width="5.375" customWidth="1"/>
    <col min="12" max="12" width="6.625" customWidth="1"/>
    <col min="13" max="13" width="10.375" customWidth="1"/>
    <col min="14" max="15" width="10.875" customWidth="1"/>
    <col min="16" max="16" width="12.375" customWidth="1"/>
    <col min="17" max="17" width="11.625" customWidth="1"/>
    <col min="18" max="20" width="10.875" customWidth="1"/>
    <col min="21" max="21" width="2" customWidth="1"/>
    <col min="22" max="22" width="49.125" customWidth="1"/>
  </cols>
  <sheetData>
    <row r="1" spans="2:22" ht="12.75" customHeight="1" x14ac:dyDescent="0.25">
      <c r="B1" s="399" t="s">
        <v>31</v>
      </c>
      <c r="C1" s="400"/>
      <c r="D1" s="400"/>
      <c r="E1" s="400"/>
      <c r="F1" s="400"/>
      <c r="G1" s="400"/>
      <c r="H1" s="400"/>
      <c r="I1" s="401"/>
      <c r="J1" s="299" t="s">
        <v>939</v>
      </c>
      <c r="K1" s="299"/>
      <c r="L1" s="299"/>
      <c r="M1" s="299"/>
      <c r="N1" s="299"/>
      <c r="O1" s="299"/>
      <c r="P1" s="299"/>
      <c r="Q1" s="299"/>
      <c r="R1" s="299"/>
      <c r="S1" s="299"/>
      <c r="T1" s="299"/>
    </row>
    <row r="2" spans="2:22" ht="15" customHeight="1" x14ac:dyDescent="0.25">
      <c r="B2" s="341" t="str">
        <f>+CONCATENATE("MATRIZ DE INVENTARIO, CLASIFICACIÓN Y RIESGO DE ACTIVOS DE INFORMACIÓN", CHAR(10), CHAR(10), INF!C8)</f>
        <v>MATRIZ DE INVENTARIO, CLASIFICACIÓN Y RIESGO DE ACTIVOS DE INFORMACIÓN
HOSPITAL UNIVERSITARIO DEPARTAMENTAL DE NARIÑO E.S.E.</v>
      </c>
      <c r="C2" s="355"/>
      <c r="D2" s="355"/>
      <c r="E2" s="355"/>
      <c r="F2" s="355"/>
      <c r="G2" s="355"/>
      <c r="H2" s="355"/>
      <c r="I2" s="355"/>
      <c r="J2" s="355"/>
      <c r="K2" s="355"/>
      <c r="L2" s="355"/>
      <c r="M2" s="355"/>
      <c r="N2" s="355"/>
      <c r="O2" s="355"/>
      <c r="P2" s="355"/>
      <c r="Q2" s="355"/>
      <c r="R2" s="355"/>
      <c r="S2" s="355"/>
      <c r="T2" s="356"/>
    </row>
    <row r="3" spans="2:22" ht="15" customHeight="1" x14ac:dyDescent="0.25">
      <c r="B3" s="381"/>
      <c r="C3" s="382"/>
      <c r="D3" s="382"/>
      <c r="E3" s="382"/>
      <c r="F3" s="382"/>
      <c r="G3" s="382"/>
      <c r="H3" s="382"/>
      <c r="I3" s="382"/>
      <c r="J3" s="382"/>
      <c r="K3" s="382"/>
      <c r="L3" s="382"/>
      <c r="M3" s="382"/>
      <c r="N3" s="382"/>
      <c r="O3" s="382"/>
      <c r="P3" s="382"/>
      <c r="Q3" s="382"/>
      <c r="R3" s="382"/>
      <c r="S3" s="382"/>
      <c r="T3" s="383"/>
    </row>
    <row r="4" spans="2:22" ht="45.75" customHeight="1" x14ac:dyDescent="0.25">
      <c r="B4" s="357"/>
      <c r="C4" s="358"/>
      <c r="D4" s="358"/>
      <c r="E4" s="358"/>
      <c r="F4" s="358"/>
      <c r="G4" s="358"/>
      <c r="H4" s="358"/>
      <c r="I4" s="358"/>
      <c r="J4" s="358"/>
      <c r="K4" s="358"/>
      <c r="L4" s="358"/>
      <c r="M4" s="358"/>
      <c r="N4" s="358"/>
      <c r="O4" s="358"/>
      <c r="P4" s="358"/>
      <c r="Q4" s="358"/>
      <c r="R4" s="358"/>
      <c r="S4" s="358"/>
      <c r="T4" s="359"/>
    </row>
    <row r="5" spans="2:22" ht="15.75" x14ac:dyDescent="0.25"/>
    <row r="6" spans="2:22" ht="15.75" x14ac:dyDescent="0.25">
      <c r="B6" s="354" t="s">
        <v>32</v>
      </c>
      <c r="C6" s="384"/>
      <c r="D6" s="384"/>
      <c r="E6" s="384"/>
      <c r="F6" s="384"/>
      <c r="G6" s="384"/>
      <c r="H6" s="384"/>
      <c r="I6" s="384"/>
      <c r="J6" s="384"/>
      <c r="K6" s="384"/>
      <c r="L6" s="384"/>
      <c r="M6" s="384"/>
      <c r="N6" s="384"/>
      <c r="O6" s="384"/>
      <c r="P6" s="384"/>
      <c r="Q6" s="384"/>
      <c r="R6" s="384"/>
      <c r="S6" s="384"/>
      <c r="T6" s="385"/>
    </row>
    <row r="7" spans="2:22" ht="15.75" x14ac:dyDescent="0.25">
      <c r="B7" s="386"/>
      <c r="C7" s="387"/>
      <c r="D7" s="387"/>
      <c r="E7" s="387"/>
      <c r="F7" s="387"/>
      <c r="G7" s="387"/>
      <c r="H7" s="387"/>
      <c r="I7" s="387"/>
      <c r="J7" s="387"/>
      <c r="K7" s="387"/>
      <c r="L7" s="387"/>
      <c r="M7" s="387"/>
      <c r="N7" s="387"/>
      <c r="O7" s="387"/>
      <c r="P7" s="387"/>
      <c r="Q7" s="387"/>
      <c r="R7" s="387"/>
      <c r="S7" s="387"/>
      <c r="T7" s="388"/>
    </row>
    <row r="8" spans="2:22" ht="15.75" x14ac:dyDescent="0.25"/>
    <row r="9" spans="2:22" ht="15.75" x14ac:dyDescent="0.25">
      <c r="B9" s="390" t="s">
        <v>33</v>
      </c>
      <c r="C9" s="391"/>
      <c r="D9" s="391"/>
      <c r="E9" s="391"/>
      <c r="F9" s="391"/>
      <c r="G9" s="391"/>
      <c r="H9" s="391"/>
      <c r="I9" s="391"/>
      <c r="J9" s="392"/>
      <c r="L9" s="390" t="s">
        <v>34</v>
      </c>
      <c r="M9" s="391"/>
      <c r="N9" s="391"/>
      <c r="O9" s="392"/>
      <c r="V9" s="389" t="s">
        <v>940</v>
      </c>
    </row>
    <row r="10" spans="2:22" ht="15.75" x14ac:dyDescent="0.25">
      <c r="B10" s="296"/>
      <c r="C10" s="282"/>
      <c r="D10" s="282"/>
      <c r="E10" s="282"/>
      <c r="F10" s="282"/>
      <c r="G10" s="282"/>
      <c r="H10" s="282"/>
      <c r="I10" s="282"/>
      <c r="J10" s="282"/>
      <c r="L10" s="3"/>
      <c r="M10" s="3"/>
      <c r="N10" s="3"/>
      <c r="O10" s="3"/>
      <c r="V10" s="4" t="s">
        <v>944</v>
      </c>
    </row>
    <row r="11" spans="2:22" ht="15.75" customHeight="1" x14ac:dyDescent="0.25">
      <c r="B11" s="297" t="s">
        <v>35</v>
      </c>
      <c r="C11" s="282"/>
      <c r="D11" s="282"/>
      <c r="E11" s="282"/>
      <c r="F11" s="282"/>
      <c r="G11" s="282"/>
      <c r="H11" s="283"/>
      <c r="I11" s="298" t="s">
        <v>36</v>
      </c>
      <c r="J11" s="283"/>
      <c r="L11" s="288" t="s">
        <v>37</v>
      </c>
      <c r="M11" s="276"/>
      <c r="N11" s="277"/>
      <c r="O11" s="291">
        <f>COUNTIF(AVC!K8:K189,"SI")</f>
        <v>2</v>
      </c>
      <c r="V11" s="4"/>
    </row>
    <row r="12" spans="2:22" ht="15.75" x14ac:dyDescent="0.25">
      <c r="B12" s="281" t="s">
        <v>38</v>
      </c>
      <c r="C12" s="282"/>
      <c r="D12" s="282"/>
      <c r="E12" s="282"/>
      <c r="F12" s="282"/>
      <c r="G12" s="282"/>
      <c r="H12" s="283"/>
      <c r="I12" s="284">
        <f>COUNTIF(AVC!E$8:E$189,"=Datos")</f>
        <v>1</v>
      </c>
      <c r="J12" s="283"/>
      <c r="L12" s="289"/>
      <c r="M12" s="287"/>
      <c r="N12" s="290"/>
      <c r="O12" s="244"/>
      <c r="P12" s="286"/>
      <c r="Q12" s="287"/>
      <c r="R12" s="3"/>
      <c r="S12" s="3"/>
      <c r="T12" s="3"/>
      <c r="V12" s="4"/>
    </row>
    <row r="13" spans="2:22" ht="15.75" x14ac:dyDescent="0.25">
      <c r="B13" s="281" t="s">
        <v>39</v>
      </c>
      <c r="C13" s="282"/>
      <c r="D13" s="282"/>
      <c r="E13" s="282"/>
      <c r="F13" s="282"/>
      <c r="G13" s="282"/>
      <c r="H13" s="283"/>
      <c r="I13" s="293">
        <f>COUNTIF(AVC!E$8:E$189,"=Criptograficas")</f>
        <v>0</v>
      </c>
      <c r="J13" s="294"/>
      <c r="L13" s="278"/>
      <c r="M13" s="279"/>
      <c r="N13" s="280"/>
      <c r="O13" s="245"/>
      <c r="P13" s="286"/>
      <c r="Q13" s="287"/>
      <c r="R13" s="3"/>
      <c r="S13" s="3"/>
      <c r="T13" s="3"/>
      <c r="V13" s="4"/>
    </row>
    <row r="14" spans="2:22" ht="15" customHeight="1" x14ac:dyDescent="0.25">
      <c r="B14" s="281" t="s">
        <v>40</v>
      </c>
      <c r="C14" s="282"/>
      <c r="D14" s="282"/>
      <c r="E14" s="282"/>
      <c r="F14" s="282"/>
      <c r="G14" s="282"/>
      <c r="H14" s="283"/>
      <c r="I14" s="293">
        <f>COUNTIF(AVC!E$8:E$189,"=Servicios")</f>
        <v>0</v>
      </c>
      <c r="J14" s="294"/>
      <c r="L14" s="288" t="s">
        <v>41</v>
      </c>
      <c r="M14" s="276"/>
      <c r="N14" s="277"/>
      <c r="O14" s="291">
        <f>COUNTIF(AVC!L8:L189,"SI")</f>
        <v>2</v>
      </c>
      <c r="P14" s="286"/>
      <c r="Q14" s="287"/>
      <c r="R14" s="3"/>
      <c r="S14" s="3"/>
      <c r="T14" s="3"/>
    </row>
    <row r="15" spans="2:22" ht="15.75" x14ac:dyDescent="0.25">
      <c r="B15" s="281" t="s">
        <v>42</v>
      </c>
      <c r="C15" s="282"/>
      <c r="D15" s="282"/>
      <c r="E15" s="282"/>
      <c r="F15" s="282"/>
      <c r="G15" s="282"/>
      <c r="H15" s="283"/>
      <c r="I15" s="293">
        <f>COUNTIF(AVC!E$8:E$189,"=Software")</f>
        <v>1</v>
      </c>
      <c r="J15" s="294"/>
      <c r="L15" s="289"/>
      <c r="M15" s="287"/>
      <c r="N15" s="290"/>
      <c r="O15" s="244"/>
      <c r="P15" s="286"/>
      <c r="Q15" s="287"/>
      <c r="R15" s="3"/>
      <c r="S15" s="3"/>
      <c r="T15" s="3"/>
    </row>
    <row r="16" spans="2:22" ht="15.75" x14ac:dyDescent="0.25">
      <c r="B16" s="281" t="s">
        <v>43</v>
      </c>
      <c r="C16" s="282"/>
      <c r="D16" s="282"/>
      <c r="E16" s="282"/>
      <c r="F16" s="282"/>
      <c r="G16" s="282"/>
      <c r="H16" s="283"/>
      <c r="I16" s="293">
        <f>COUNTIF(AVC!E$8:E$189,"=Hardware")</f>
        <v>1</v>
      </c>
      <c r="J16" s="294"/>
      <c r="L16" s="278"/>
      <c r="M16" s="279"/>
      <c r="N16" s="280"/>
      <c r="O16" s="245"/>
      <c r="P16" s="286"/>
      <c r="Q16" s="287"/>
      <c r="R16" s="3"/>
      <c r="S16" s="3"/>
      <c r="T16" s="3"/>
    </row>
    <row r="17" spans="2:22" ht="15.75" x14ac:dyDescent="0.25">
      <c r="B17" s="281" t="s">
        <v>44</v>
      </c>
      <c r="C17" s="282"/>
      <c r="D17" s="282"/>
      <c r="E17" s="282"/>
      <c r="F17" s="282"/>
      <c r="G17" s="282"/>
      <c r="H17" s="283"/>
      <c r="I17" s="293">
        <f>COUNTIF(AVC!E$8:E$189,"=Comunicaciones")</f>
        <v>1</v>
      </c>
      <c r="J17" s="294"/>
      <c r="L17" s="288" t="s">
        <v>45</v>
      </c>
      <c r="M17" s="276"/>
      <c r="N17" s="277"/>
      <c r="O17" s="291">
        <f>COUNTIF(AVC!M8:M189,"SI")</f>
        <v>2</v>
      </c>
      <c r="P17" s="5"/>
      <c r="R17" s="3"/>
      <c r="S17" s="3"/>
      <c r="T17" s="3"/>
    </row>
    <row r="18" spans="2:22" ht="15.75" x14ac:dyDescent="0.25">
      <c r="B18" s="281" t="s">
        <v>46</v>
      </c>
      <c r="C18" s="282"/>
      <c r="D18" s="282"/>
      <c r="E18" s="282"/>
      <c r="F18" s="282"/>
      <c r="G18" s="282"/>
      <c r="H18" s="283"/>
      <c r="I18" s="293">
        <f>COUNTIF(AVC!E$8:E$189,"=Soporte")</f>
        <v>1</v>
      </c>
      <c r="J18" s="294"/>
      <c r="L18" s="289"/>
      <c r="M18" s="287"/>
      <c r="N18" s="290"/>
      <c r="O18" s="244"/>
      <c r="P18" s="5"/>
      <c r="R18" s="3"/>
      <c r="S18" s="3"/>
      <c r="T18" s="3"/>
    </row>
    <row r="19" spans="2:22" ht="15.75" x14ac:dyDescent="0.25">
      <c r="B19" s="281" t="s">
        <v>47</v>
      </c>
      <c r="C19" s="282"/>
      <c r="D19" s="282"/>
      <c r="E19" s="282"/>
      <c r="F19" s="282"/>
      <c r="G19" s="282"/>
      <c r="H19" s="283"/>
      <c r="I19" s="293">
        <f>COUNTIF(AVC!E$8:E$189,"=Auxiliar")</f>
        <v>0</v>
      </c>
      <c r="J19" s="294"/>
      <c r="L19" s="278"/>
      <c r="M19" s="279"/>
      <c r="N19" s="280"/>
      <c r="O19" s="245"/>
      <c r="P19" s="5"/>
      <c r="R19" s="3"/>
      <c r="S19" s="3"/>
      <c r="T19" s="3"/>
    </row>
    <row r="20" spans="2:22" ht="15.75" x14ac:dyDescent="0.25">
      <c r="B20" s="295" t="s">
        <v>48</v>
      </c>
      <c r="C20" s="276"/>
      <c r="D20" s="276"/>
      <c r="E20" s="276"/>
      <c r="F20" s="276"/>
      <c r="G20" s="276"/>
      <c r="H20" s="277"/>
      <c r="I20" s="293">
        <f>COUNTIF(AVC!E$8:E$189,"=Instalaciones")</f>
        <v>0</v>
      </c>
      <c r="J20" s="294"/>
      <c r="L20" s="288" t="s">
        <v>49</v>
      </c>
      <c r="M20" s="276"/>
      <c r="N20" s="277"/>
      <c r="O20" s="291">
        <f>COUNTIF(AVC!N8:N189,"SI")</f>
        <v>2</v>
      </c>
      <c r="P20" s="5"/>
      <c r="R20" s="3"/>
      <c r="S20" s="3"/>
      <c r="T20" s="3"/>
    </row>
    <row r="21" spans="2:22" ht="15.75" x14ac:dyDescent="0.25">
      <c r="B21" s="281" t="s">
        <v>50</v>
      </c>
      <c r="C21" s="282"/>
      <c r="D21" s="282"/>
      <c r="E21" s="282"/>
      <c r="F21" s="282"/>
      <c r="G21" s="282"/>
      <c r="H21" s="283"/>
      <c r="I21" s="293">
        <f>COUNTIF(AVC!E$8:E$189,"=Personal")</f>
        <v>0</v>
      </c>
      <c r="J21" s="294"/>
      <c r="L21" s="289"/>
      <c r="M21" s="287"/>
      <c r="N21" s="290"/>
      <c r="O21" s="244"/>
      <c r="P21" s="5"/>
      <c r="R21" s="3"/>
      <c r="S21" s="3"/>
      <c r="T21" s="3"/>
    </row>
    <row r="22" spans="2:22" ht="15" customHeight="1" x14ac:dyDescent="0.25">
      <c r="B22" s="306" t="s">
        <v>51</v>
      </c>
      <c r="C22" s="276"/>
      <c r="D22" s="276"/>
      <c r="E22" s="276"/>
      <c r="F22" s="276"/>
      <c r="G22" s="276"/>
      <c r="H22" s="277"/>
      <c r="I22" s="292">
        <f>+SUM(I12:J21)</f>
        <v>5</v>
      </c>
      <c r="J22" s="280"/>
      <c r="L22" s="278"/>
      <c r="M22" s="279"/>
      <c r="N22" s="280"/>
      <c r="O22" s="245"/>
      <c r="P22" s="286"/>
      <c r="Q22" s="287"/>
      <c r="R22" s="3"/>
      <c r="S22" s="3"/>
      <c r="T22" s="3"/>
      <c r="V22" s="6"/>
    </row>
    <row r="23" spans="2:22" ht="15.75" customHeight="1" x14ac:dyDescent="0.25">
      <c r="L23" s="288" t="s">
        <v>52</v>
      </c>
      <c r="M23" s="276"/>
      <c r="N23" s="277"/>
      <c r="O23" s="291">
        <f>COUNTIF(AVC!O8:O189,"SI")</f>
        <v>2</v>
      </c>
      <c r="P23" s="286"/>
      <c r="Q23" s="287"/>
      <c r="R23" s="3"/>
      <c r="S23" s="3"/>
      <c r="T23" s="3"/>
      <c r="V23" s="6"/>
    </row>
    <row r="24" spans="2:22" ht="15.75" customHeight="1" x14ac:dyDescent="0.25">
      <c r="L24" s="289"/>
      <c r="M24" s="287"/>
      <c r="N24" s="290"/>
      <c r="O24" s="244"/>
      <c r="P24" s="286"/>
      <c r="Q24" s="287"/>
      <c r="R24" s="3"/>
      <c r="S24" s="3"/>
      <c r="T24" s="3"/>
      <c r="V24" s="6"/>
    </row>
    <row r="25" spans="2:22" ht="15" customHeight="1" x14ac:dyDescent="0.25">
      <c r="B25" s="390" t="s">
        <v>53</v>
      </c>
      <c r="C25" s="391"/>
      <c r="D25" s="391"/>
      <c r="E25" s="391"/>
      <c r="F25" s="391"/>
      <c r="G25" s="391"/>
      <c r="H25" s="391"/>
      <c r="I25" s="391"/>
      <c r="J25" s="392"/>
      <c r="L25" s="278"/>
      <c r="M25" s="279"/>
      <c r="N25" s="280"/>
      <c r="O25" s="245"/>
      <c r="P25" s="286"/>
      <c r="Q25" s="287"/>
      <c r="R25" s="3"/>
      <c r="S25" s="3"/>
      <c r="T25" s="3"/>
      <c r="V25" s="6"/>
    </row>
    <row r="26" spans="2:22" ht="15.75" customHeight="1" x14ac:dyDescent="0.25">
      <c r="B26" s="3"/>
      <c r="L26" s="288" t="s">
        <v>54</v>
      </c>
      <c r="M26" s="276"/>
      <c r="N26" s="277"/>
      <c r="O26" s="291">
        <f>COUNTIF(AVC!P8:P189,"SI")</f>
        <v>2</v>
      </c>
      <c r="P26" s="286"/>
      <c r="Q26" s="287"/>
      <c r="R26" s="3"/>
      <c r="S26" s="3"/>
      <c r="T26" s="3"/>
      <c r="V26" s="6"/>
    </row>
    <row r="27" spans="2:22" ht="15.75" customHeight="1" x14ac:dyDescent="0.25">
      <c r="B27" s="281" t="s">
        <v>55</v>
      </c>
      <c r="C27" s="282"/>
      <c r="D27" s="282"/>
      <c r="E27" s="282"/>
      <c r="F27" s="282"/>
      <c r="G27" s="282"/>
      <c r="H27" s="283"/>
      <c r="I27" s="284">
        <f>COUNTIF(AVC!Q8:Q189,"=X")</f>
        <v>2</v>
      </c>
      <c r="J27" s="283"/>
      <c r="L27" s="289"/>
      <c r="M27" s="287"/>
      <c r="N27" s="290"/>
      <c r="O27" s="244"/>
      <c r="P27" s="286"/>
      <c r="Q27" s="287"/>
      <c r="R27" s="3"/>
      <c r="S27" s="3"/>
      <c r="T27" s="3"/>
      <c r="V27" s="6"/>
    </row>
    <row r="28" spans="2:22" ht="15" customHeight="1" x14ac:dyDescent="0.25">
      <c r="B28" s="281" t="s">
        <v>56</v>
      </c>
      <c r="C28" s="282"/>
      <c r="D28" s="282"/>
      <c r="E28" s="282"/>
      <c r="F28" s="282"/>
      <c r="G28" s="282"/>
      <c r="H28" s="283"/>
      <c r="I28" s="284">
        <f>COUNTIF(AVC!R8:R189,"=X")</f>
        <v>2</v>
      </c>
      <c r="J28" s="283"/>
      <c r="L28" s="278"/>
      <c r="M28" s="279"/>
      <c r="N28" s="280"/>
      <c r="O28" s="245"/>
      <c r="P28" s="3"/>
      <c r="Q28" s="3"/>
      <c r="R28" s="3"/>
      <c r="S28" s="3"/>
      <c r="T28" s="3"/>
      <c r="V28" s="6"/>
    </row>
    <row r="29" spans="2:22" ht="15.75" customHeight="1" x14ac:dyDescent="0.25">
      <c r="B29" s="281" t="s">
        <v>57</v>
      </c>
      <c r="C29" s="282"/>
      <c r="D29" s="282"/>
      <c r="E29" s="282"/>
      <c r="F29" s="282"/>
      <c r="G29" s="282"/>
      <c r="H29" s="283"/>
      <c r="I29" s="284">
        <f>COUNTIF(AVC!S8:S189,"=X")</f>
        <v>2</v>
      </c>
      <c r="J29" s="283"/>
      <c r="P29" s="3"/>
      <c r="Q29" s="3"/>
      <c r="R29" s="3"/>
      <c r="S29" s="3"/>
      <c r="T29" s="3"/>
      <c r="V29" s="6"/>
    </row>
    <row r="30" spans="2:22" ht="15.75" customHeight="1" x14ac:dyDescent="0.25">
      <c r="P30" s="3"/>
      <c r="Q30" s="3"/>
      <c r="R30" s="3"/>
      <c r="S30" s="3"/>
      <c r="T30" s="3"/>
      <c r="V30" s="6"/>
    </row>
    <row r="31" spans="2:22" ht="15" customHeight="1" x14ac:dyDescent="0.25">
      <c r="B31" s="390" t="s">
        <v>58</v>
      </c>
      <c r="C31" s="391"/>
      <c r="D31" s="391"/>
      <c r="E31" s="391"/>
      <c r="F31" s="391"/>
      <c r="G31" s="391"/>
      <c r="H31" s="391"/>
      <c r="I31" s="391"/>
      <c r="J31" s="392"/>
      <c r="L31" s="393" t="s">
        <v>59</v>
      </c>
      <c r="M31" s="391"/>
      <c r="N31" s="391"/>
      <c r="O31" s="392"/>
      <c r="P31" s="3"/>
      <c r="Q31" s="3"/>
      <c r="R31" s="3"/>
      <c r="S31" s="3"/>
      <c r="T31" s="3"/>
    </row>
    <row r="32" spans="2:22" ht="15.75" customHeight="1" x14ac:dyDescent="0.25">
      <c r="B32" s="3"/>
      <c r="P32" s="3"/>
      <c r="Q32" s="3"/>
      <c r="R32" s="3"/>
      <c r="S32" s="3"/>
      <c r="T32" s="3"/>
    </row>
    <row r="33" spans="2:21" ht="15.75" customHeight="1" x14ac:dyDescent="0.25">
      <c r="B33" s="301" t="s">
        <v>60</v>
      </c>
      <c r="C33" s="282"/>
      <c r="D33" s="282"/>
      <c r="E33" s="282"/>
      <c r="F33" s="282"/>
      <c r="G33" s="282"/>
      <c r="H33" s="283"/>
      <c r="I33" s="284">
        <f>COUNTIF(J42:L200,"EXTREMO")</f>
        <v>2</v>
      </c>
      <c r="J33" s="283"/>
      <c r="L33" s="304" t="s">
        <v>61</v>
      </c>
      <c r="M33" s="282"/>
      <c r="N33" s="283"/>
      <c r="O33" s="2">
        <f>COUNTIF(AVC!T8:T189,"=X")</f>
        <v>2</v>
      </c>
    </row>
    <row r="34" spans="2:21" ht="15.75" customHeight="1" x14ac:dyDescent="0.25">
      <c r="B34" s="302" t="s">
        <v>62</v>
      </c>
      <c r="C34" s="282"/>
      <c r="D34" s="282"/>
      <c r="E34" s="282"/>
      <c r="F34" s="282"/>
      <c r="G34" s="282"/>
      <c r="H34" s="283"/>
      <c r="I34" s="284">
        <f>COUNTIF(J42:L200,"ALTO")</f>
        <v>0</v>
      </c>
      <c r="J34" s="283"/>
      <c r="L34" s="305" t="s">
        <v>63</v>
      </c>
      <c r="M34" s="282"/>
      <c r="N34" s="283"/>
      <c r="O34" s="2">
        <f>COUNTIF(AVC!U8:U189,"=X")</f>
        <v>2</v>
      </c>
    </row>
    <row r="35" spans="2:21" ht="15.75" customHeight="1" x14ac:dyDescent="0.25">
      <c r="B35" s="300" t="s">
        <v>64</v>
      </c>
      <c r="C35" s="282"/>
      <c r="D35" s="282"/>
      <c r="E35" s="282"/>
      <c r="F35" s="282"/>
      <c r="G35" s="282"/>
      <c r="H35" s="283"/>
      <c r="I35" s="284">
        <f>COUNTIF(J42:L200,"MEDIO")</f>
        <v>0</v>
      </c>
      <c r="J35" s="283"/>
      <c r="O35" t="s">
        <v>30</v>
      </c>
    </row>
    <row r="36" spans="2:21" ht="15.75" customHeight="1" x14ac:dyDescent="0.25">
      <c r="B36" s="303" t="s">
        <v>65</v>
      </c>
      <c r="C36" s="282"/>
      <c r="D36" s="282"/>
      <c r="E36" s="282"/>
      <c r="F36" s="282"/>
      <c r="G36" s="282"/>
      <c r="H36" s="283"/>
      <c r="I36" s="284">
        <f>COUNTIF(J42:L200,"BAJO")</f>
        <v>0</v>
      </c>
      <c r="J36" s="283"/>
    </row>
    <row r="37" spans="2:21" ht="15.75" customHeight="1" x14ac:dyDescent="0.25">
      <c r="B37" s="136"/>
      <c r="C37" s="134"/>
      <c r="D37" s="134"/>
      <c r="E37" s="134"/>
      <c r="F37" s="134"/>
      <c r="G37" s="134"/>
      <c r="H37" s="134"/>
      <c r="I37" s="135"/>
      <c r="J37" s="134"/>
    </row>
    <row r="38" spans="2:21" ht="15.75" customHeight="1" x14ac:dyDescent="0.25">
      <c r="B38" s="394" t="s">
        <v>66</v>
      </c>
      <c r="C38" s="384"/>
      <c r="D38" s="384"/>
      <c r="E38" s="384"/>
      <c r="F38" s="384"/>
      <c r="G38" s="384"/>
      <c r="H38" s="384"/>
      <c r="I38" s="384"/>
      <c r="J38" s="384"/>
      <c r="K38" s="384"/>
      <c r="L38" s="384"/>
      <c r="M38" s="384"/>
      <c r="N38" s="384"/>
      <c r="O38" s="384"/>
      <c r="P38" s="384"/>
      <c r="Q38" s="384"/>
      <c r="R38" s="384"/>
      <c r="S38" s="384"/>
      <c r="T38" s="385"/>
    </row>
    <row r="39" spans="2:21" ht="15.75" customHeight="1" x14ac:dyDescent="0.25">
      <c r="B39" s="386"/>
      <c r="C39" s="387"/>
      <c r="D39" s="387"/>
      <c r="E39" s="387"/>
      <c r="F39" s="387"/>
      <c r="G39" s="387"/>
      <c r="H39" s="387"/>
      <c r="I39" s="387"/>
      <c r="J39" s="387"/>
      <c r="K39" s="387"/>
      <c r="L39" s="387"/>
      <c r="M39" s="387"/>
      <c r="N39" s="387"/>
      <c r="O39" s="387"/>
      <c r="P39" s="387"/>
      <c r="Q39" s="387"/>
      <c r="R39" s="387"/>
      <c r="S39" s="387"/>
      <c r="T39" s="388"/>
    </row>
    <row r="40" spans="2:21" ht="15.75" customHeight="1" x14ac:dyDescent="0.25"/>
    <row r="41" spans="2:21" ht="15.75" customHeight="1" x14ac:dyDescent="0.25">
      <c r="B41" s="396" t="s">
        <v>15</v>
      </c>
      <c r="C41" s="397"/>
      <c r="D41" s="397"/>
      <c r="E41" s="397"/>
      <c r="F41" s="397"/>
      <c r="G41" s="397"/>
      <c r="H41" s="397"/>
      <c r="I41" s="398"/>
      <c r="J41" s="395" t="s">
        <v>67</v>
      </c>
      <c r="K41" s="391"/>
      <c r="L41" s="392"/>
      <c r="M41" s="395" t="s">
        <v>68</v>
      </c>
      <c r="N41" s="392"/>
      <c r="O41" s="395" t="s">
        <v>69</v>
      </c>
      <c r="P41" s="392"/>
      <c r="Q41" s="395" t="s">
        <v>70</v>
      </c>
      <c r="R41" s="392"/>
      <c r="S41" s="395" t="s">
        <v>71</v>
      </c>
      <c r="T41" s="392"/>
    </row>
    <row r="42" spans="2:21" ht="15.75" customHeight="1" x14ac:dyDescent="0.25">
      <c r="B42" s="281" t="str">
        <f>+AVC!C8</f>
        <v>Activo de información 1</v>
      </c>
      <c r="C42" s="282"/>
      <c r="D42" s="282"/>
      <c r="E42" s="282"/>
      <c r="F42" s="282"/>
      <c r="G42" s="282"/>
      <c r="H42" s="282"/>
      <c r="I42" s="283"/>
      <c r="J42" s="284" t="str">
        <f t="shared" ref="J42:J47" si="0">IF(S42=2,"BAJO",IF(S42=3,"BAJO",IF(S42=4,"BAJO",IF(S42=5,"MEDIO",IF(S42=6,"ALTO",IF(S42=7,"ALTO",IF(S42=8,"EXTREMO",IF(S42=9,"EXTREMO",IF(S42=10,"EXTREMO")))))))))</f>
        <v>EXTREMO</v>
      </c>
      <c r="K42" s="282"/>
      <c r="L42" s="283"/>
      <c r="M42" s="284">
        <f>IF(AVC!H8="B",3, IF(AVC!H8="M",5, IF(AVC!H8="A",6, IF(AVC!H8="MA",9))))</f>
        <v>9</v>
      </c>
      <c r="N42" s="283"/>
      <c r="O42" s="284">
        <f>IF(AVC!I8="B",3, IF(AVC!I8="M",5, IF(AVC!I8="A",6, IF(AVC!I8="MA",9))))</f>
        <v>6</v>
      </c>
      <c r="P42" s="283"/>
      <c r="Q42" s="284">
        <f>IF(AVC!J8="B",3, IF(AVC!J8="M",5, IF(AVC!J8="A",6, IF(AVC!J8="MA",9))))</f>
        <v>9</v>
      </c>
      <c r="R42" s="283"/>
      <c r="S42" s="285">
        <f t="shared" ref="S42" si="1">ROUND(AVERAGE(M42:R42),0)</f>
        <v>8</v>
      </c>
      <c r="T42" s="283"/>
      <c r="U42" s="7"/>
    </row>
    <row r="43" spans="2:21" ht="15.75" customHeight="1" x14ac:dyDescent="0.25">
      <c r="B43" s="281" t="str">
        <f>+AVC!C9</f>
        <v>Activo de información 2</v>
      </c>
      <c r="C43" s="282"/>
      <c r="D43" s="282"/>
      <c r="E43" s="282"/>
      <c r="F43" s="282"/>
      <c r="G43" s="282"/>
      <c r="H43" s="282"/>
      <c r="I43" s="283"/>
      <c r="J43" s="284" t="str">
        <f t="shared" si="0"/>
        <v>EXTREMO</v>
      </c>
      <c r="K43" s="282"/>
      <c r="L43" s="283"/>
      <c r="M43" s="284" t="b">
        <f>IF(AVC!H9="B",3, IF(AVC!H9="M",5, IF(AVC!H9="A",6, IF(AVC!H9="MA",9))))</f>
        <v>0</v>
      </c>
      <c r="N43" s="283"/>
      <c r="O43" s="284">
        <f>IF(AVC!I9="B",3, IF(AVC!I9="M",5, IF(AVC!I9="A",6, IF(AVC!I9="MA",9))))</f>
        <v>9</v>
      </c>
      <c r="P43" s="283"/>
      <c r="Q43" s="284" t="b">
        <f>IF(AVC!J9="B",3, IF(AVC!J9="M",5, IF(AVC!J9="A",6, IF(AVC!J9="MA",9))))</f>
        <v>0</v>
      </c>
      <c r="R43" s="283"/>
      <c r="S43" s="285">
        <f t="shared" ref="S43:S47" si="2">ROUND(AVERAGE(M43:R43),0)</f>
        <v>9</v>
      </c>
      <c r="T43" s="283"/>
      <c r="U43" s="7"/>
    </row>
    <row r="44" spans="2:21" ht="15.75" hidden="1" x14ac:dyDescent="0.25">
      <c r="B44" s="281">
        <f>+AVC!C137</f>
        <v>0</v>
      </c>
      <c r="C44" s="282"/>
      <c r="D44" s="282"/>
      <c r="E44" s="282"/>
      <c r="F44" s="282"/>
      <c r="G44" s="282"/>
      <c r="H44" s="282"/>
      <c r="I44" s="283"/>
      <c r="J44" s="284" t="e">
        <f t="shared" si="0"/>
        <v>#DIV/0!</v>
      </c>
      <c r="K44" s="282"/>
      <c r="L44" s="283"/>
      <c r="M44" s="284" t="b">
        <f>IF(AVC!H137="B",3, IF(AVC!H137="M",5, IF(AVC!H137="A",6, IF(AVC!H137="MA",9))))</f>
        <v>0</v>
      </c>
      <c r="N44" s="283"/>
      <c r="O44" s="284" t="b">
        <f>IF(AVC!I137="B",3, IF(AVC!I137="M",5, IF(AVC!I137="A",6, IF(AVC!I137="MA",9))))</f>
        <v>0</v>
      </c>
      <c r="P44" s="283"/>
      <c r="Q44" s="284" t="b">
        <f>IF(AVC!J137="B",3, IF(AVC!J137="M",5, IF(AVC!J137="A",6, IF(AVC!J137="MA",9))))</f>
        <v>0</v>
      </c>
      <c r="R44" s="283"/>
      <c r="S44" s="285" t="e">
        <f t="shared" si="2"/>
        <v>#DIV/0!</v>
      </c>
      <c r="T44" s="283"/>
      <c r="U44" s="7"/>
    </row>
    <row r="45" spans="2:21" ht="15.75" hidden="1" x14ac:dyDescent="0.25">
      <c r="B45" s="281">
        <f>+AVC!C138</f>
        <v>0</v>
      </c>
      <c r="C45" s="282"/>
      <c r="D45" s="282"/>
      <c r="E45" s="282"/>
      <c r="F45" s="282"/>
      <c r="G45" s="282"/>
      <c r="H45" s="282"/>
      <c r="I45" s="283"/>
      <c r="J45" s="284" t="e">
        <f t="shared" si="0"/>
        <v>#DIV/0!</v>
      </c>
      <c r="K45" s="282"/>
      <c r="L45" s="283"/>
      <c r="M45" s="284" t="b">
        <f>IF(AVC!H138="B",3, IF(AVC!H138="M",5, IF(AVC!H138="A",6, IF(AVC!H138="MA",9))))</f>
        <v>0</v>
      </c>
      <c r="N45" s="283"/>
      <c r="O45" s="284" t="b">
        <f>IF(AVC!I138="B",3, IF(AVC!I138="M",5, IF(AVC!I138="A",6, IF(AVC!I138="MA",9))))</f>
        <v>0</v>
      </c>
      <c r="P45" s="283"/>
      <c r="Q45" s="284" t="b">
        <f>IF(AVC!J138="B",3, IF(AVC!J138="M",5, IF(AVC!J138="A",6, IF(AVC!J138="MA",9))))</f>
        <v>0</v>
      </c>
      <c r="R45" s="283"/>
      <c r="S45" s="285" t="e">
        <f t="shared" si="2"/>
        <v>#DIV/0!</v>
      </c>
      <c r="T45" s="283"/>
      <c r="U45" s="7"/>
    </row>
    <row r="46" spans="2:21" ht="15.75" hidden="1" x14ac:dyDescent="0.25">
      <c r="B46" s="281">
        <f>+AVC!C16</f>
        <v>0</v>
      </c>
      <c r="C46" s="282"/>
      <c r="D46" s="282"/>
      <c r="E46" s="282"/>
      <c r="F46" s="282"/>
      <c r="G46" s="282"/>
      <c r="H46" s="282"/>
      <c r="I46" s="283"/>
      <c r="J46" s="284" t="e">
        <f t="shared" si="0"/>
        <v>#DIV/0!</v>
      </c>
      <c r="K46" s="282"/>
      <c r="L46" s="283"/>
      <c r="M46" s="284" t="b">
        <f>IF(AVC!H16="B",3, IF(AVC!H16="M",5, IF(AVC!H16="A",6, IF(AVC!H16="MA",9))))</f>
        <v>0</v>
      </c>
      <c r="N46" s="283"/>
      <c r="O46" s="284" t="b">
        <f>IF(AVC!I16="B",3, IF(AVC!I16="M",5, IF(AVC!I16="A",6, IF(AVC!I16="MA",9))))</f>
        <v>0</v>
      </c>
      <c r="P46" s="283"/>
      <c r="Q46" s="284" t="b">
        <f>IF(AVC!J16="B",3, IF(AVC!J16="M",5, IF(AVC!J16="A",6, IF(AVC!J16="MA",9))))</f>
        <v>0</v>
      </c>
      <c r="R46" s="283"/>
      <c r="S46" s="285" t="e">
        <f t="shared" si="2"/>
        <v>#DIV/0!</v>
      </c>
      <c r="T46" s="283"/>
      <c r="U46" s="7"/>
    </row>
    <row r="47" spans="2:21" ht="15.75" hidden="1" x14ac:dyDescent="0.25">
      <c r="B47" s="281">
        <f>+AVC!C15</f>
        <v>0</v>
      </c>
      <c r="C47" s="282"/>
      <c r="D47" s="282"/>
      <c r="E47" s="282"/>
      <c r="F47" s="282"/>
      <c r="G47" s="282"/>
      <c r="H47" s="282"/>
      <c r="I47" s="283"/>
      <c r="J47" s="284" t="e">
        <f t="shared" si="0"/>
        <v>#REF!</v>
      </c>
      <c r="K47" s="282"/>
      <c r="L47" s="283"/>
      <c r="M47" s="284" t="e">
        <f>IF(AVC!#REF!="B",3, IF(AVC!#REF!="M",5, IF(AVC!#REF!="A",6, IF(AVC!#REF!="MA",9))))</f>
        <v>#REF!</v>
      </c>
      <c r="N47" s="283"/>
      <c r="O47" s="284" t="e">
        <f>IF(AVC!#REF!="B",3, IF(AVC!#REF!="M",5, IF(AVC!#REF!="A",6, IF(AVC!#REF!="MA",9))))</f>
        <v>#REF!</v>
      </c>
      <c r="P47" s="283"/>
      <c r="Q47" s="284" t="e">
        <f>IF(AVC!#REF!="B",3, IF(AVC!#REF!="M",5, IF(AVC!#REF!="A",6, IF(AVC!#REF!="MA",9))))</f>
        <v>#REF!</v>
      </c>
      <c r="R47" s="283"/>
      <c r="S47" s="285" t="e">
        <f t="shared" si="2"/>
        <v>#REF!</v>
      </c>
      <c r="T47" s="283"/>
      <c r="U47" s="7"/>
    </row>
    <row r="48" spans="2:21" ht="15.75" hidden="1" x14ac:dyDescent="0.25">
      <c r="B48" s="281" t="str">
        <f>+AVC!C10</f>
        <v>Activo de información 3</v>
      </c>
      <c r="C48" s="282"/>
      <c r="D48" s="282"/>
      <c r="E48" s="282"/>
      <c r="F48" s="282"/>
      <c r="G48" s="282"/>
      <c r="H48" s="282"/>
      <c r="I48" s="283"/>
      <c r="J48" s="284" t="e">
        <f t="shared" ref="J48:J51" si="3">IF(S48=2,"BAJO",IF(S48=3,"BAJO",IF(S48=4,"BAJO",IF(S48=5,"MEDIO",IF(S48=6,"ALTO",IF(S48=7,"ALTO",IF(S48=8,"EXTREMO",IF(S48=9,"EXTREMO",IF(S48=10,"EXTREMO")))))))))</f>
        <v>#DIV/0!</v>
      </c>
      <c r="K48" s="282"/>
      <c r="L48" s="283"/>
      <c r="M48" s="284" t="b">
        <f>IF(AVC!H13="B",3, IF(AVC!H13="M",5, IF(AVC!H13="A",6, IF(AVC!H13="MA",9))))</f>
        <v>0</v>
      </c>
      <c r="N48" s="283"/>
      <c r="O48" s="284" t="b">
        <f>IF(AVC!I13="B",3, IF(AVC!I13="M",5, IF(AVC!I13="A",6, IF(AVC!I13="MA",9))))</f>
        <v>0</v>
      </c>
      <c r="P48" s="283"/>
      <c r="Q48" s="284" t="b">
        <f>IF(AVC!J13="B",3, IF(AVC!J13="M",5, IF(AVC!J13="A",6, IF(AVC!J13="MA",9))))</f>
        <v>0</v>
      </c>
      <c r="R48" s="283"/>
      <c r="S48" s="285" t="e">
        <f t="shared" ref="S48:S51" si="4">ROUND(AVERAGE(M48:R48),0)</f>
        <v>#DIV/0!</v>
      </c>
      <c r="T48" s="283"/>
      <c r="U48" s="7"/>
    </row>
    <row r="49" spans="2:21" ht="15.75" hidden="1" x14ac:dyDescent="0.25">
      <c r="B49" s="281" t="e">
        <f>+AVC!#REF!</f>
        <v>#REF!</v>
      </c>
      <c r="C49" s="282"/>
      <c r="D49" s="282"/>
      <c r="E49" s="282"/>
      <c r="F49" s="282"/>
      <c r="G49" s="282"/>
      <c r="H49" s="282"/>
      <c r="I49" s="283"/>
      <c r="J49" s="284" t="e">
        <f t="shared" si="3"/>
        <v>#DIV/0!</v>
      </c>
      <c r="K49" s="282"/>
      <c r="L49" s="283"/>
      <c r="M49" s="284" t="b">
        <f>IF(AVC!H187="B",3, IF(AVC!H187="M",5, IF(AVC!H187="A",6, IF(AVC!H187="MA",9))))</f>
        <v>0</v>
      </c>
      <c r="N49" s="283"/>
      <c r="O49" s="284" t="b">
        <f>IF(AVC!I187="B",3, IF(AVC!I187="M",5, IF(AVC!I187="A",6, IF(AVC!I187="MA",9))))</f>
        <v>0</v>
      </c>
      <c r="P49" s="283"/>
      <c r="Q49" s="284" t="b">
        <f>IF(AVC!J187="B",3, IF(AVC!J187="M",5, IF(AVC!J187="A",6, IF(AVC!J187="MA",9))))</f>
        <v>0</v>
      </c>
      <c r="R49" s="283"/>
      <c r="S49" s="285" t="e">
        <f t="shared" si="4"/>
        <v>#DIV/0!</v>
      </c>
      <c r="T49" s="283"/>
      <c r="U49" s="7"/>
    </row>
    <row r="50" spans="2:21" ht="15.75" hidden="1" x14ac:dyDescent="0.25">
      <c r="B50" s="281" t="str">
        <f>+AVC!C11</f>
        <v>Activo de información 4</v>
      </c>
      <c r="C50" s="282"/>
      <c r="D50" s="282"/>
      <c r="E50" s="282"/>
      <c r="F50" s="282"/>
      <c r="G50" s="282"/>
      <c r="H50" s="282"/>
      <c r="I50" s="283"/>
      <c r="J50" s="284" t="e">
        <f t="shared" si="3"/>
        <v>#DIV/0!</v>
      </c>
      <c r="K50" s="282"/>
      <c r="L50" s="283"/>
      <c r="M50" s="284" t="b">
        <f>IF(AVC!H139="B",3, IF(AVC!H139="M",5, IF(AVC!H139="A",6, IF(AVC!H139="MA",9))))</f>
        <v>0</v>
      </c>
      <c r="N50" s="283"/>
      <c r="O50" s="284" t="b">
        <f>IF(AVC!I139="B",3, IF(AVC!I139="M",5, IF(AVC!I139="A",6, IF(AVC!I139="MA",9))))</f>
        <v>0</v>
      </c>
      <c r="P50" s="283"/>
      <c r="Q50" s="284" t="b">
        <f>IF(AVC!J139="B",3, IF(AVC!J139="M",5, IF(AVC!J139="A",6, IF(AVC!J139="MA",9))))</f>
        <v>0</v>
      </c>
      <c r="R50" s="283"/>
      <c r="S50" s="285" t="e">
        <f t="shared" si="4"/>
        <v>#DIV/0!</v>
      </c>
      <c r="T50" s="283"/>
      <c r="U50" s="7"/>
    </row>
    <row r="51" spans="2:21" ht="15.75" hidden="1" x14ac:dyDescent="0.25">
      <c r="B51" s="281" t="str">
        <f>+AVC!C12</f>
        <v>Activo de información 5</v>
      </c>
      <c r="C51" s="282"/>
      <c r="D51" s="282"/>
      <c r="E51" s="282"/>
      <c r="F51" s="282"/>
      <c r="G51" s="282"/>
      <c r="H51" s="282"/>
      <c r="I51" s="283"/>
      <c r="J51" s="284" t="e">
        <f t="shared" si="3"/>
        <v>#DIV/0!</v>
      </c>
      <c r="K51" s="282"/>
      <c r="L51" s="283"/>
      <c r="M51" s="284" t="b">
        <f>IF(AVC!H188="B",3, IF(AVC!H188="M",5, IF(AVC!H188="A",6, IF(AVC!H188="MA",9))))</f>
        <v>0</v>
      </c>
      <c r="N51" s="283"/>
      <c r="O51" s="284" t="b">
        <f>IF(AVC!I188="B",3, IF(AVC!I188="M",5, IF(AVC!I188="A",6, IF(AVC!I188="MA",9))))</f>
        <v>0</v>
      </c>
      <c r="P51" s="283"/>
      <c r="Q51" s="284" t="b">
        <f>IF(AVC!J188="B",3, IF(AVC!J188="M",5, IF(AVC!J188="A",6, IF(AVC!J188="MA",9))))</f>
        <v>0</v>
      </c>
      <c r="R51" s="283"/>
      <c r="S51" s="285" t="e">
        <f t="shared" si="4"/>
        <v>#DIV/0!</v>
      </c>
      <c r="T51" s="283"/>
      <c r="U51" s="7"/>
    </row>
    <row r="52" spans="2:21" ht="15.75" hidden="1" x14ac:dyDescent="0.25">
      <c r="B52" s="281">
        <f>+AVC!C13</f>
        <v>0</v>
      </c>
      <c r="C52" s="282"/>
      <c r="D52" s="282"/>
      <c r="E52" s="282"/>
      <c r="F52" s="282"/>
      <c r="G52" s="282"/>
      <c r="H52" s="282"/>
      <c r="I52" s="283"/>
      <c r="J52" s="284" t="e">
        <f t="shared" ref="J52:J63" si="5">IF(S52=2,"BAJO",IF(S52=3,"BAJO",IF(S52=4,"BAJO",IF(S52=5,"MEDIO",IF(S52=6,"ALTO",IF(S52=7,"ALTO",IF(S52=8,"EXTREMO",IF(S52=9,"EXTREMO",IF(S52=10,"EXTREMO")))))))))</f>
        <v>#DIV/0!</v>
      </c>
      <c r="K52" s="282"/>
      <c r="L52" s="283"/>
      <c r="M52" s="284" t="b">
        <f>IF(AVC!H189="B",3, IF(AVC!H189="M",5, IF(AVC!H189="A",6, IF(AVC!H189="MA",9))))</f>
        <v>0</v>
      </c>
      <c r="N52" s="283"/>
      <c r="O52" s="284" t="b">
        <f>IF(AVC!I189="B",3, IF(AVC!I189="M",5, IF(AVC!I189="A",6, IF(AVC!I189="MA",9))))</f>
        <v>0</v>
      </c>
      <c r="P52" s="283"/>
      <c r="Q52" s="284" t="b">
        <f>IF(AVC!J189="B",3, IF(AVC!J189="M",5, IF(AVC!J189="A",6, IF(AVC!J189="MA",9))))</f>
        <v>0</v>
      </c>
      <c r="R52" s="283"/>
      <c r="S52" s="285" t="e">
        <f t="shared" ref="S52:S63" si="6">ROUND(AVERAGE(M52:R52),0)</f>
        <v>#DIV/0!</v>
      </c>
      <c r="T52" s="283"/>
      <c r="U52" s="7"/>
    </row>
    <row r="53" spans="2:21" ht="15.75" hidden="1" x14ac:dyDescent="0.25">
      <c r="B53" s="281">
        <f>+AVC!C14</f>
        <v>0</v>
      </c>
      <c r="C53" s="282"/>
      <c r="D53" s="282"/>
      <c r="E53" s="282"/>
      <c r="F53" s="282"/>
      <c r="G53" s="282"/>
      <c r="H53" s="282"/>
      <c r="I53" s="283"/>
      <c r="J53" s="284" t="e">
        <f t="shared" si="5"/>
        <v>#DIV/0!</v>
      </c>
      <c r="K53" s="282"/>
      <c r="L53" s="283"/>
      <c r="M53" s="284" t="b">
        <f>IF(AVC!H83="B",3, IF(AVC!H83="M",5, IF(AVC!H83="A",6, IF(AVC!H83="MA",9))))</f>
        <v>0</v>
      </c>
      <c r="N53" s="283"/>
      <c r="O53" s="284" t="b">
        <f>IF(AVC!I83="B",3, IF(AVC!I83="M",5, IF(AVC!I83="A",6, IF(AVC!I83="MA",9))))</f>
        <v>0</v>
      </c>
      <c r="P53" s="283"/>
      <c r="Q53" s="284" t="b">
        <f>IF(AVC!J83="B",3, IF(AVC!J83="M",5, IF(AVC!J83="A",6, IF(AVC!J83="MA",9))))</f>
        <v>0</v>
      </c>
      <c r="R53" s="283"/>
      <c r="S53" s="285" t="e">
        <f t="shared" si="6"/>
        <v>#DIV/0!</v>
      </c>
      <c r="T53" s="283"/>
      <c r="U53" s="7"/>
    </row>
    <row r="54" spans="2:21" ht="15.75" hidden="1" x14ac:dyDescent="0.25">
      <c r="B54" s="281">
        <f>+AVC!C187</f>
        <v>0</v>
      </c>
      <c r="C54" s="282"/>
      <c r="D54" s="282"/>
      <c r="E54" s="282"/>
      <c r="F54" s="282"/>
      <c r="G54" s="282"/>
      <c r="H54" s="282"/>
      <c r="I54" s="283"/>
      <c r="J54" s="284" t="e">
        <f t="shared" si="5"/>
        <v>#DIV/0!</v>
      </c>
      <c r="K54" s="282"/>
      <c r="L54" s="283"/>
      <c r="M54" s="284" t="b">
        <f>IF(AVC!H86="B",3, IF(AVC!H86="M",5, IF(AVC!H86="A",6, IF(AVC!H86="MA",9))))</f>
        <v>0</v>
      </c>
      <c r="N54" s="283"/>
      <c r="O54" s="284" t="b">
        <f>IF(AVC!I86="B",3, IF(AVC!I86="M",5, IF(AVC!I86="A",6, IF(AVC!I86="MA",9))))</f>
        <v>0</v>
      </c>
      <c r="P54" s="283"/>
      <c r="Q54" s="284" t="b">
        <f>IF(AVC!J86="B",3, IF(AVC!J86="M",5, IF(AVC!J86="A",6, IF(AVC!J86="MA",9))))</f>
        <v>0</v>
      </c>
      <c r="R54" s="283"/>
      <c r="S54" s="285" t="e">
        <f t="shared" si="6"/>
        <v>#DIV/0!</v>
      </c>
      <c r="T54" s="283"/>
      <c r="U54" s="7"/>
    </row>
    <row r="55" spans="2:21" ht="15.75" hidden="1" x14ac:dyDescent="0.25">
      <c r="B55" s="281">
        <f>+AVC!C139</f>
        <v>0</v>
      </c>
      <c r="C55" s="282"/>
      <c r="D55" s="282"/>
      <c r="E55" s="282"/>
      <c r="F55" s="282"/>
      <c r="G55" s="282"/>
      <c r="H55" s="282"/>
      <c r="I55" s="283"/>
      <c r="J55" s="284" t="e">
        <f t="shared" si="5"/>
        <v>#DIV/0!</v>
      </c>
      <c r="K55" s="282"/>
      <c r="L55" s="283"/>
      <c r="M55" s="284" t="b">
        <f>IF(AVC!H87="B",3, IF(AVC!H87="M",5, IF(AVC!H87="A",6, IF(AVC!H87="MA",9))))</f>
        <v>0</v>
      </c>
      <c r="N55" s="283"/>
      <c r="O55" s="284" t="b">
        <f>IF(AVC!I87="B",3, IF(AVC!I87="M",5, IF(AVC!I87="A",6, IF(AVC!I87="MA",9))))</f>
        <v>0</v>
      </c>
      <c r="P55" s="283"/>
      <c r="Q55" s="284" t="b">
        <f>IF(AVC!J87="B",3, IF(AVC!J87="M",5, IF(AVC!J87="A",6, IF(AVC!J87="MA",9))))</f>
        <v>0</v>
      </c>
      <c r="R55" s="283"/>
      <c r="S55" s="285" t="e">
        <f t="shared" si="6"/>
        <v>#DIV/0!</v>
      </c>
      <c r="T55" s="283"/>
      <c r="U55" s="7"/>
    </row>
    <row r="56" spans="2:21" ht="15.75" hidden="1" x14ac:dyDescent="0.25">
      <c r="B56" s="281">
        <f>+AVC!C188</f>
        <v>0</v>
      </c>
      <c r="C56" s="282"/>
      <c r="D56" s="282"/>
      <c r="E56" s="282"/>
      <c r="F56" s="282"/>
      <c r="G56" s="282"/>
      <c r="H56" s="282"/>
      <c r="I56" s="283"/>
      <c r="J56" s="284" t="e">
        <f t="shared" si="5"/>
        <v>#DIV/0!</v>
      </c>
      <c r="K56" s="282"/>
      <c r="L56" s="283"/>
      <c r="M56" s="284" t="b">
        <f>IF(AVC!H89="B",3, IF(AVC!H89="M",5, IF(AVC!H89="A",6, IF(AVC!H89="MA",9))))</f>
        <v>0</v>
      </c>
      <c r="N56" s="283"/>
      <c r="O56" s="284" t="b">
        <f>IF(AVC!I89="B",3, IF(AVC!I89="M",5, IF(AVC!I89="A",6, IF(AVC!I89="MA",9))))</f>
        <v>0</v>
      </c>
      <c r="P56" s="283"/>
      <c r="Q56" s="284" t="b">
        <f>IF(AVC!J89="B",3, IF(AVC!J89="M",5, IF(AVC!J89="A",6, IF(AVC!J89="MA",9))))</f>
        <v>0</v>
      </c>
      <c r="R56" s="283"/>
      <c r="S56" s="285" t="e">
        <f t="shared" si="6"/>
        <v>#DIV/0!</v>
      </c>
      <c r="T56" s="283"/>
      <c r="U56" s="7"/>
    </row>
    <row r="57" spans="2:21" ht="15.75" hidden="1" x14ac:dyDescent="0.25">
      <c r="B57" s="281">
        <f>+AVC!C51</f>
        <v>0</v>
      </c>
      <c r="C57" s="282"/>
      <c r="D57" s="282"/>
      <c r="E57" s="282"/>
      <c r="F57" s="282"/>
      <c r="G57" s="282"/>
      <c r="H57" s="282"/>
      <c r="I57" s="283"/>
      <c r="J57" s="284" t="e">
        <f t="shared" si="5"/>
        <v>#DIV/0!</v>
      </c>
      <c r="K57" s="282"/>
      <c r="L57" s="283"/>
      <c r="M57" s="284" t="b">
        <f>IF(AVC!H91="B",3, IF(AVC!H91="M",5, IF(AVC!H91="A",6, IF(AVC!H91="MA",9))))</f>
        <v>0</v>
      </c>
      <c r="N57" s="283"/>
      <c r="O57" s="284" t="b">
        <f>IF(AVC!I91="B",3, IF(AVC!I91="M",5, IF(AVC!I91="A",6, IF(AVC!I91="MA",9))))</f>
        <v>0</v>
      </c>
      <c r="P57" s="283"/>
      <c r="Q57" s="284" t="b">
        <f>IF(AVC!J91="B",3, IF(AVC!J91="M",5, IF(AVC!J91="A",6, IF(AVC!J91="MA",9))))</f>
        <v>0</v>
      </c>
      <c r="R57" s="283"/>
      <c r="S57" s="285" t="e">
        <f t="shared" si="6"/>
        <v>#DIV/0!</v>
      </c>
      <c r="T57" s="283"/>
      <c r="U57" s="7"/>
    </row>
    <row r="58" spans="2:21" ht="15.75" hidden="1" x14ac:dyDescent="0.25">
      <c r="B58" s="281">
        <f>+AVC!C53</f>
        <v>0</v>
      </c>
      <c r="C58" s="282"/>
      <c r="D58" s="282"/>
      <c r="E58" s="282"/>
      <c r="F58" s="282"/>
      <c r="G58" s="282"/>
      <c r="H58" s="282"/>
      <c r="I58" s="283"/>
      <c r="J58" s="284" t="e">
        <f t="shared" si="5"/>
        <v>#DIV/0!</v>
      </c>
      <c r="K58" s="282"/>
      <c r="L58" s="283"/>
      <c r="M58" s="284" t="b">
        <f>IF(AVC!H93="B",3, IF(AVC!H93="M",5, IF(AVC!H93="A",6, IF(AVC!H93="MA",9))))</f>
        <v>0</v>
      </c>
      <c r="N58" s="283"/>
      <c r="O58" s="284" t="b">
        <f>IF(AVC!I93="B",3, IF(AVC!I93="M",5, IF(AVC!I93="A",6, IF(AVC!I93="MA",9))))</f>
        <v>0</v>
      </c>
      <c r="P58" s="283"/>
      <c r="Q58" s="284" t="b">
        <f>IF(AVC!J93="B",3, IF(AVC!J93="M",5, IF(AVC!J93="A",6, IF(AVC!J93="MA",9))))</f>
        <v>0</v>
      </c>
      <c r="R58" s="283"/>
      <c r="S58" s="285" t="e">
        <f t="shared" si="6"/>
        <v>#DIV/0!</v>
      </c>
      <c r="T58" s="283"/>
    </row>
    <row r="59" spans="2:21" ht="15.75" hidden="1" x14ac:dyDescent="0.25">
      <c r="B59" s="281">
        <f>+AVC!C54</f>
        <v>0</v>
      </c>
      <c r="C59" s="282"/>
      <c r="D59" s="282"/>
      <c r="E59" s="282"/>
      <c r="F59" s="282"/>
      <c r="G59" s="282"/>
      <c r="H59" s="282"/>
      <c r="I59" s="283"/>
      <c r="J59" s="284" t="e">
        <f t="shared" si="5"/>
        <v>#DIV/0!</v>
      </c>
      <c r="K59" s="282"/>
      <c r="L59" s="283"/>
      <c r="M59" s="284" t="b">
        <f>IF(AVC!H95="B",3, IF(AVC!H95="M",5, IF(AVC!H95="A",6, IF(AVC!H95="MA",9))))</f>
        <v>0</v>
      </c>
      <c r="N59" s="283"/>
      <c r="O59" s="284" t="b">
        <f>IF(AVC!I95="B",3, IF(AVC!I95="M",5, IF(AVC!I95="A",6, IF(AVC!I95="MA",9))))</f>
        <v>0</v>
      </c>
      <c r="P59" s="283"/>
      <c r="Q59" s="284" t="b">
        <f>IF(AVC!J95="B",3, IF(AVC!J95="M",5, IF(AVC!J95="A",6, IF(AVC!J95="MA",9))))</f>
        <v>0</v>
      </c>
      <c r="R59" s="283"/>
      <c r="S59" s="285" t="e">
        <f t="shared" si="6"/>
        <v>#DIV/0!</v>
      </c>
      <c r="T59" s="283"/>
    </row>
    <row r="60" spans="2:21" ht="15.75" hidden="1" x14ac:dyDescent="0.25">
      <c r="B60" s="281">
        <f>+AVC!C189</f>
        <v>0</v>
      </c>
      <c r="C60" s="282"/>
      <c r="D60" s="282"/>
      <c r="E60" s="282"/>
      <c r="F60" s="282"/>
      <c r="G60" s="282"/>
      <c r="H60" s="282"/>
      <c r="I60" s="283"/>
      <c r="J60" s="284" t="e">
        <f t="shared" si="5"/>
        <v>#DIV/0!</v>
      </c>
      <c r="K60" s="282"/>
      <c r="L60" s="283"/>
      <c r="M60" s="284" t="b">
        <f>IF(AVC!H97="B",3, IF(AVC!H97="M",5, IF(AVC!H97="A",6, IF(AVC!H97="MA",9))))</f>
        <v>0</v>
      </c>
      <c r="N60" s="283"/>
      <c r="O60" s="284" t="b">
        <f>IF(AVC!I97="B",3, IF(AVC!I97="M",5, IF(AVC!I97="A",6, IF(AVC!I97="MA",9))))</f>
        <v>0</v>
      </c>
      <c r="P60" s="283"/>
      <c r="Q60" s="284" t="b">
        <f>IF(AVC!J97="B",3, IF(AVC!J97="M",5, IF(AVC!J97="A",6, IF(AVC!J97="MA",9))))</f>
        <v>0</v>
      </c>
      <c r="R60" s="283"/>
      <c r="S60" s="285" t="e">
        <f t="shared" si="6"/>
        <v>#DIV/0!</v>
      </c>
      <c r="T60" s="283"/>
    </row>
    <row r="61" spans="2:21" ht="15.75" hidden="1" x14ac:dyDescent="0.25">
      <c r="B61" s="281">
        <f>+AVC!C83</f>
        <v>0</v>
      </c>
      <c r="C61" s="282"/>
      <c r="D61" s="282"/>
      <c r="E61" s="282"/>
      <c r="F61" s="282"/>
      <c r="G61" s="282"/>
      <c r="H61" s="282"/>
      <c r="I61" s="283"/>
      <c r="J61" s="284" t="e">
        <f t="shared" si="5"/>
        <v>#DIV/0!</v>
      </c>
      <c r="K61" s="282"/>
      <c r="L61" s="283"/>
      <c r="M61" s="284" t="b">
        <f>IF(AVC!H99="B",3, IF(AVC!H99="M",5, IF(AVC!H99="A",6, IF(AVC!H99="MA",9))))</f>
        <v>0</v>
      </c>
      <c r="N61" s="283"/>
      <c r="O61" s="284" t="b">
        <f>IF(AVC!I99="B",3, IF(AVC!I99="M",5, IF(AVC!I99="A",6, IF(AVC!I99="MA",9))))</f>
        <v>0</v>
      </c>
      <c r="P61" s="283"/>
      <c r="Q61" s="284" t="b">
        <f>IF(AVC!J99="B",3, IF(AVC!J99="M",5, IF(AVC!J99="A",6, IF(AVC!J99="MA",9))))</f>
        <v>0</v>
      </c>
      <c r="R61" s="283"/>
      <c r="S61" s="285" t="e">
        <f t="shared" si="6"/>
        <v>#DIV/0!</v>
      </c>
      <c r="T61" s="283"/>
    </row>
    <row r="62" spans="2:21" ht="15.75" hidden="1" x14ac:dyDescent="0.25">
      <c r="B62" s="281">
        <f>+AVC!C86</f>
        <v>0</v>
      </c>
      <c r="C62" s="282"/>
      <c r="D62" s="282"/>
      <c r="E62" s="282"/>
      <c r="F62" s="282"/>
      <c r="G62" s="282"/>
      <c r="H62" s="282"/>
      <c r="I62" s="283"/>
      <c r="J62" s="284" t="e">
        <f t="shared" si="5"/>
        <v>#DIV/0!</v>
      </c>
      <c r="K62" s="282"/>
      <c r="L62" s="283"/>
      <c r="M62" s="284" t="b">
        <f>IF(AVC!H101="B",3, IF(AVC!H101="M",5, IF(AVC!H101="A",6, IF(AVC!H101="MA",9))))</f>
        <v>0</v>
      </c>
      <c r="N62" s="283"/>
      <c r="O62" s="284" t="b">
        <f>IF(AVC!I101="B",3, IF(AVC!I101="M",5, IF(AVC!I101="A",6, IF(AVC!I101="MA",9))))</f>
        <v>0</v>
      </c>
      <c r="P62" s="283"/>
      <c r="Q62" s="284" t="b">
        <f>IF(AVC!J101="B",3, IF(AVC!J101="M",5, IF(AVC!J101="A",6, IF(AVC!J101="MA",9))))</f>
        <v>0</v>
      </c>
      <c r="R62" s="283"/>
      <c r="S62" s="285" t="e">
        <f t="shared" si="6"/>
        <v>#DIV/0!</v>
      </c>
      <c r="T62" s="283"/>
    </row>
    <row r="63" spans="2:21" ht="15.75" hidden="1" x14ac:dyDescent="0.25">
      <c r="B63" s="281">
        <f>+AVC!C87</f>
        <v>0</v>
      </c>
      <c r="C63" s="282"/>
      <c r="D63" s="282"/>
      <c r="E63" s="282"/>
      <c r="F63" s="282"/>
      <c r="G63" s="282"/>
      <c r="H63" s="282"/>
      <c r="I63" s="283"/>
      <c r="J63" s="284" t="e">
        <f t="shared" si="5"/>
        <v>#DIV/0!</v>
      </c>
      <c r="K63" s="282"/>
      <c r="L63" s="283"/>
      <c r="M63" s="284" t="b">
        <f>IF(AVC!H110="B",3, IF(AVC!H110="M",5, IF(AVC!H110="A",6, IF(AVC!H110="MA",9))))</f>
        <v>0</v>
      </c>
      <c r="N63" s="283"/>
      <c r="O63" s="284" t="b">
        <f>IF(AVC!I110="B",3, IF(AVC!I110="M",5, IF(AVC!I110="A",6, IF(AVC!I110="MA",9))))</f>
        <v>0</v>
      </c>
      <c r="P63" s="283"/>
      <c r="Q63" s="284" t="b">
        <f>IF(AVC!J110="B",3, IF(AVC!J110="M",5, IF(AVC!J110="A",6, IF(AVC!J110="MA",9))))</f>
        <v>0</v>
      </c>
      <c r="R63" s="283"/>
      <c r="S63" s="285" t="e">
        <f t="shared" si="6"/>
        <v>#DIV/0!</v>
      </c>
      <c r="T63" s="283"/>
    </row>
    <row r="64" spans="2:21" ht="15.75" hidden="1" x14ac:dyDescent="0.25">
      <c r="B64" s="281">
        <f>+AVC!C89</f>
        <v>0</v>
      </c>
      <c r="C64" s="282"/>
      <c r="D64" s="282"/>
      <c r="E64" s="282"/>
      <c r="F64" s="282"/>
      <c r="G64" s="282"/>
      <c r="H64" s="282"/>
      <c r="I64" s="283"/>
      <c r="J64" s="284" t="e">
        <f t="shared" ref="J64:J70" si="7">IF(S64=2,"BAJO",IF(S64=3,"BAJO",IF(S64=4,"BAJO",IF(S64=5,"MEDIO",IF(S64=6,"ALTO",IF(S64=7,"ALTO",IF(S64=8,"EXTREMO",IF(S64=9,"EXTREMO",IF(S64=10,"EXTREMO")))))))))</f>
        <v>#DIV/0!</v>
      </c>
      <c r="K64" s="282"/>
      <c r="L64" s="283"/>
      <c r="M64" s="284" t="b">
        <f>IF(AVC!H26="B",3, IF(AVC!H26="M",5, IF(AVC!H26="A",6, IF(AVC!H26="MA",9))))</f>
        <v>0</v>
      </c>
      <c r="N64" s="283"/>
      <c r="O64" s="284" t="b">
        <f>IF(AVC!I26="B",3, IF(AVC!I26="M",5, IF(AVC!I26="A",6, IF(AVC!I26="MA",9))))</f>
        <v>0</v>
      </c>
      <c r="P64" s="283"/>
      <c r="Q64" s="284" t="b">
        <f>IF(AVC!J26="B",3, IF(AVC!J26="M",5, IF(AVC!J26="A",6, IF(AVC!J26="MA",9))))</f>
        <v>0</v>
      </c>
      <c r="R64" s="283"/>
      <c r="S64" s="285" t="e">
        <f t="shared" ref="S64:S70" si="8">ROUND(AVERAGE(M64:R64),0)</f>
        <v>#DIV/0!</v>
      </c>
      <c r="T64" s="283"/>
    </row>
    <row r="65" spans="2:20" ht="15.75" hidden="1" x14ac:dyDescent="0.25">
      <c r="B65" s="281">
        <f>+AVC!C91</f>
        <v>0</v>
      </c>
      <c r="C65" s="282"/>
      <c r="D65" s="282"/>
      <c r="E65" s="282"/>
      <c r="F65" s="282"/>
      <c r="G65" s="282"/>
      <c r="H65" s="282"/>
      <c r="I65" s="283"/>
      <c r="J65" s="284" t="e">
        <f t="shared" si="7"/>
        <v>#DIV/0!</v>
      </c>
      <c r="K65" s="282"/>
      <c r="L65" s="283"/>
      <c r="M65" s="284" t="b">
        <f>IF(AVC!H28="B",3, IF(AVC!H28="M",5, IF(AVC!H28="A",6, IF(AVC!H28="MA",9))))</f>
        <v>0</v>
      </c>
      <c r="N65" s="283"/>
      <c r="O65" s="284" t="b">
        <f>IF(AVC!I28="B",3, IF(AVC!I28="M",5, IF(AVC!I28="A",6, IF(AVC!I28="MA",9))))</f>
        <v>0</v>
      </c>
      <c r="P65" s="283"/>
      <c r="Q65" s="284" t="b">
        <f>IF(AVC!J28="B",3, IF(AVC!J28="M",5, IF(AVC!J28="A",6, IF(AVC!J28="MA",9))))</f>
        <v>0</v>
      </c>
      <c r="R65" s="283"/>
      <c r="S65" s="285" t="e">
        <f t="shared" si="8"/>
        <v>#DIV/0!</v>
      </c>
      <c r="T65" s="283"/>
    </row>
    <row r="66" spans="2:20" ht="15.75" hidden="1" x14ac:dyDescent="0.25">
      <c r="B66" s="281">
        <f>+AVC!C93</f>
        <v>0</v>
      </c>
      <c r="C66" s="282"/>
      <c r="D66" s="282"/>
      <c r="E66" s="282"/>
      <c r="F66" s="282"/>
      <c r="G66" s="282"/>
      <c r="H66" s="282"/>
      <c r="I66" s="283"/>
      <c r="J66" s="284" t="e">
        <f t="shared" si="7"/>
        <v>#DIV/0!</v>
      </c>
      <c r="K66" s="282"/>
      <c r="L66" s="283"/>
      <c r="M66" s="284" t="b">
        <f>IF(AVC!H30="B",3, IF(AVC!H30="M",5, IF(AVC!H30="A",6, IF(AVC!H30="MA",9))))</f>
        <v>0</v>
      </c>
      <c r="N66" s="283"/>
      <c r="O66" s="284" t="b">
        <f>IF(AVC!I30="B",3, IF(AVC!I30="M",5, IF(AVC!I30="A",6, IF(AVC!I30="MA",9))))</f>
        <v>0</v>
      </c>
      <c r="P66" s="283"/>
      <c r="Q66" s="284" t="b">
        <f>IF(AVC!J30="B",3, IF(AVC!J30="M",5, IF(AVC!J30="A",6, IF(AVC!J30="MA",9))))</f>
        <v>0</v>
      </c>
      <c r="R66" s="283"/>
      <c r="S66" s="285" t="e">
        <f t="shared" si="8"/>
        <v>#DIV/0!</v>
      </c>
      <c r="T66" s="283"/>
    </row>
    <row r="67" spans="2:20" ht="15.75" hidden="1" x14ac:dyDescent="0.25">
      <c r="B67" s="281">
        <f>+AVC!C95</f>
        <v>0</v>
      </c>
      <c r="C67" s="282"/>
      <c r="D67" s="282"/>
      <c r="E67" s="282"/>
      <c r="F67" s="282"/>
      <c r="G67" s="282"/>
      <c r="H67" s="282"/>
      <c r="I67" s="283"/>
      <c r="J67" s="284" t="e">
        <f t="shared" si="7"/>
        <v>#DIV/0!</v>
      </c>
      <c r="K67" s="282"/>
      <c r="L67" s="283"/>
      <c r="M67" s="284" t="b">
        <f>IF(AVC!H27="B",3, IF(AVC!H27="M",5, IF(AVC!H27="A",6, IF(AVC!H27="MA",9))))</f>
        <v>0</v>
      </c>
      <c r="N67" s="283"/>
      <c r="O67" s="284" t="b">
        <f>IF(AVC!I27="B",3, IF(AVC!I27="M",5, IF(AVC!I27="A",6, IF(AVC!I27="MA",9))))</f>
        <v>0</v>
      </c>
      <c r="P67" s="283"/>
      <c r="Q67" s="284" t="b">
        <f>IF(AVC!J27="B",3, IF(AVC!J27="M",5, IF(AVC!J27="A",6, IF(AVC!J27="MA",9))))</f>
        <v>0</v>
      </c>
      <c r="R67" s="283"/>
      <c r="S67" s="285" t="e">
        <f t="shared" si="8"/>
        <v>#DIV/0!</v>
      </c>
      <c r="T67" s="283"/>
    </row>
    <row r="68" spans="2:20" ht="15.75" hidden="1" x14ac:dyDescent="0.25">
      <c r="B68" s="281">
        <f>+AVC!C97</f>
        <v>0</v>
      </c>
      <c r="C68" s="282"/>
      <c r="D68" s="282"/>
      <c r="E68" s="282"/>
      <c r="F68" s="282"/>
      <c r="G68" s="282"/>
      <c r="H68" s="282"/>
      <c r="I68" s="283"/>
      <c r="J68" s="284" t="e">
        <f t="shared" si="7"/>
        <v>#DIV/0!</v>
      </c>
      <c r="K68" s="282"/>
      <c r="L68" s="283"/>
      <c r="M68" s="284" t="b">
        <f>IF(AVC!H29="B",3, IF(AVC!H29="M",5, IF(AVC!H29="A",6, IF(AVC!H29="MA",9))))</f>
        <v>0</v>
      </c>
      <c r="N68" s="283"/>
      <c r="O68" s="284" t="b">
        <f>IF(AVC!I29="B",3, IF(AVC!I29="M",5, IF(AVC!I29="A",6, IF(AVC!I29="MA",9))))</f>
        <v>0</v>
      </c>
      <c r="P68" s="283"/>
      <c r="Q68" s="284" t="b">
        <f>IF(AVC!J29="B",3, IF(AVC!J29="M",5, IF(AVC!J29="A",6, IF(AVC!J29="MA",9))))</f>
        <v>0</v>
      </c>
      <c r="R68" s="283"/>
      <c r="S68" s="285" t="e">
        <f t="shared" si="8"/>
        <v>#DIV/0!</v>
      </c>
      <c r="T68" s="283"/>
    </row>
    <row r="69" spans="2:20" ht="15.75" hidden="1" x14ac:dyDescent="0.25">
      <c r="B69" s="281">
        <f>+AVC!C99</f>
        <v>0</v>
      </c>
      <c r="C69" s="282"/>
      <c r="D69" s="282"/>
      <c r="E69" s="282"/>
      <c r="F69" s="282"/>
      <c r="G69" s="282"/>
      <c r="H69" s="282"/>
      <c r="I69" s="283"/>
      <c r="J69" s="284" t="e">
        <f t="shared" si="7"/>
        <v>#DIV/0!</v>
      </c>
      <c r="K69" s="282"/>
      <c r="L69" s="283"/>
      <c r="M69" s="284" t="b">
        <f>IF(AVC!H31="B",3, IF(AVC!H31="M",5, IF(AVC!H31="A",6, IF(AVC!H31="MA",9))))</f>
        <v>0</v>
      </c>
      <c r="N69" s="283"/>
      <c r="O69" s="284" t="b">
        <f>IF(AVC!I31="B",3, IF(AVC!I31="M",5, IF(AVC!I31="A",6, IF(AVC!I31="MA",9))))</f>
        <v>0</v>
      </c>
      <c r="P69" s="283"/>
      <c r="Q69" s="284" t="b">
        <f>IF(AVC!J31="B",3, IF(AVC!J31="M",5, IF(AVC!J31="A",6, IF(AVC!J31="MA",9))))</f>
        <v>0</v>
      </c>
      <c r="R69" s="283"/>
      <c r="S69" s="285" t="e">
        <f t="shared" si="8"/>
        <v>#DIV/0!</v>
      </c>
      <c r="T69" s="283"/>
    </row>
    <row r="70" spans="2:20" ht="15.75" hidden="1" x14ac:dyDescent="0.25">
      <c r="B70" s="281">
        <f>+AVC!C101</f>
        <v>0</v>
      </c>
      <c r="C70" s="282"/>
      <c r="D70" s="282"/>
      <c r="E70" s="282"/>
      <c r="F70" s="282"/>
      <c r="G70" s="282"/>
      <c r="H70" s="282"/>
      <c r="I70" s="283"/>
      <c r="J70" s="284" t="e">
        <f t="shared" si="7"/>
        <v>#DIV/0!</v>
      </c>
      <c r="K70" s="282"/>
      <c r="L70" s="283"/>
      <c r="M70" s="284" t="b">
        <f>IF(AVC!H18="B",3, IF(AVC!H18="M",5, IF(AVC!H18="A",6, IF(AVC!H18="MA",9))))</f>
        <v>0</v>
      </c>
      <c r="N70" s="283"/>
      <c r="O70" s="284" t="b">
        <f>IF(AVC!I18="B",3, IF(AVC!I18="M",5, IF(AVC!I18="A",6, IF(AVC!I18="MA",9))))</f>
        <v>0</v>
      </c>
      <c r="P70" s="283"/>
      <c r="Q70" s="284" t="b">
        <f>IF(AVC!J18="B",3, IF(AVC!J18="M",5, IF(AVC!J18="A",6, IF(AVC!J18="MA",9))))</f>
        <v>0</v>
      </c>
      <c r="R70" s="283"/>
      <c r="S70" s="285" t="e">
        <f t="shared" si="8"/>
        <v>#DIV/0!</v>
      </c>
      <c r="T70" s="283"/>
    </row>
    <row r="71" spans="2:20" ht="15.75" hidden="1" customHeight="1" x14ac:dyDescent="0.25">
      <c r="B71" s="281">
        <f>+AVC!C110</f>
        <v>0</v>
      </c>
      <c r="C71" s="282"/>
      <c r="D71" s="282"/>
      <c r="E71" s="282"/>
      <c r="F71" s="282"/>
      <c r="G71" s="282"/>
      <c r="H71" s="282"/>
      <c r="I71" s="283"/>
    </row>
    <row r="72" spans="2:20" ht="15.75" hidden="1" customHeight="1" x14ac:dyDescent="0.25">
      <c r="B72" s="281">
        <f>+AVC!C26</f>
        <v>0</v>
      </c>
      <c r="C72" s="282"/>
      <c r="D72" s="282"/>
      <c r="E72" s="282"/>
      <c r="F72" s="282"/>
      <c r="G72" s="282"/>
      <c r="H72" s="282"/>
      <c r="I72" s="283"/>
    </row>
    <row r="73" spans="2:20" ht="15.75" hidden="1" customHeight="1" x14ac:dyDescent="0.25">
      <c r="B73" s="281">
        <f>+AVC!C28</f>
        <v>0</v>
      </c>
      <c r="C73" s="282"/>
      <c r="D73" s="282"/>
      <c r="E73" s="282"/>
      <c r="F73" s="282"/>
      <c r="G73" s="282"/>
      <c r="H73" s="282"/>
      <c r="I73" s="283"/>
    </row>
    <row r="74" spans="2:20" ht="15.75" hidden="1" customHeight="1" x14ac:dyDescent="0.25">
      <c r="B74" s="281">
        <f>+AVC!C30</f>
        <v>0</v>
      </c>
      <c r="C74" s="282"/>
      <c r="D74" s="282"/>
      <c r="E74" s="282"/>
      <c r="F74" s="282"/>
      <c r="G74" s="282"/>
      <c r="H74" s="282"/>
      <c r="I74" s="283"/>
    </row>
    <row r="75" spans="2:20" ht="15.75" hidden="1" customHeight="1" x14ac:dyDescent="0.25">
      <c r="B75" s="281">
        <f>+AVC!C27</f>
        <v>0</v>
      </c>
      <c r="C75" s="282"/>
      <c r="D75" s="282"/>
      <c r="E75" s="282"/>
      <c r="F75" s="282"/>
      <c r="G75" s="282"/>
      <c r="H75" s="282"/>
      <c r="I75" s="283"/>
    </row>
    <row r="76" spans="2:20" ht="15.75" hidden="1" customHeight="1" x14ac:dyDescent="0.25">
      <c r="B76" s="281">
        <f>+AVC!C29</f>
        <v>0</v>
      </c>
      <c r="C76" s="282"/>
      <c r="D76" s="282"/>
      <c r="E76" s="282"/>
      <c r="F76" s="282"/>
      <c r="G76" s="282"/>
      <c r="H76" s="282"/>
      <c r="I76" s="283"/>
    </row>
    <row r="77" spans="2:20" ht="15.75" hidden="1" customHeight="1" x14ac:dyDescent="0.25">
      <c r="B77" s="281">
        <f>+AVC!C31</f>
        <v>0</v>
      </c>
      <c r="C77" s="282"/>
      <c r="D77" s="282"/>
      <c r="E77" s="282"/>
      <c r="F77" s="282"/>
      <c r="G77" s="282"/>
      <c r="H77" s="282"/>
      <c r="I77" s="283"/>
    </row>
    <row r="78" spans="2:20" ht="15.75" hidden="1" customHeight="1" x14ac:dyDescent="0.25">
      <c r="B78" s="281">
        <f>+AVC!C32</f>
        <v>0</v>
      </c>
      <c r="C78" s="282"/>
      <c r="D78" s="282"/>
      <c r="E78" s="282"/>
      <c r="F78" s="282"/>
      <c r="G78" s="282"/>
      <c r="H78" s="282"/>
      <c r="I78" s="283"/>
    </row>
    <row r="79" spans="2:20" ht="15.75" hidden="1" customHeight="1" x14ac:dyDescent="0.25">
      <c r="B79" s="281">
        <f>+AVC!C66</f>
        <v>0</v>
      </c>
      <c r="C79" s="282"/>
      <c r="D79" s="282"/>
      <c r="E79" s="282"/>
      <c r="F79" s="282"/>
      <c r="G79" s="282"/>
      <c r="H79" s="282"/>
      <c r="I79" s="283"/>
    </row>
    <row r="80" spans="2:20" ht="15.75" hidden="1" customHeight="1" x14ac:dyDescent="0.25">
      <c r="B80" s="281">
        <f>+AVC!C17</f>
        <v>0</v>
      </c>
      <c r="C80" s="282"/>
      <c r="D80" s="282"/>
      <c r="E80" s="282"/>
      <c r="F80" s="282"/>
      <c r="G80" s="282"/>
      <c r="H80" s="282"/>
      <c r="I80" s="283"/>
    </row>
    <row r="81" spans="2:9" ht="15.75" hidden="1" customHeight="1" x14ac:dyDescent="0.25">
      <c r="B81" s="281">
        <f>+AVC!C18</f>
        <v>0</v>
      </c>
      <c r="C81" s="282"/>
      <c r="D81" s="282"/>
      <c r="E81" s="282"/>
      <c r="F81" s="282"/>
      <c r="G81" s="282"/>
      <c r="H81" s="282"/>
      <c r="I81" s="283"/>
    </row>
    <row r="82" spans="2:9" ht="15.75" hidden="1" customHeight="1" x14ac:dyDescent="0.25">
      <c r="B82" s="281">
        <f>+AVC!C20</f>
        <v>0</v>
      </c>
      <c r="C82" s="282"/>
      <c r="D82" s="282"/>
      <c r="E82" s="282"/>
      <c r="F82" s="282"/>
      <c r="G82" s="282"/>
      <c r="H82" s="282"/>
      <c r="I82" s="283"/>
    </row>
    <row r="83" spans="2:9" ht="15.75" hidden="1" customHeight="1" x14ac:dyDescent="0.25">
      <c r="B83" s="281">
        <f>+AVC!C132</f>
        <v>0</v>
      </c>
      <c r="C83" s="282"/>
      <c r="D83" s="282"/>
      <c r="E83" s="282"/>
      <c r="F83" s="282"/>
      <c r="G83" s="282"/>
      <c r="H83" s="282"/>
      <c r="I83" s="283"/>
    </row>
    <row r="84" spans="2:9" ht="15.75" hidden="1" customHeight="1" x14ac:dyDescent="0.25">
      <c r="B84" s="281">
        <f>+AVC!C133</f>
        <v>0</v>
      </c>
      <c r="C84" s="282"/>
      <c r="D84" s="282"/>
      <c r="E84" s="282"/>
      <c r="F84" s="282"/>
      <c r="G84" s="282"/>
      <c r="H84" s="282"/>
      <c r="I84" s="283"/>
    </row>
    <row r="85" spans="2:9" ht="15.75" hidden="1" customHeight="1" x14ac:dyDescent="0.25">
      <c r="B85" s="281">
        <f>+AVC!C134</f>
        <v>0</v>
      </c>
      <c r="C85" s="282"/>
      <c r="D85" s="282"/>
      <c r="E85" s="282"/>
      <c r="F85" s="282"/>
      <c r="G85" s="282"/>
      <c r="H85" s="282"/>
      <c r="I85" s="283"/>
    </row>
    <row r="86" spans="2:9" ht="15.75" hidden="1" customHeight="1" x14ac:dyDescent="0.25">
      <c r="B86" s="281">
        <f>+AVC!C45</f>
        <v>0</v>
      </c>
      <c r="C86" s="282"/>
      <c r="D86" s="282"/>
      <c r="E86" s="282"/>
      <c r="F86" s="282"/>
      <c r="G86" s="282"/>
      <c r="H86" s="282"/>
      <c r="I86" s="283"/>
    </row>
    <row r="87" spans="2:9" ht="15.75" hidden="1" customHeight="1" x14ac:dyDescent="0.25">
      <c r="B87" s="281">
        <f>+AVC!C50</f>
        <v>0</v>
      </c>
      <c r="C87" s="282"/>
      <c r="D87" s="282"/>
      <c r="E87" s="282"/>
      <c r="F87" s="282"/>
      <c r="G87" s="282"/>
      <c r="H87" s="282"/>
      <c r="I87" s="283"/>
    </row>
    <row r="88" spans="2:9" ht="15.75" hidden="1" customHeight="1" x14ac:dyDescent="0.25">
      <c r="B88" s="281">
        <f>+AVC!C135</f>
        <v>0</v>
      </c>
      <c r="C88" s="282"/>
      <c r="D88" s="282"/>
      <c r="E88" s="282"/>
      <c r="F88" s="282"/>
      <c r="G88" s="282"/>
      <c r="H88" s="282"/>
      <c r="I88" s="283"/>
    </row>
    <row r="89" spans="2:9" ht="15.75" hidden="1" customHeight="1" x14ac:dyDescent="0.25">
      <c r="B89" s="281">
        <f>+AVC!C136</f>
        <v>0</v>
      </c>
      <c r="C89" s="282"/>
      <c r="D89" s="282"/>
      <c r="E89" s="282"/>
      <c r="F89" s="282"/>
      <c r="G89" s="282"/>
      <c r="H89" s="282"/>
      <c r="I89" s="283"/>
    </row>
    <row r="90" spans="2:9" ht="15.75" hidden="1" customHeight="1" x14ac:dyDescent="0.25">
      <c r="B90" s="281">
        <f>+AVC!C106</f>
        <v>0</v>
      </c>
      <c r="C90" s="282"/>
      <c r="D90" s="282"/>
      <c r="E90" s="282"/>
      <c r="F90" s="282"/>
      <c r="G90" s="282"/>
      <c r="H90" s="282"/>
      <c r="I90" s="283"/>
    </row>
    <row r="91" spans="2:9" ht="15.75" hidden="1" customHeight="1" x14ac:dyDescent="0.25">
      <c r="B91" s="281">
        <f>+AVC!C46</f>
        <v>0</v>
      </c>
      <c r="C91" s="282"/>
      <c r="D91" s="282"/>
      <c r="E91" s="282"/>
      <c r="F91" s="282"/>
      <c r="G91" s="282"/>
      <c r="H91" s="282"/>
      <c r="I91" s="283"/>
    </row>
    <row r="92" spans="2:9" ht="15.75" hidden="1" customHeight="1" x14ac:dyDescent="0.25">
      <c r="B92" s="281">
        <f>+AVC!C129</f>
        <v>0</v>
      </c>
      <c r="C92" s="282"/>
      <c r="D92" s="282"/>
      <c r="E92" s="282"/>
      <c r="F92" s="282"/>
      <c r="G92" s="282"/>
      <c r="H92" s="282"/>
      <c r="I92" s="283"/>
    </row>
    <row r="93" spans="2:9" ht="15.75" hidden="1" customHeight="1" x14ac:dyDescent="0.25">
      <c r="B93" s="281">
        <f>+AVC!C55</f>
        <v>0</v>
      </c>
      <c r="C93" s="282"/>
      <c r="D93" s="282"/>
      <c r="E93" s="282"/>
      <c r="F93" s="282"/>
      <c r="G93" s="282"/>
      <c r="H93" s="282"/>
      <c r="I93" s="283"/>
    </row>
    <row r="94" spans="2:9" ht="15.75" hidden="1" customHeight="1" x14ac:dyDescent="0.25">
      <c r="B94" s="281">
        <f>+AVC!C58</f>
        <v>0</v>
      </c>
      <c r="C94" s="282"/>
      <c r="D94" s="282"/>
      <c r="E94" s="282"/>
      <c r="F94" s="282"/>
      <c r="G94" s="282"/>
      <c r="H94" s="282"/>
      <c r="I94" s="283"/>
    </row>
    <row r="95" spans="2:9" ht="15.75" hidden="1" customHeight="1" x14ac:dyDescent="0.25">
      <c r="B95" s="281" t="e">
        <f>+AVC!#REF!</f>
        <v>#REF!</v>
      </c>
      <c r="C95" s="282"/>
      <c r="D95" s="282"/>
      <c r="E95" s="282"/>
      <c r="F95" s="282"/>
      <c r="G95" s="282"/>
      <c r="H95" s="282"/>
      <c r="I95" s="283"/>
    </row>
    <row r="96" spans="2:9" ht="15.75" hidden="1" customHeight="1" x14ac:dyDescent="0.25">
      <c r="B96" s="281" t="e">
        <f>+AVC!#REF!</f>
        <v>#REF!</v>
      </c>
      <c r="C96" s="282"/>
      <c r="D96" s="282"/>
      <c r="E96" s="282"/>
      <c r="F96" s="282"/>
      <c r="G96" s="282"/>
      <c r="H96" s="282"/>
      <c r="I96" s="283"/>
    </row>
    <row r="97" spans="2:9" ht="15.75" hidden="1" customHeight="1" x14ac:dyDescent="0.25">
      <c r="B97" s="281">
        <f>+AVC!C130</f>
        <v>0</v>
      </c>
      <c r="C97" s="282"/>
      <c r="D97" s="282"/>
      <c r="E97" s="282"/>
      <c r="F97" s="282"/>
      <c r="G97" s="282"/>
      <c r="H97" s="282"/>
      <c r="I97" s="283"/>
    </row>
    <row r="98" spans="2:9" ht="15.75" hidden="1" customHeight="1" x14ac:dyDescent="0.25">
      <c r="B98" s="281">
        <f>+AVC!C131</f>
        <v>0</v>
      </c>
      <c r="C98" s="282"/>
      <c r="D98" s="282"/>
      <c r="E98" s="282"/>
      <c r="F98" s="282"/>
      <c r="G98" s="282"/>
      <c r="H98" s="282"/>
      <c r="I98" s="283"/>
    </row>
    <row r="99" spans="2:9" ht="15.75" hidden="1" customHeight="1" x14ac:dyDescent="0.25">
      <c r="B99" s="281">
        <f>+AVC!C140</f>
        <v>0</v>
      </c>
      <c r="C99" s="282"/>
      <c r="D99" s="282"/>
      <c r="E99" s="282"/>
      <c r="F99" s="282"/>
      <c r="G99" s="282"/>
      <c r="H99" s="282"/>
      <c r="I99" s="283"/>
    </row>
    <row r="100" spans="2:9" ht="15.75" hidden="1" customHeight="1" x14ac:dyDescent="0.25">
      <c r="B100" s="281" t="e">
        <f>+AVC!#REF!</f>
        <v>#REF!</v>
      </c>
      <c r="C100" s="282"/>
      <c r="D100" s="282"/>
      <c r="E100" s="282"/>
      <c r="F100" s="282"/>
      <c r="G100" s="282"/>
      <c r="H100" s="282"/>
      <c r="I100" s="283"/>
    </row>
    <row r="101" spans="2:9" ht="15.75" hidden="1" customHeight="1" x14ac:dyDescent="0.25">
      <c r="B101" s="281" t="e">
        <f>+AVC!#REF!</f>
        <v>#REF!</v>
      </c>
      <c r="C101" s="282"/>
      <c r="D101" s="282"/>
      <c r="E101" s="282"/>
      <c r="F101" s="282"/>
      <c r="G101" s="282"/>
      <c r="H101" s="282"/>
      <c r="I101" s="283"/>
    </row>
    <row r="102" spans="2:9" ht="15.75" hidden="1" customHeight="1" x14ac:dyDescent="0.25">
      <c r="B102" s="281">
        <f>+AVC!C127</f>
        <v>0</v>
      </c>
      <c r="C102" s="282"/>
      <c r="D102" s="282"/>
      <c r="E102" s="282"/>
      <c r="F102" s="282"/>
      <c r="G102" s="282"/>
      <c r="H102" s="282"/>
      <c r="I102" s="283"/>
    </row>
    <row r="103" spans="2:9" ht="15.75" hidden="1" customHeight="1" x14ac:dyDescent="0.25">
      <c r="B103" s="281">
        <f>+AVC!C128</f>
        <v>0</v>
      </c>
      <c r="C103" s="282"/>
      <c r="D103" s="282"/>
      <c r="E103" s="282"/>
      <c r="F103" s="282"/>
      <c r="G103" s="282"/>
      <c r="H103" s="282"/>
      <c r="I103" s="283"/>
    </row>
    <row r="104" spans="2:9" ht="15.75" hidden="1" customHeight="1" x14ac:dyDescent="0.25">
      <c r="B104" s="281">
        <f>+AVC!C141</f>
        <v>0</v>
      </c>
      <c r="C104" s="282"/>
      <c r="D104" s="282"/>
      <c r="E104" s="282"/>
      <c r="F104" s="282"/>
      <c r="G104" s="282"/>
      <c r="H104" s="282"/>
      <c r="I104" s="283"/>
    </row>
    <row r="105" spans="2:9" ht="15.75" hidden="1" customHeight="1" x14ac:dyDescent="0.25">
      <c r="B105" s="281">
        <f>+AVC!C142</f>
        <v>0</v>
      </c>
      <c r="C105" s="282"/>
      <c r="D105" s="282"/>
      <c r="E105" s="282"/>
      <c r="F105" s="282"/>
      <c r="G105" s="282"/>
      <c r="H105" s="282"/>
      <c r="I105" s="283"/>
    </row>
    <row r="106" spans="2:9" ht="15.75" hidden="1" customHeight="1" x14ac:dyDescent="0.25">
      <c r="B106" s="281">
        <f>+AVC!C143</f>
        <v>0</v>
      </c>
      <c r="C106" s="282"/>
      <c r="D106" s="282"/>
      <c r="E106" s="282"/>
      <c r="F106" s="282"/>
      <c r="G106" s="282"/>
      <c r="H106" s="282"/>
      <c r="I106" s="283"/>
    </row>
    <row r="107" spans="2:9" ht="15.75" hidden="1" customHeight="1" x14ac:dyDescent="0.25">
      <c r="B107" s="281">
        <f>+AVC!C144</f>
        <v>0</v>
      </c>
      <c r="C107" s="282"/>
      <c r="D107" s="282"/>
      <c r="E107" s="282"/>
      <c r="F107" s="282"/>
      <c r="G107" s="282"/>
      <c r="H107" s="282"/>
      <c r="I107" s="283"/>
    </row>
    <row r="108" spans="2:9" ht="15.75" hidden="1" customHeight="1" x14ac:dyDescent="0.25">
      <c r="B108" s="281" t="e">
        <f>+AVC!#REF!</f>
        <v>#REF!</v>
      </c>
      <c r="C108" s="282"/>
      <c r="D108" s="282"/>
      <c r="E108" s="282"/>
      <c r="F108" s="282"/>
      <c r="G108" s="282"/>
      <c r="H108" s="282"/>
      <c r="I108" s="283"/>
    </row>
    <row r="109" spans="2:9" ht="15.75" hidden="1" customHeight="1" x14ac:dyDescent="0.25">
      <c r="B109" s="281">
        <f>+AVC!C68</f>
        <v>0</v>
      </c>
      <c r="C109" s="282"/>
      <c r="D109" s="282"/>
      <c r="E109" s="282"/>
      <c r="F109" s="282"/>
      <c r="G109" s="282"/>
      <c r="H109" s="282"/>
      <c r="I109" s="283"/>
    </row>
    <row r="110" spans="2:9" ht="15.75" hidden="1" customHeight="1" x14ac:dyDescent="0.25">
      <c r="B110" s="281">
        <f>+AVC!C69</f>
        <v>0</v>
      </c>
      <c r="C110" s="282"/>
      <c r="D110" s="282"/>
      <c r="E110" s="282"/>
      <c r="F110" s="282"/>
      <c r="G110" s="282"/>
      <c r="H110" s="282"/>
      <c r="I110" s="283"/>
    </row>
    <row r="111" spans="2:9" ht="15.75" hidden="1" customHeight="1" x14ac:dyDescent="0.25">
      <c r="B111" s="281">
        <f>+AVC!C70</f>
        <v>0</v>
      </c>
      <c r="C111" s="282"/>
      <c r="D111" s="282"/>
      <c r="E111" s="282"/>
      <c r="F111" s="282"/>
      <c r="G111" s="282"/>
      <c r="H111" s="282"/>
      <c r="I111" s="283"/>
    </row>
    <row r="112" spans="2:9" ht="15.75" hidden="1" customHeight="1" x14ac:dyDescent="0.25">
      <c r="B112" s="281">
        <f>+AVC!C72</f>
        <v>0</v>
      </c>
      <c r="C112" s="282"/>
      <c r="D112" s="282"/>
      <c r="E112" s="282"/>
      <c r="F112" s="282"/>
      <c r="G112" s="282"/>
      <c r="H112" s="282"/>
      <c r="I112" s="283"/>
    </row>
    <row r="113" spans="2:9" ht="15.75" hidden="1" customHeight="1" x14ac:dyDescent="0.25">
      <c r="B113" s="281">
        <f>+AVC!C145</f>
        <v>0</v>
      </c>
      <c r="C113" s="282"/>
      <c r="D113" s="282"/>
      <c r="E113" s="282"/>
      <c r="F113" s="282"/>
      <c r="G113" s="282"/>
      <c r="H113" s="282"/>
      <c r="I113" s="283"/>
    </row>
    <row r="114" spans="2:9" ht="15.75" hidden="1" customHeight="1" x14ac:dyDescent="0.25">
      <c r="B114" s="281">
        <f>+AVC!C146</f>
        <v>0</v>
      </c>
      <c r="C114" s="282"/>
      <c r="D114" s="282"/>
      <c r="E114" s="282"/>
      <c r="F114" s="282"/>
      <c r="G114" s="282"/>
      <c r="H114" s="282"/>
      <c r="I114" s="283"/>
    </row>
    <row r="115" spans="2:9" ht="15.75" hidden="1" customHeight="1" x14ac:dyDescent="0.25">
      <c r="B115" s="281">
        <f>+AVC!C147</f>
        <v>0</v>
      </c>
      <c r="C115" s="282"/>
      <c r="D115" s="282"/>
      <c r="E115" s="282"/>
      <c r="F115" s="282"/>
      <c r="G115" s="282"/>
      <c r="H115" s="282"/>
      <c r="I115" s="283"/>
    </row>
    <row r="116" spans="2:9" ht="15.75" hidden="1" customHeight="1" x14ac:dyDescent="0.25">
      <c r="B116" s="281">
        <f>+AVC!C148</f>
        <v>0</v>
      </c>
      <c r="C116" s="282"/>
      <c r="D116" s="282"/>
      <c r="E116" s="282"/>
      <c r="F116" s="282"/>
      <c r="G116" s="282"/>
      <c r="H116" s="282"/>
      <c r="I116" s="283"/>
    </row>
    <row r="117" spans="2:9" ht="15.75" hidden="1" customHeight="1" x14ac:dyDescent="0.25">
      <c r="B117" s="281">
        <f>+AVC!C151</f>
        <v>0</v>
      </c>
      <c r="C117" s="282"/>
      <c r="D117" s="282"/>
      <c r="E117" s="282"/>
      <c r="F117" s="282"/>
      <c r="G117" s="282"/>
      <c r="H117" s="282"/>
      <c r="I117" s="283"/>
    </row>
    <row r="118" spans="2:9" ht="15.75" hidden="1" customHeight="1" x14ac:dyDescent="0.25">
      <c r="B118" s="281" t="e">
        <f>+AVC!#REF!</f>
        <v>#REF!</v>
      </c>
      <c r="C118" s="282"/>
      <c r="D118" s="282"/>
      <c r="E118" s="282"/>
      <c r="F118" s="282"/>
      <c r="G118" s="282"/>
      <c r="H118" s="282"/>
      <c r="I118" s="283"/>
    </row>
    <row r="119" spans="2:9" ht="15.75" hidden="1" customHeight="1" x14ac:dyDescent="0.25">
      <c r="B119" s="281" t="e">
        <f>+AVC!#REF!</f>
        <v>#REF!</v>
      </c>
      <c r="C119" s="282"/>
      <c r="D119" s="282"/>
      <c r="E119" s="282"/>
      <c r="F119" s="282"/>
      <c r="G119" s="282"/>
      <c r="H119" s="282"/>
      <c r="I119" s="283"/>
    </row>
    <row r="120" spans="2:9" ht="15.75" hidden="1" customHeight="1" x14ac:dyDescent="0.25">
      <c r="B120" s="281">
        <f>+AVC!C49</f>
        <v>0</v>
      </c>
      <c r="C120" s="282"/>
      <c r="D120" s="282"/>
      <c r="E120" s="282"/>
      <c r="F120" s="282"/>
      <c r="G120" s="282"/>
      <c r="H120" s="282"/>
      <c r="I120" s="283"/>
    </row>
    <row r="121" spans="2:9" ht="15.75" hidden="1" customHeight="1" x14ac:dyDescent="0.25">
      <c r="B121" s="281">
        <f>+AVC!C47</f>
        <v>0</v>
      </c>
      <c r="C121" s="282"/>
      <c r="D121" s="282"/>
      <c r="E121" s="282"/>
      <c r="F121" s="282"/>
      <c r="G121" s="282"/>
      <c r="H121" s="282"/>
      <c r="I121" s="283"/>
    </row>
    <row r="122" spans="2:9" ht="15.75" hidden="1" customHeight="1" x14ac:dyDescent="0.25">
      <c r="B122" s="281">
        <f>+AVC!C48</f>
        <v>0</v>
      </c>
      <c r="C122" s="282"/>
      <c r="D122" s="282"/>
      <c r="E122" s="282"/>
      <c r="F122" s="282"/>
      <c r="G122" s="282"/>
      <c r="H122" s="282"/>
      <c r="I122" s="283"/>
    </row>
    <row r="123" spans="2:9" ht="15.75" hidden="1" customHeight="1" x14ac:dyDescent="0.25">
      <c r="B123" s="281" t="e">
        <f>+AVC!#REF!</f>
        <v>#REF!</v>
      </c>
      <c r="C123" s="282"/>
      <c r="D123" s="282"/>
      <c r="E123" s="282"/>
      <c r="F123" s="282"/>
      <c r="G123" s="282"/>
      <c r="H123" s="282"/>
      <c r="I123" s="283"/>
    </row>
    <row r="124" spans="2:9" ht="15.75" hidden="1" customHeight="1" x14ac:dyDescent="0.25">
      <c r="B124" s="281">
        <f>+AVC!C152</f>
        <v>0</v>
      </c>
      <c r="C124" s="282"/>
      <c r="D124" s="282"/>
      <c r="E124" s="282"/>
      <c r="F124" s="282"/>
      <c r="G124" s="282"/>
      <c r="H124" s="282"/>
      <c r="I124" s="283"/>
    </row>
    <row r="125" spans="2:9" ht="15.75" hidden="1" customHeight="1" x14ac:dyDescent="0.25">
      <c r="B125" s="281" t="e">
        <f>+AVC!#REF!</f>
        <v>#REF!</v>
      </c>
      <c r="C125" s="282"/>
      <c r="D125" s="282"/>
      <c r="E125" s="282"/>
      <c r="F125" s="282"/>
      <c r="G125" s="282"/>
      <c r="H125" s="282"/>
      <c r="I125" s="283"/>
    </row>
    <row r="126" spans="2:9" ht="15.75" hidden="1" customHeight="1" x14ac:dyDescent="0.25">
      <c r="B126" s="281" t="e">
        <f>+AVC!#REF!</f>
        <v>#REF!</v>
      </c>
      <c r="C126" s="282"/>
      <c r="D126" s="282"/>
      <c r="E126" s="282"/>
      <c r="F126" s="282"/>
      <c r="G126" s="282"/>
      <c r="H126" s="282"/>
      <c r="I126" s="283"/>
    </row>
    <row r="127" spans="2:9" ht="15.75" hidden="1" customHeight="1" x14ac:dyDescent="0.25">
      <c r="B127" s="281">
        <f>+AVC!C153</f>
        <v>0</v>
      </c>
      <c r="C127" s="282"/>
      <c r="D127" s="282"/>
      <c r="E127" s="282"/>
      <c r="F127" s="282"/>
      <c r="G127" s="282"/>
      <c r="H127" s="282"/>
      <c r="I127" s="283"/>
    </row>
    <row r="128" spans="2:9" ht="15.75" hidden="1" customHeight="1" x14ac:dyDescent="0.25">
      <c r="B128" s="281">
        <f>+AVC!C60</f>
        <v>0</v>
      </c>
      <c r="C128" s="282"/>
      <c r="D128" s="282"/>
      <c r="E128" s="282"/>
      <c r="F128" s="282"/>
      <c r="G128" s="282"/>
      <c r="H128" s="282"/>
      <c r="I128" s="283"/>
    </row>
    <row r="129" spans="2:9" ht="15.75" hidden="1" customHeight="1" x14ac:dyDescent="0.25">
      <c r="B129" s="281">
        <f>+AVC!C62</f>
        <v>0</v>
      </c>
      <c r="C129" s="282"/>
      <c r="D129" s="282"/>
      <c r="E129" s="282"/>
      <c r="F129" s="282"/>
      <c r="G129" s="282"/>
      <c r="H129" s="282"/>
      <c r="I129" s="283"/>
    </row>
    <row r="130" spans="2:9" ht="15.75" hidden="1" customHeight="1" x14ac:dyDescent="0.25">
      <c r="B130" s="281" t="e">
        <f>+AVC!#REF!</f>
        <v>#REF!</v>
      </c>
      <c r="C130" s="282"/>
      <c r="D130" s="282"/>
      <c r="E130" s="282"/>
      <c r="F130" s="282"/>
      <c r="G130" s="282"/>
      <c r="H130" s="282"/>
      <c r="I130" s="283"/>
    </row>
    <row r="131" spans="2:9" ht="15.75" hidden="1" customHeight="1" x14ac:dyDescent="0.25">
      <c r="B131" s="281">
        <f>+AVC!C154</f>
        <v>0</v>
      </c>
      <c r="C131" s="282"/>
      <c r="D131" s="282"/>
      <c r="E131" s="282"/>
      <c r="F131" s="282"/>
      <c r="G131" s="282"/>
      <c r="H131" s="282"/>
      <c r="I131" s="283"/>
    </row>
    <row r="132" spans="2:9" ht="15.75" hidden="1" customHeight="1" x14ac:dyDescent="0.25">
      <c r="B132" s="281">
        <f>+AVC!C155</f>
        <v>0</v>
      </c>
      <c r="C132" s="282"/>
      <c r="D132" s="282"/>
      <c r="E132" s="282"/>
      <c r="F132" s="282"/>
      <c r="G132" s="282"/>
      <c r="H132" s="282"/>
      <c r="I132" s="283"/>
    </row>
    <row r="133" spans="2:9" ht="15.75" hidden="1" customHeight="1" x14ac:dyDescent="0.25">
      <c r="B133" s="281">
        <f>+AVC!C156</f>
        <v>0</v>
      </c>
      <c r="C133" s="282"/>
      <c r="D133" s="282"/>
      <c r="E133" s="282"/>
      <c r="F133" s="282"/>
      <c r="G133" s="282"/>
      <c r="H133" s="282"/>
      <c r="I133" s="283"/>
    </row>
    <row r="134" spans="2:9" ht="15.75" hidden="1" customHeight="1" x14ac:dyDescent="0.25">
      <c r="B134" s="281">
        <f>+AVC!C157</f>
        <v>0</v>
      </c>
      <c r="C134" s="282"/>
      <c r="D134" s="282"/>
      <c r="E134" s="282"/>
      <c r="F134" s="282"/>
      <c r="G134" s="282"/>
      <c r="H134" s="282"/>
      <c r="I134" s="283"/>
    </row>
    <row r="135" spans="2:9" ht="15.75" hidden="1" customHeight="1" x14ac:dyDescent="0.25">
      <c r="B135" s="281">
        <f>+AVC!C158</f>
        <v>0</v>
      </c>
      <c r="C135" s="282"/>
      <c r="D135" s="282"/>
      <c r="E135" s="282"/>
      <c r="F135" s="282"/>
      <c r="G135" s="282"/>
      <c r="H135" s="282"/>
      <c r="I135" s="283"/>
    </row>
    <row r="136" spans="2:9" ht="15.75" hidden="1" customHeight="1" x14ac:dyDescent="0.25">
      <c r="B136" s="281" t="e">
        <f>+AVC!#REF!</f>
        <v>#REF!</v>
      </c>
      <c r="C136" s="282"/>
      <c r="D136" s="282"/>
      <c r="E136" s="282"/>
      <c r="F136" s="282"/>
      <c r="G136" s="282"/>
      <c r="H136" s="282"/>
      <c r="I136" s="283"/>
    </row>
    <row r="137" spans="2:9" ht="15.75" hidden="1" customHeight="1" x14ac:dyDescent="0.25">
      <c r="B137" s="281" t="e">
        <f>+AVC!#REF!</f>
        <v>#REF!</v>
      </c>
      <c r="C137" s="282"/>
      <c r="D137" s="282"/>
      <c r="E137" s="282"/>
      <c r="F137" s="282"/>
      <c r="G137" s="282"/>
      <c r="H137" s="282"/>
      <c r="I137" s="283"/>
    </row>
    <row r="138" spans="2:9" ht="15.75" hidden="1" customHeight="1" x14ac:dyDescent="0.25">
      <c r="B138" s="281">
        <f>+AVC!C159</f>
        <v>0</v>
      </c>
      <c r="C138" s="282"/>
      <c r="D138" s="282"/>
      <c r="E138" s="282"/>
      <c r="F138" s="282"/>
      <c r="G138" s="282"/>
      <c r="H138" s="282"/>
      <c r="I138" s="283"/>
    </row>
    <row r="139" spans="2:9" ht="15.75" hidden="1" customHeight="1" x14ac:dyDescent="0.25">
      <c r="B139" s="281">
        <f>+AVC!C160</f>
        <v>0</v>
      </c>
      <c r="C139" s="282"/>
      <c r="D139" s="282"/>
      <c r="E139" s="282"/>
      <c r="F139" s="282"/>
      <c r="G139" s="282"/>
      <c r="H139" s="282"/>
      <c r="I139" s="283"/>
    </row>
    <row r="140" spans="2:9" ht="15.75" hidden="1" customHeight="1" x14ac:dyDescent="0.25">
      <c r="B140" s="281">
        <f>+AVC!C161</f>
        <v>0</v>
      </c>
      <c r="C140" s="282"/>
      <c r="D140" s="282"/>
      <c r="E140" s="282"/>
      <c r="F140" s="282"/>
      <c r="G140" s="282"/>
      <c r="H140" s="282"/>
      <c r="I140" s="283"/>
    </row>
    <row r="141" spans="2:9" ht="15.75" hidden="1" customHeight="1" x14ac:dyDescent="0.25">
      <c r="B141" s="281">
        <f>+AVC!C162</f>
        <v>0</v>
      </c>
      <c r="C141" s="282"/>
      <c r="D141" s="282"/>
      <c r="E141" s="282"/>
      <c r="F141" s="282"/>
      <c r="G141" s="282"/>
      <c r="H141" s="282"/>
      <c r="I141" s="283"/>
    </row>
    <row r="142" spans="2:9" ht="15.75" hidden="1" customHeight="1" x14ac:dyDescent="0.25">
      <c r="B142" s="281">
        <f>+AVC!C163</f>
        <v>0</v>
      </c>
      <c r="C142" s="282"/>
      <c r="D142" s="282"/>
      <c r="E142" s="282"/>
      <c r="F142" s="282"/>
      <c r="G142" s="282"/>
      <c r="H142" s="282"/>
      <c r="I142" s="283"/>
    </row>
    <row r="143" spans="2:9" ht="15.75" hidden="1" customHeight="1" x14ac:dyDescent="0.25">
      <c r="B143" s="281">
        <f>+AVC!C164</f>
        <v>0</v>
      </c>
      <c r="C143" s="282"/>
      <c r="D143" s="282"/>
      <c r="E143" s="282"/>
      <c r="F143" s="282"/>
      <c r="G143" s="282"/>
      <c r="H143" s="282"/>
      <c r="I143" s="283"/>
    </row>
    <row r="144" spans="2:9" ht="15.75" hidden="1" customHeight="1" x14ac:dyDescent="0.25">
      <c r="B144" s="281">
        <f>+AVC!C165</f>
        <v>0</v>
      </c>
      <c r="C144" s="282"/>
      <c r="D144" s="282"/>
      <c r="E144" s="282"/>
      <c r="F144" s="282"/>
      <c r="G144" s="282"/>
      <c r="H144" s="282"/>
      <c r="I144" s="283"/>
    </row>
    <row r="145" spans="2:9" ht="15.75" hidden="1" customHeight="1" x14ac:dyDescent="0.25">
      <c r="B145" s="281">
        <f>+AVC!C166</f>
        <v>0</v>
      </c>
      <c r="C145" s="282"/>
      <c r="D145" s="282"/>
      <c r="E145" s="282"/>
      <c r="F145" s="282"/>
      <c r="G145" s="282"/>
      <c r="H145" s="282"/>
      <c r="I145" s="283"/>
    </row>
    <row r="146" spans="2:9" ht="15.75" hidden="1" customHeight="1" x14ac:dyDescent="0.25">
      <c r="B146" s="281">
        <f>+AVC!C167</f>
        <v>0</v>
      </c>
      <c r="C146" s="282"/>
      <c r="D146" s="282"/>
      <c r="E146" s="282"/>
      <c r="F146" s="282"/>
      <c r="G146" s="282"/>
      <c r="H146" s="282"/>
      <c r="I146" s="283"/>
    </row>
    <row r="147" spans="2:9" ht="15.75" hidden="1" customHeight="1" x14ac:dyDescent="0.25">
      <c r="B147" s="281">
        <f>+AVC!C168</f>
        <v>0</v>
      </c>
      <c r="C147" s="282"/>
      <c r="D147" s="282"/>
      <c r="E147" s="282"/>
      <c r="F147" s="282"/>
      <c r="G147" s="282"/>
      <c r="H147" s="282"/>
      <c r="I147" s="283"/>
    </row>
    <row r="148" spans="2:9" ht="15.75" hidden="1" customHeight="1" x14ac:dyDescent="0.25">
      <c r="B148" s="281">
        <f>+AVC!C169</f>
        <v>0</v>
      </c>
      <c r="C148" s="282"/>
      <c r="D148" s="282"/>
      <c r="E148" s="282"/>
      <c r="F148" s="282"/>
      <c r="G148" s="282"/>
      <c r="H148" s="282"/>
      <c r="I148" s="283"/>
    </row>
    <row r="149" spans="2:9" ht="15.75" hidden="1" customHeight="1" x14ac:dyDescent="0.25">
      <c r="B149" s="281">
        <f>+AVC!C170</f>
        <v>0</v>
      </c>
      <c r="C149" s="282"/>
      <c r="D149" s="282"/>
      <c r="E149" s="282"/>
      <c r="F149" s="282"/>
      <c r="G149" s="282"/>
      <c r="H149" s="282"/>
      <c r="I149" s="283"/>
    </row>
    <row r="150" spans="2:9" ht="15.75" hidden="1" customHeight="1" x14ac:dyDescent="0.25">
      <c r="B150" s="281">
        <f>+AVC!C171</f>
        <v>0</v>
      </c>
      <c r="C150" s="282"/>
      <c r="D150" s="282"/>
      <c r="E150" s="282"/>
      <c r="F150" s="282"/>
      <c r="G150" s="282"/>
      <c r="H150" s="282"/>
      <c r="I150" s="283"/>
    </row>
    <row r="151" spans="2:9" ht="15.75" hidden="1" customHeight="1" x14ac:dyDescent="0.25">
      <c r="B151" s="281" t="e">
        <f>+AVC!#REF!</f>
        <v>#REF!</v>
      </c>
      <c r="C151" s="282"/>
      <c r="D151" s="282"/>
      <c r="E151" s="282"/>
      <c r="F151" s="282"/>
      <c r="G151" s="282"/>
      <c r="H151" s="282"/>
      <c r="I151" s="283"/>
    </row>
    <row r="152" spans="2:9" ht="15.75" hidden="1" customHeight="1" x14ac:dyDescent="0.25">
      <c r="B152" s="281">
        <f>+AVC!C172</f>
        <v>0</v>
      </c>
      <c r="C152" s="282"/>
      <c r="D152" s="282"/>
      <c r="E152" s="282"/>
      <c r="F152" s="282"/>
      <c r="G152" s="282"/>
      <c r="H152" s="282"/>
      <c r="I152" s="283"/>
    </row>
    <row r="153" spans="2:9" ht="15.75" hidden="1" customHeight="1" x14ac:dyDescent="0.25">
      <c r="B153" s="281">
        <f>+AVC!C173</f>
        <v>0</v>
      </c>
      <c r="C153" s="282"/>
      <c r="D153" s="282"/>
      <c r="E153" s="282"/>
      <c r="F153" s="282"/>
      <c r="G153" s="282"/>
      <c r="H153" s="282"/>
      <c r="I153" s="283"/>
    </row>
    <row r="154" spans="2:9" ht="15.75" hidden="1" customHeight="1" x14ac:dyDescent="0.25">
      <c r="B154" s="281">
        <f>+AVC!C174</f>
        <v>0</v>
      </c>
      <c r="C154" s="282"/>
      <c r="D154" s="282"/>
      <c r="E154" s="282"/>
      <c r="F154" s="282"/>
      <c r="G154" s="282"/>
      <c r="H154" s="282"/>
      <c r="I154" s="283"/>
    </row>
    <row r="155" spans="2:9" ht="15.75" hidden="1" customHeight="1" x14ac:dyDescent="0.25">
      <c r="B155" s="281">
        <f>+AVC!C175</f>
        <v>0</v>
      </c>
      <c r="C155" s="282"/>
      <c r="D155" s="282"/>
      <c r="E155" s="282"/>
      <c r="F155" s="282"/>
      <c r="G155" s="282"/>
      <c r="H155" s="282"/>
      <c r="I155" s="283"/>
    </row>
    <row r="156" spans="2:9" ht="15.75" hidden="1" customHeight="1" x14ac:dyDescent="0.25">
      <c r="B156" s="281">
        <f>+AVC!C176</f>
        <v>0</v>
      </c>
      <c r="C156" s="282"/>
      <c r="D156" s="282"/>
      <c r="E156" s="282"/>
      <c r="F156" s="282"/>
      <c r="G156" s="282"/>
      <c r="H156" s="282"/>
      <c r="I156" s="283"/>
    </row>
    <row r="157" spans="2:9" ht="15.75" hidden="1" customHeight="1" x14ac:dyDescent="0.25">
      <c r="B157" s="281">
        <f>+AVC!C177</f>
        <v>0</v>
      </c>
      <c r="C157" s="282"/>
      <c r="D157" s="282"/>
      <c r="E157" s="282"/>
      <c r="F157" s="282"/>
      <c r="G157" s="282"/>
      <c r="H157" s="282"/>
      <c r="I157" s="283"/>
    </row>
    <row r="158" spans="2:9" ht="15.75" hidden="1" customHeight="1" x14ac:dyDescent="0.25">
      <c r="B158" s="281">
        <f>+AVC!C178</f>
        <v>0</v>
      </c>
      <c r="C158" s="282"/>
      <c r="D158" s="282"/>
      <c r="E158" s="282"/>
      <c r="F158" s="282"/>
      <c r="G158" s="282"/>
      <c r="H158" s="282"/>
      <c r="I158" s="283"/>
    </row>
    <row r="159" spans="2:9" ht="15.75" hidden="1" customHeight="1" x14ac:dyDescent="0.25">
      <c r="B159" s="281">
        <f>+AVC!C179</f>
        <v>0</v>
      </c>
      <c r="C159" s="282"/>
      <c r="D159" s="282"/>
      <c r="E159" s="282"/>
      <c r="F159" s="282"/>
      <c r="G159" s="282"/>
      <c r="H159" s="282"/>
      <c r="I159" s="283"/>
    </row>
    <row r="160" spans="2:9" ht="15.75" hidden="1" customHeight="1" x14ac:dyDescent="0.25">
      <c r="B160" s="281">
        <f>+AVC!C180</f>
        <v>0</v>
      </c>
      <c r="C160" s="282"/>
      <c r="D160" s="282"/>
      <c r="E160" s="282"/>
      <c r="F160" s="282"/>
      <c r="G160" s="282"/>
      <c r="H160" s="282"/>
      <c r="I160" s="283"/>
    </row>
    <row r="161" spans="2:9" ht="15.75" hidden="1" customHeight="1" x14ac:dyDescent="0.25">
      <c r="B161" s="281">
        <f>+AVC!C34</f>
        <v>0</v>
      </c>
      <c r="C161" s="282"/>
      <c r="D161" s="282"/>
      <c r="E161" s="282"/>
      <c r="F161" s="282"/>
      <c r="G161" s="282"/>
      <c r="H161" s="282"/>
      <c r="I161" s="283"/>
    </row>
    <row r="162" spans="2:9" ht="15.75" hidden="1" customHeight="1" x14ac:dyDescent="0.25">
      <c r="B162" s="281">
        <f>+AVC!C35</f>
        <v>0</v>
      </c>
      <c r="C162" s="282"/>
      <c r="D162" s="282"/>
      <c r="E162" s="282"/>
      <c r="F162" s="282"/>
      <c r="G162" s="282"/>
      <c r="H162" s="282"/>
      <c r="I162" s="283"/>
    </row>
    <row r="163" spans="2:9" ht="15.75" hidden="1" customHeight="1" x14ac:dyDescent="0.25">
      <c r="B163" s="281">
        <f>+AVC!C36</f>
        <v>0</v>
      </c>
      <c r="C163" s="282"/>
      <c r="D163" s="282"/>
      <c r="E163" s="282"/>
      <c r="F163" s="282"/>
      <c r="G163" s="282"/>
      <c r="H163" s="282"/>
      <c r="I163" s="283"/>
    </row>
    <row r="164" spans="2:9" ht="15.75" hidden="1" customHeight="1" x14ac:dyDescent="0.25">
      <c r="B164" s="281">
        <f>+AVC!C37</f>
        <v>0</v>
      </c>
      <c r="C164" s="282"/>
      <c r="D164" s="282"/>
      <c r="E164" s="282"/>
      <c r="F164" s="282"/>
      <c r="G164" s="282"/>
      <c r="H164" s="282"/>
      <c r="I164" s="283"/>
    </row>
    <row r="165" spans="2:9" ht="15.75" hidden="1" customHeight="1" x14ac:dyDescent="0.25">
      <c r="B165" s="281">
        <f>+AVC!C38</f>
        <v>0</v>
      </c>
      <c r="C165" s="282"/>
      <c r="D165" s="282"/>
      <c r="E165" s="282"/>
      <c r="F165" s="282"/>
      <c r="G165" s="282"/>
      <c r="H165" s="282"/>
      <c r="I165" s="283"/>
    </row>
    <row r="166" spans="2:9" ht="15.75" hidden="1" customHeight="1" x14ac:dyDescent="0.25">
      <c r="B166" s="281">
        <f>+AVC!C39</f>
        <v>0</v>
      </c>
      <c r="C166" s="282"/>
      <c r="D166" s="282"/>
      <c r="E166" s="282"/>
      <c r="F166" s="282"/>
      <c r="G166" s="282"/>
      <c r="H166" s="282"/>
      <c r="I166" s="283"/>
    </row>
    <row r="167" spans="2:9" ht="15.75" hidden="1" customHeight="1" x14ac:dyDescent="0.25">
      <c r="B167" s="281">
        <f>+AVC!C41</f>
        <v>0</v>
      </c>
      <c r="C167" s="282"/>
      <c r="D167" s="282"/>
      <c r="E167" s="282"/>
      <c r="F167" s="282"/>
      <c r="G167" s="282"/>
      <c r="H167" s="282"/>
      <c r="I167" s="283"/>
    </row>
    <row r="168" spans="2:9" ht="15.75" hidden="1" customHeight="1" x14ac:dyDescent="0.25">
      <c r="B168" s="281">
        <f>+AVC!C112</f>
        <v>0</v>
      </c>
      <c r="C168" s="282"/>
      <c r="D168" s="282"/>
      <c r="E168" s="282"/>
      <c r="F168" s="282"/>
      <c r="G168" s="282"/>
      <c r="H168" s="282"/>
      <c r="I168" s="283"/>
    </row>
    <row r="169" spans="2:9" ht="15.75" hidden="1" customHeight="1" x14ac:dyDescent="0.25">
      <c r="B169" s="281">
        <f>+AVC!C113</f>
        <v>0</v>
      </c>
      <c r="C169" s="282"/>
      <c r="D169" s="282"/>
      <c r="E169" s="282"/>
      <c r="F169" s="282"/>
      <c r="G169" s="282"/>
      <c r="H169" s="282"/>
      <c r="I169" s="283"/>
    </row>
    <row r="170" spans="2:9" ht="15.75" hidden="1" customHeight="1" x14ac:dyDescent="0.25">
      <c r="B170" s="281" t="e">
        <f>+AVC!#REF!</f>
        <v>#REF!</v>
      </c>
      <c r="C170" s="282"/>
      <c r="D170" s="282"/>
      <c r="E170" s="282"/>
      <c r="F170" s="282"/>
      <c r="G170" s="282"/>
      <c r="H170" s="282"/>
      <c r="I170" s="283"/>
    </row>
    <row r="171" spans="2:9" ht="15.75" hidden="1" customHeight="1" x14ac:dyDescent="0.25">
      <c r="B171" s="281">
        <f>+AVC!C74</f>
        <v>0</v>
      </c>
      <c r="C171" s="282"/>
      <c r="D171" s="282"/>
      <c r="E171" s="282"/>
      <c r="F171" s="282"/>
      <c r="G171" s="282"/>
      <c r="H171" s="282"/>
      <c r="I171" s="283"/>
    </row>
    <row r="172" spans="2:9" ht="15.75" hidden="1" customHeight="1" x14ac:dyDescent="0.25">
      <c r="B172" s="281">
        <f>+AVC!C75</f>
        <v>0</v>
      </c>
      <c r="C172" s="282"/>
      <c r="D172" s="282"/>
      <c r="E172" s="282"/>
      <c r="F172" s="282"/>
      <c r="G172" s="282"/>
      <c r="H172" s="282"/>
      <c r="I172" s="283"/>
    </row>
    <row r="173" spans="2:9" ht="15.75" hidden="1" customHeight="1" x14ac:dyDescent="0.25">
      <c r="B173" s="281">
        <f>+AVC!C77</f>
        <v>0</v>
      </c>
      <c r="C173" s="282"/>
      <c r="D173" s="282"/>
      <c r="E173" s="282"/>
      <c r="F173" s="282"/>
      <c r="G173" s="282"/>
      <c r="H173" s="282"/>
      <c r="I173" s="283"/>
    </row>
    <row r="174" spans="2:9" ht="15.75" hidden="1" customHeight="1" x14ac:dyDescent="0.25">
      <c r="B174" s="281">
        <f>+AVC!C23</f>
        <v>0</v>
      </c>
      <c r="C174" s="282"/>
      <c r="D174" s="282"/>
      <c r="E174" s="282"/>
      <c r="F174" s="282"/>
      <c r="G174" s="282"/>
      <c r="H174" s="282"/>
      <c r="I174" s="283"/>
    </row>
    <row r="175" spans="2:9" ht="15.75" hidden="1" customHeight="1" x14ac:dyDescent="0.25">
      <c r="B175" s="281">
        <f>+AVC!C80</f>
        <v>0</v>
      </c>
      <c r="C175" s="282"/>
      <c r="D175" s="282"/>
      <c r="E175" s="282"/>
      <c r="F175" s="282"/>
      <c r="G175" s="282"/>
      <c r="H175" s="282"/>
      <c r="I175" s="283"/>
    </row>
    <row r="176" spans="2:9" ht="15.75" hidden="1" customHeight="1" x14ac:dyDescent="0.25">
      <c r="B176" s="281">
        <f>+AVC!C73</f>
        <v>0</v>
      </c>
      <c r="C176" s="282"/>
      <c r="D176" s="282"/>
      <c r="E176" s="282"/>
      <c r="F176" s="282"/>
      <c r="G176" s="282"/>
      <c r="H176" s="282"/>
      <c r="I176" s="283"/>
    </row>
    <row r="177" spans="2:9" ht="15.75" hidden="1" customHeight="1" x14ac:dyDescent="0.25">
      <c r="B177" s="281">
        <f>+AVC!C114</f>
        <v>0</v>
      </c>
      <c r="C177" s="282"/>
      <c r="D177" s="282"/>
      <c r="E177" s="282"/>
      <c r="F177" s="282"/>
      <c r="G177" s="282"/>
      <c r="H177" s="282"/>
      <c r="I177" s="283"/>
    </row>
    <row r="178" spans="2:9" ht="15.75" hidden="1" customHeight="1" x14ac:dyDescent="0.25">
      <c r="B178" s="281">
        <f>+AVC!C115</f>
        <v>0</v>
      </c>
      <c r="C178" s="282"/>
      <c r="D178" s="282"/>
      <c r="E178" s="282"/>
      <c r="F178" s="282"/>
      <c r="G178" s="282"/>
      <c r="H178" s="282"/>
      <c r="I178" s="283"/>
    </row>
    <row r="179" spans="2:9" ht="15.75" hidden="1" customHeight="1" x14ac:dyDescent="0.25">
      <c r="B179" s="281">
        <f>+AVC!C107</f>
        <v>0</v>
      </c>
      <c r="C179" s="282"/>
      <c r="D179" s="282"/>
      <c r="E179" s="282"/>
      <c r="F179" s="282"/>
      <c r="G179" s="282"/>
      <c r="H179" s="282"/>
      <c r="I179" s="283"/>
    </row>
    <row r="180" spans="2:9" ht="15.75" hidden="1" customHeight="1" x14ac:dyDescent="0.25">
      <c r="B180" s="281">
        <f>+AVC!C109</f>
        <v>0</v>
      </c>
      <c r="C180" s="282"/>
      <c r="D180" s="282"/>
      <c r="E180" s="282"/>
      <c r="F180" s="282"/>
      <c r="G180" s="282"/>
      <c r="H180" s="282"/>
      <c r="I180" s="283"/>
    </row>
    <row r="181" spans="2:9" ht="15.75" hidden="1" customHeight="1" x14ac:dyDescent="0.25">
      <c r="B181" s="281">
        <f>+AVC!C116</f>
        <v>0</v>
      </c>
      <c r="C181" s="282"/>
      <c r="D181" s="282"/>
      <c r="E181" s="282"/>
      <c r="F181" s="282"/>
      <c r="G181" s="282"/>
      <c r="H181" s="282"/>
      <c r="I181" s="283"/>
    </row>
    <row r="182" spans="2:9" ht="15.75" hidden="1" customHeight="1" x14ac:dyDescent="0.25">
      <c r="B182" s="281">
        <f>+AVC!C119</f>
        <v>0</v>
      </c>
      <c r="C182" s="282"/>
      <c r="D182" s="282"/>
      <c r="E182" s="282"/>
      <c r="F182" s="282"/>
      <c r="G182" s="282"/>
      <c r="H182" s="282"/>
      <c r="I182" s="283"/>
    </row>
    <row r="183" spans="2:9" ht="15.75" hidden="1" customHeight="1" x14ac:dyDescent="0.25">
      <c r="B183" s="281">
        <f>+AVC!C103</f>
        <v>0</v>
      </c>
      <c r="C183" s="282"/>
      <c r="D183" s="282"/>
      <c r="E183" s="282"/>
      <c r="F183" s="282"/>
      <c r="G183" s="282"/>
      <c r="H183" s="282"/>
      <c r="I183" s="283"/>
    </row>
    <row r="184" spans="2:9" ht="15.75" hidden="1" customHeight="1" x14ac:dyDescent="0.25">
      <c r="B184" s="281">
        <f>+AVC!C78</f>
        <v>0</v>
      </c>
      <c r="C184" s="282"/>
      <c r="D184" s="282"/>
      <c r="E184" s="282"/>
      <c r="F184" s="282"/>
      <c r="G184" s="282"/>
      <c r="H184" s="282"/>
      <c r="I184" s="283"/>
    </row>
    <row r="185" spans="2:9" ht="15.75" hidden="1" customHeight="1" x14ac:dyDescent="0.25">
      <c r="B185" s="281">
        <f>+AVC!C122</f>
        <v>0</v>
      </c>
      <c r="C185" s="282"/>
      <c r="D185" s="282"/>
      <c r="E185" s="282"/>
      <c r="F185" s="282"/>
      <c r="G185" s="282"/>
      <c r="H185" s="282"/>
      <c r="I185" s="283"/>
    </row>
    <row r="186" spans="2:9" ht="15.75" hidden="1" customHeight="1" x14ac:dyDescent="0.25">
      <c r="B186" s="281">
        <f>+AVC!C124</f>
        <v>0</v>
      </c>
      <c r="C186" s="282"/>
      <c r="D186" s="282"/>
      <c r="E186" s="282"/>
      <c r="F186" s="282"/>
      <c r="G186" s="282"/>
      <c r="H186" s="282"/>
      <c r="I186" s="283"/>
    </row>
    <row r="187" spans="2:9" ht="15.75" hidden="1" customHeight="1" x14ac:dyDescent="0.25">
      <c r="B187" s="281">
        <f>+AVC!C57</f>
        <v>0</v>
      </c>
      <c r="C187" s="282"/>
      <c r="D187" s="282"/>
      <c r="E187" s="282"/>
      <c r="F187" s="282"/>
      <c r="G187" s="282"/>
      <c r="H187" s="282"/>
      <c r="I187" s="283"/>
    </row>
    <row r="188" spans="2:9" ht="15.75" hidden="1" customHeight="1" x14ac:dyDescent="0.25">
      <c r="B188" s="281">
        <f>+AVC!C126</f>
        <v>0</v>
      </c>
      <c r="C188" s="282"/>
      <c r="D188" s="282"/>
      <c r="E188" s="282"/>
      <c r="F188" s="282"/>
      <c r="G188" s="282"/>
      <c r="H188" s="282"/>
      <c r="I188" s="283"/>
    </row>
    <row r="189" spans="2:9" ht="15.75" hidden="1" customHeight="1" x14ac:dyDescent="0.25">
      <c r="B189" s="281">
        <f>+AVC!C24</f>
        <v>0</v>
      </c>
      <c r="C189" s="282"/>
      <c r="D189" s="282"/>
      <c r="E189" s="282"/>
      <c r="F189" s="282"/>
      <c r="G189" s="282"/>
      <c r="H189" s="282"/>
      <c r="I189" s="283"/>
    </row>
    <row r="190" spans="2:9" ht="15.75" hidden="1" customHeight="1" x14ac:dyDescent="0.25">
      <c r="B190" s="281">
        <f>+AVC!C22</f>
        <v>0</v>
      </c>
      <c r="C190" s="282"/>
      <c r="D190" s="282"/>
      <c r="E190" s="282"/>
      <c r="F190" s="282"/>
      <c r="G190" s="282"/>
      <c r="H190" s="282"/>
      <c r="I190" s="283"/>
    </row>
    <row r="191" spans="2:9" ht="15.75" hidden="1" customHeight="1" x14ac:dyDescent="0.25">
      <c r="B191" s="281">
        <f>+AVC!C25</f>
        <v>0</v>
      </c>
      <c r="C191" s="282"/>
      <c r="D191" s="282"/>
      <c r="E191" s="282"/>
      <c r="F191" s="282"/>
      <c r="G191" s="282"/>
      <c r="H191" s="282"/>
      <c r="I191" s="283"/>
    </row>
    <row r="192" spans="2:9" ht="15.75" hidden="1" customHeight="1" x14ac:dyDescent="0.25">
      <c r="B192" s="281">
        <f>+AVC!C59</f>
        <v>0</v>
      </c>
      <c r="C192" s="282"/>
      <c r="D192" s="282"/>
      <c r="E192" s="282"/>
      <c r="F192" s="282"/>
      <c r="G192" s="282"/>
      <c r="H192" s="282"/>
      <c r="I192" s="283"/>
    </row>
    <row r="193" spans="2:9" ht="15.75" hidden="1" customHeight="1" x14ac:dyDescent="0.25">
      <c r="B193" s="281">
        <f>+AVC!C61</f>
        <v>0</v>
      </c>
      <c r="C193" s="282"/>
      <c r="D193" s="282"/>
      <c r="E193" s="282"/>
      <c r="F193" s="282"/>
      <c r="G193" s="282"/>
      <c r="H193" s="282"/>
      <c r="I193" s="283"/>
    </row>
    <row r="194" spans="2:9" ht="15.75" hidden="1" customHeight="1" x14ac:dyDescent="0.25">
      <c r="B194" s="281">
        <f>+AVC!C63</f>
        <v>0</v>
      </c>
      <c r="C194" s="282"/>
      <c r="D194" s="282"/>
      <c r="E194" s="282"/>
      <c r="F194" s="282"/>
      <c r="G194" s="282"/>
      <c r="H194" s="282"/>
      <c r="I194" s="283"/>
    </row>
    <row r="195" spans="2:9" ht="15.75" hidden="1" customHeight="1" x14ac:dyDescent="0.25">
      <c r="B195" s="281">
        <f>+AVC!C64</f>
        <v>0</v>
      </c>
      <c r="C195" s="282"/>
      <c r="D195" s="282"/>
      <c r="E195" s="282"/>
      <c r="F195" s="282"/>
      <c r="G195" s="282"/>
      <c r="H195" s="282"/>
      <c r="I195" s="283"/>
    </row>
    <row r="196" spans="2:9" ht="15.75" hidden="1" customHeight="1" x14ac:dyDescent="0.25">
      <c r="B196" s="281">
        <f>+AVC!C65</f>
        <v>0</v>
      </c>
      <c r="C196" s="282"/>
      <c r="D196" s="282"/>
      <c r="E196" s="282"/>
      <c r="F196" s="282"/>
      <c r="G196" s="282"/>
      <c r="H196" s="282"/>
      <c r="I196" s="283"/>
    </row>
    <row r="197" spans="2:9" ht="15.75" hidden="1" customHeight="1" x14ac:dyDescent="0.25">
      <c r="B197" s="281">
        <f>+AVC!C181</f>
        <v>0</v>
      </c>
      <c r="C197" s="282"/>
      <c r="D197" s="282"/>
      <c r="E197" s="282"/>
      <c r="F197" s="282"/>
      <c r="G197" s="282"/>
      <c r="H197" s="282"/>
      <c r="I197" s="283"/>
    </row>
    <row r="198" spans="2:9" ht="15.75" hidden="1" customHeight="1" x14ac:dyDescent="0.25">
      <c r="B198" s="281">
        <f>+AVC!C182</f>
        <v>0</v>
      </c>
      <c r="C198" s="282"/>
      <c r="D198" s="282"/>
      <c r="E198" s="282"/>
      <c r="F198" s="282"/>
      <c r="G198" s="282"/>
      <c r="H198" s="282"/>
      <c r="I198" s="283"/>
    </row>
    <row r="199" spans="2:9" ht="15.75" hidden="1" customHeight="1" x14ac:dyDescent="0.25">
      <c r="B199" s="281">
        <f>+AVC!C184</f>
        <v>0</v>
      </c>
      <c r="C199" s="282"/>
      <c r="D199" s="282"/>
      <c r="E199" s="282"/>
      <c r="F199" s="282"/>
      <c r="G199" s="282"/>
      <c r="H199" s="282"/>
      <c r="I199" s="283"/>
    </row>
    <row r="200" spans="2:9" ht="15.75" customHeight="1" x14ac:dyDescent="0.25"/>
    <row r="201" spans="2:9" ht="15.75" customHeight="1" x14ac:dyDescent="0.25"/>
    <row r="202" spans="2:9" ht="15.75" customHeight="1" x14ac:dyDescent="0.25"/>
    <row r="203" spans="2:9" ht="15.75" customHeight="1" x14ac:dyDescent="0.25"/>
    <row r="204" spans="2:9" ht="15.75" customHeight="1" x14ac:dyDescent="0.25"/>
    <row r="205" spans="2:9" ht="15.75" customHeight="1" x14ac:dyDescent="0.25"/>
    <row r="206" spans="2:9" ht="15.75" customHeight="1" x14ac:dyDescent="0.25"/>
    <row r="207" spans="2:9" ht="15.75" customHeight="1" x14ac:dyDescent="0.25"/>
    <row r="208" spans="2:9"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sheetData>
  <mergeCells count="383">
    <mergeCell ref="B41:I41"/>
    <mergeCell ref="B69:I69"/>
    <mergeCell ref="J69:L69"/>
    <mergeCell ref="M69:N69"/>
    <mergeCell ref="O69:P69"/>
    <mergeCell ref="Q69:R69"/>
    <mergeCell ref="S69:T69"/>
    <mergeCell ref="B70:I70"/>
    <mergeCell ref="J70:L70"/>
    <mergeCell ref="M70:N70"/>
    <mergeCell ref="O70:P70"/>
    <mergeCell ref="Q70:R70"/>
    <mergeCell ref="S70:T70"/>
    <mergeCell ref="B67:I67"/>
    <mergeCell ref="J67:L67"/>
    <mergeCell ref="M67:N67"/>
    <mergeCell ref="O67:P67"/>
    <mergeCell ref="Q67:R67"/>
    <mergeCell ref="S67:T67"/>
    <mergeCell ref="B68:I68"/>
    <mergeCell ref="J68:L68"/>
    <mergeCell ref="M68:N68"/>
    <mergeCell ref="O68:P68"/>
    <mergeCell ref="Q68:R68"/>
    <mergeCell ref="S68:T68"/>
    <mergeCell ref="B65:I65"/>
    <mergeCell ref="J65:L65"/>
    <mergeCell ref="M65:N65"/>
    <mergeCell ref="O65:P65"/>
    <mergeCell ref="Q65:R65"/>
    <mergeCell ref="S65:T65"/>
    <mergeCell ref="B66:I66"/>
    <mergeCell ref="J66:L66"/>
    <mergeCell ref="M66:N66"/>
    <mergeCell ref="O66:P66"/>
    <mergeCell ref="Q66:R66"/>
    <mergeCell ref="S66:T66"/>
    <mergeCell ref="B63:I63"/>
    <mergeCell ref="J63:L63"/>
    <mergeCell ref="M63:N63"/>
    <mergeCell ref="O63:P63"/>
    <mergeCell ref="Q63:R63"/>
    <mergeCell ref="S63:T63"/>
    <mergeCell ref="B64:I64"/>
    <mergeCell ref="J64:L64"/>
    <mergeCell ref="M64:N64"/>
    <mergeCell ref="O64:P64"/>
    <mergeCell ref="Q64:R64"/>
    <mergeCell ref="S64:T64"/>
    <mergeCell ref="B61:I61"/>
    <mergeCell ref="J61:L61"/>
    <mergeCell ref="M61:N61"/>
    <mergeCell ref="O61:P61"/>
    <mergeCell ref="Q61:R61"/>
    <mergeCell ref="S61:T61"/>
    <mergeCell ref="B62:I62"/>
    <mergeCell ref="J62:L62"/>
    <mergeCell ref="M62:N62"/>
    <mergeCell ref="O62:P62"/>
    <mergeCell ref="Q62:R62"/>
    <mergeCell ref="S62:T62"/>
    <mergeCell ref="B59:I59"/>
    <mergeCell ref="J59:L59"/>
    <mergeCell ref="M59:N59"/>
    <mergeCell ref="O59:P59"/>
    <mergeCell ref="Q59:R59"/>
    <mergeCell ref="S59:T59"/>
    <mergeCell ref="B60:I60"/>
    <mergeCell ref="J60:L60"/>
    <mergeCell ref="M60:N60"/>
    <mergeCell ref="O60:P60"/>
    <mergeCell ref="Q60:R60"/>
    <mergeCell ref="S60:T60"/>
    <mergeCell ref="B57:I57"/>
    <mergeCell ref="J57:L57"/>
    <mergeCell ref="M57:N57"/>
    <mergeCell ref="O57:P57"/>
    <mergeCell ref="Q57:R57"/>
    <mergeCell ref="S57:T57"/>
    <mergeCell ref="B58:I58"/>
    <mergeCell ref="J58:L58"/>
    <mergeCell ref="M58:N58"/>
    <mergeCell ref="O58:P58"/>
    <mergeCell ref="Q58:R58"/>
    <mergeCell ref="S58:T58"/>
    <mergeCell ref="B55:I55"/>
    <mergeCell ref="J55:L55"/>
    <mergeCell ref="M55:N55"/>
    <mergeCell ref="O55:P55"/>
    <mergeCell ref="Q55:R55"/>
    <mergeCell ref="S55:T55"/>
    <mergeCell ref="B56:I56"/>
    <mergeCell ref="J56:L56"/>
    <mergeCell ref="M56:N56"/>
    <mergeCell ref="O56:P56"/>
    <mergeCell ref="Q56:R56"/>
    <mergeCell ref="S56:T56"/>
    <mergeCell ref="M48:N48"/>
    <mergeCell ref="O48:P48"/>
    <mergeCell ref="Q48:R48"/>
    <mergeCell ref="S48:T48"/>
    <mergeCell ref="B49:I49"/>
    <mergeCell ref="J49:L49"/>
    <mergeCell ref="M49:N49"/>
    <mergeCell ref="O49:P49"/>
    <mergeCell ref="Q49:R49"/>
    <mergeCell ref="S49:T49"/>
    <mergeCell ref="B48:I48"/>
    <mergeCell ref="J48:L48"/>
    <mergeCell ref="L31:O31"/>
    <mergeCell ref="L33:N33"/>
    <mergeCell ref="L34:N34"/>
    <mergeCell ref="B29:H29"/>
    <mergeCell ref="I29:J29"/>
    <mergeCell ref="B31:J31"/>
    <mergeCell ref="I33:J33"/>
    <mergeCell ref="B22:H22"/>
    <mergeCell ref="B25:J25"/>
    <mergeCell ref="B42:I42"/>
    <mergeCell ref="J42:L42"/>
    <mergeCell ref="M42:N42"/>
    <mergeCell ref="O42:P42"/>
    <mergeCell ref="Q42:R42"/>
    <mergeCell ref="S42:T42"/>
    <mergeCell ref="S43:T43"/>
    <mergeCell ref="O45:P45"/>
    <mergeCell ref="P22:Q22"/>
    <mergeCell ref="M45:N45"/>
    <mergeCell ref="P26:Q26"/>
    <mergeCell ref="L26:N28"/>
    <mergeCell ref="O26:O28"/>
    <mergeCell ref="P27:Q27"/>
    <mergeCell ref="B35:H35"/>
    <mergeCell ref="I35:J35"/>
    <mergeCell ref="B27:H27"/>
    <mergeCell ref="I27:J27"/>
    <mergeCell ref="B28:H28"/>
    <mergeCell ref="I28:J28"/>
    <mergeCell ref="B33:H33"/>
    <mergeCell ref="B34:H34"/>
    <mergeCell ref="I34:J34"/>
    <mergeCell ref="B36:H36"/>
    <mergeCell ref="O46:P46"/>
    <mergeCell ref="Q46:R46"/>
    <mergeCell ref="S46:T46"/>
    <mergeCell ref="O43:P43"/>
    <mergeCell ref="Q43:R43"/>
    <mergeCell ref="O44:P44"/>
    <mergeCell ref="Q44:R44"/>
    <mergeCell ref="S44:T44"/>
    <mergeCell ref="Q45:R45"/>
    <mergeCell ref="S45:T45"/>
    <mergeCell ref="B1:I1"/>
    <mergeCell ref="B2:T4"/>
    <mergeCell ref="B6:T7"/>
    <mergeCell ref="B9:J9"/>
    <mergeCell ref="L9:O9"/>
    <mergeCell ref="B10:J10"/>
    <mergeCell ref="B11:H11"/>
    <mergeCell ref="P14:Q14"/>
    <mergeCell ref="P15:Q15"/>
    <mergeCell ref="I15:J15"/>
    <mergeCell ref="P13:Q13"/>
    <mergeCell ref="I11:J11"/>
    <mergeCell ref="L11:N13"/>
    <mergeCell ref="O11:O13"/>
    <mergeCell ref="I12:J12"/>
    <mergeCell ref="I13:J13"/>
    <mergeCell ref="I14:J14"/>
    <mergeCell ref="B15:H15"/>
    <mergeCell ref="J1:T1"/>
    <mergeCell ref="L14:N16"/>
    <mergeCell ref="O14:O16"/>
    <mergeCell ref="I16:J16"/>
    <mergeCell ref="P16:Q16"/>
    <mergeCell ref="B12:H12"/>
    <mergeCell ref="P12:Q12"/>
    <mergeCell ref="B13:H13"/>
    <mergeCell ref="B14:H14"/>
    <mergeCell ref="P25:Q25"/>
    <mergeCell ref="B21:H21"/>
    <mergeCell ref="L17:N19"/>
    <mergeCell ref="O17:O19"/>
    <mergeCell ref="L20:N22"/>
    <mergeCell ref="O20:O22"/>
    <mergeCell ref="I22:J22"/>
    <mergeCell ref="I19:J19"/>
    <mergeCell ref="I20:J20"/>
    <mergeCell ref="I21:J21"/>
    <mergeCell ref="B20:H20"/>
    <mergeCell ref="B16:H16"/>
    <mergeCell ref="B17:H17"/>
    <mergeCell ref="I17:J17"/>
    <mergeCell ref="B18:H18"/>
    <mergeCell ref="I18:J18"/>
    <mergeCell ref="L23:N25"/>
    <mergeCell ref="O23:O25"/>
    <mergeCell ref="P23:Q23"/>
    <mergeCell ref="P24:Q24"/>
    <mergeCell ref="B19:H19"/>
    <mergeCell ref="B38:T39"/>
    <mergeCell ref="B47:I47"/>
    <mergeCell ref="I36:J36"/>
    <mergeCell ref="J41:L41"/>
    <mergeCell ref="M41:N41"/>
    <mergeCell ref="O41:P41"/>
    <mergeCell ref="Q41:R41"/>
    <mergeCell ref="S41:T41"/>
    <mergeCell ref="J47:L47"/>
    <mergeCell ref="M47:N47"/>
    <mergeCell ref="O47:P47"/>
    <mergeCell ref="J46:L46"/>
    <mergeCell ref="B43:I43"/>
    <mergeCell ref="B44:I44"/>
    <mergeCell ref="B45:I45"/>
    <mergeCell ref="B46:I46"/>
    <mergeCell ref="Q47:R47"/>
    <mergeCell ref="S47:T47"/>
    <mergeCell ref="J43:L43"/>
    <mergeCell ref="M43:N43"/>
    <mergeCell ref="J44:L44"/>
    <mergeCell ref="M44:N44"/>
    <mergeCell ref="J45:L45"/>
    <mergeCell ref="M46:N46"/>
    <mergeCell ref="B50:I50"/>
    <mergeCell ref="B51:I51"/>
    <mergeCell ref="J51:L51"/>
    <mergeCell ref="M51:N51"/>
    <mergeCell ref="O51:P51"/>
    <mergeCell ref="Q51:R51"/>
    <mergeCell ref="S51:T51"/>
    <mergeCell ref="O53:P53"/>
    <mergeCell ref="Q53:R53"/>
    <mergeCell ref="J53:L53"/>
    <mergeCell ref="M53:N53"/>
    <mergeCell ref="J50:L50"/>
    <mergeCell ref="M50:N50"/>
    <mergeCell ref="O50:P50"/>
    <mergeCell ref="Q50:R50"/>
    <mergeCell ref="S50:T50"/>
    <mergeCell ref="J54:L54"/>
    <mergeCell ref="M54:N54"/>
    <mergeCell ref="O54:P54"/>
    <mergeCell ref="Q54:R54"/>
    <mergeCell ref="S54:T54"/>
    <mergeCell ref="B54:I54"/>
    <mergeCell ref="B52:I52"/>
    <mergeCell ref="J52:L52"/>
    <mergeCell ref="M52:N52"/>
    <mergeCell ref="O52:P52"/>
    <mergeCell ref="Q52:R52"/>
    <mergeCell ref="S52:T52"/>
    <mergeCell ref="B53:I53"/>
    <mergeCell ref="S53:T53"/>
    <mergeCell ref="B71:I71"/>
    <mergeCell ref="B72:I72"/>
    <mergeCell ref="B73:I73"/>
    <mergeCell ref="B74:I74"/>
    <mergeCell ref="B75:I75"/>
    <mergeCell ref="B76:I76"/>
    <mergeCell ref="B77:I77"/>
    <mergeCell ref="B78:I78"/>
    <mergeCell ref="B79:I79"/>
    <mergeCell ref="B80:I80"/>
    <mergeCell ref="B81:I81"/>
    <mergeCell ref="B82:I82"/>
    <mergeCell ref="B83:I83"/>
    <mergeCell ref="B84:I84"/>
    <mergeCell ref="B85:I85"/>
    <mergeCell ref="B86:I86"/>
    <mergeCell ref="B87:I87"/>
    <mergeCell ref="B88:I88"/>
    <mergeCell ref="B89:I89"/>
    <mergeCell ref="B90:I90"/>
    <mergeCell ref="B91:I91"/>
    <mergeCell ref="B92:I92"/>
    <mergeCell ref="B93:I93"/>
    <mergeCell ref="B94:I94"/>
    <mergeCell ref="B95:I95"/>
    <mergeCell ref="B96:I96"/>
    <mergeCell ref="B97:I97"/>
    <mergeCell ref="B98:I98"/>
    <mergeCell ref="B99:I99"/>
    <mergeCell ref="B100:I100"/>
    <mergeCell ref="B101:I101"/>
    <mergeCell ref="B102:I102"/>
    <mergeCell ref="B103:I103"/>
    <mergeCell ref="B104:I104"/>
    <mergeCell ref="B105:I105"/>
    <mergeCell ref="B106:I106"/>
    <mergeCell ref="B107:I107"/>
    <mergeCell ref="B108:I108"/>
    <mergeCell ref="B109:I109"/>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B125:I125"/>
    <mergeCell ref="B126:I126"/>
    <mergeCell ref="B127:I127"/>
    <mergeCell ref="B128:I128"/>
    <mergeCell ref="B129:I129"/>
    <mergeCell ref="B130:I130"/>
    <mergeCell ref="B131:I131"/>
    <mergeCell ref="B132:I132"/>
    <mergeCell ref="B133:I133"/>
    <mergeCell ref="B134:I134"/>
    <mergeCell ref="B135:I135"/>
    <mergeCell ref="B136:I136"/>
    <mergeCell ref="B137:I137"/>
    <mergeCell ref="B138:I138"/>
    <mergeCell ref="B139:I139"/>
    <mergeCell ref="B140:I140"/>
    <mergeCell ref="B141:I141"/>
    <mergeCell ref="B142:I142"/>
    <mergeCell ref="B143:I143"/>
    <mergeCell ref="B144:I144"/>
    <mergeCell ref="B145:I145"/>
    <mergeCell ref="B146:I146"/>
    <mergeCell ref="B147:I147"/>
    <mergeCell ref="B148:I148"/>
    <mergeCell ref="B149:I149"/>
    <mergeCell ref="B150:I150"/>
    <mergeCell ref="B151:I151"/>
    <mergeCell ref="B152:I152"/>
    <mergeCell ref="B153:I153"/>
    <mergeCell ref="B154:I154"/>
    <mergeCell ref="B155:I155"/>
    <mergeCell ref="B156:I156"/>
    <mergeCell ref="B157:I157"/>
    <mergeCell ref="B158:I158"/>
    <mergeCell ref="B159:I159"/>
    <mergeCell ref="B160:I160"/>
    <mergeCell ref="B161:I161"/>
    <mergeCell ref="B162:I162"/>
    <mergeCell ref="B163:I163"/>
    <mergeCell ref="B164:I164"/>
    <mergeCell ref="B165:I165"/>
    <mergeCell ref="B166:I166"/>
    <mergeCell ref="B167:I167"/>
    <mergeCell ref="B168:I168"/>
    <mergeCell ref="B169:I169"/>
    <mergeCell ref="B170:I170"/>
    <mergeCell ref="B171:I171"/>
    <mergeCell ref="B172:I172"/>
    <mergeCell ref="B173:I173"/>
    <mergeCell ref="B174:I174"/>
    <mergeCell ref="B175:I175"/>
    <mergeCell ref="B176:I176"/>
    <mergeCell ref="B177:I177"/>
    <mergeCell ref="B178:I178"/>
    <mergeCell ref="B179:I179"/>
    <mergeCell ref="B180:I180"/>
    <mergeCell ref="B181:I181"/>
    <mergeCell ref="B182:I182"/>
    <mergeCell ref="B183:I183"/>
    <mergeCell ref="B184:I184"/>
    <mergeCell ref="B185:I185"/>
    <mergeCell ref="B186:I186"/>
    <mergeCell ref="B187:I187"/>
    <mergeCell ref="B197:I197"/>
    <mergeCell ref="B198:I198"/>
    <mergeCell ref="B199:I199"/>
    <mergeCell ref="B188:I188"/>
    <mergeCell ref="B189:I189"/>
    <mergeCell ref="B190:I190"/>
    <mergeCell ref="B191:I191"/>
    <mergeCell ref="B192:I192"/>
    <mergeCell ref="B193:I193"/>
    <mergeCell ref="B194:I194"/>
    <mergeCell ref="B195:I195"/>
    <mergeCell ref="B196:I196"/>
  </mergeCells>
  <conditionalFormatting sqref="J42:L70">
    <cfRule type="cellIs" dxfId="26" priority="1" operator="equal">
      <formula>"BAJO"</formula>
    </cfRule>
    <cfRule type="cellIs" dxfId="25" priority="2" operator="equal">
      <formula>"MEDIO"</formula>
    </cfRule>
    <cfRule type="cellIs" dxfId="24" priority="3" operator="equal">
      <formula>"EXTREMO"</formula>
    </cfRule>
    <cfRule type="cellIs" dxfId="23" priority="4" operator="equal">
      <formula>"EXTREMO"</formula>
    </cfRule>
    <cfRule type="cellIs" dxfId="22" priority="6" operator="equal">
      <formula>"BAJO"</formula>
    </cfRule>
  </conditionalFormatting>
  <pageMargins left="0.75" right="0.75" top="1" bottom="1" header="0" footer="0"/>
  <pageSetup paperSize="5" orientation="landscape" r:id="rId1"/>
  <rowBreaks count="1" manualBreakCount="1">
    <brk id="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W1000"/>
  <sheetViews>
    <sheetView workbookViewId="0">
      <selection activeCell="V29" sqref="V29"/>
    </sheetView>
  </sheetViews>
  <sheetFormatPr baseColWidth="10" defaultColWidth="11.25" defaultRowHeight="15" customHeight="1" x14ac:dyDescent="0.25"/>
  <cols>
    <col min="1" max="1" width="2.375" customWidth="1"/>
    <col min="2" max="2" width="7" customWidth="1"/>
    <col min="3" max="3" width="17.625" customWidth="1"/>
    <col min="4" max="4" width="19.625" customWidth="1"/>
    <col min="5" max="5" width="11.375" customWidth="1"/>
    <col min="6" max="6" width="3.375" customWidth="1"/>
    <col min="7" max="7" width="5.875" customWidth="1"/>
    <col min="8" max="8" width="13.125" customWidth="1"/>
    <col min="9" max="9" width="13.375" customWidth="1"/>
    <col min="10" max="10" width="13.25" customWidth="1"/>
    <col min="11" max="11" width="3.125" customWidth="1"/>
    <col min="12" max="12" width="3.375" customWidth="1"/>
    <col min="13" max="13" width="10.375" customWidth="1"/>
    <col min="14" max="14" width="8.375" customWidth="1"/>
    <col min="15" max="15" width="7.75" customWidth="1"/>
    <col min="16" max="16" width="8" customWidth="1"/>
    <col min="17" max="17" width="8.375" customWidth="1"/>
    <col min="18" max="18" width="8" customWidth="1"/>
    <col min="19" max="20" width="10.875" customWidth="1"/>
    <col min="21" max="21" width="13.125" customWidth="1"/>
    <col min="22" max="22" width="12.125" customWidth="1"/>
    <col min="23" max="23" width="10.875" customWidth="1"/>
  </cols>
  <sheetData>
    <row r="1" spans="2:23" ht="15.75" customHeight="1" x14ac:dyDescent="0.25"/>
    <row r="2" spans="2:23" ht="15.75" customHeight="1" x14ac:dyDescent="0.25">
      <c r="B2" s="402" t="s">
        <v>72</v>
      </c>
      <c r="C2" s="403"/>
      <c r="D2" s="403"/>
      <c r="E2" s="403"/>
      <c r="F2" s="403"/>
      <c r="G2" s="403"/>
      <c r="H2" s="403"/>
      <c r="I2" s="403"/>
      <c r="J2" s="403"/>
      <c r="K2" s="403"/>
      <c r="L2" s="403"/>
      <c r="M2" s="403"/>
      <c r="N2" s="403"/>
      <c r="O2" s="403"/>
      <c r="P2" s="403"/>
      <c r="Q2" s="403"/>
      <c r="R2" s="403"/>
      <c r="S2" s="403"/>
      <c r="T2" s="403"/>
      <c r="U2" s="403"/>
      <c r="V2" s="403"/>
      <c r="W2" s="404"/>
    </row>
    <row r="3" spans="2:23" ht="15.75" customHeight="1" x14ac:dyDescent="0.25">
      <c r="B3" s="381"/>
      <c r="C3" s="382"/>
      <c r="D3" s="382"/>
      <c r="E3" s="382"/>
      <c r="F3" s="382"/>
      <c r="G3" s="382"/>
      <c r="H3" s="382"/>
      <c r="I3" s="382"/>
      <c r="J3" s="382"/>
      <c r="K3" s="382"/>
      <c r="L3" s="382"/>
      <c r="M3" s="382"/>
      <c r="N3" s="382"/>
      <c r="O3" s="382"/>
      <c r="P3" s="382"/>
      <c r="Q3" s="382"/>
      <c r="R3" s="382"/>
      <c r="S3" s="382"/>
      <c r="T3" s="382"/>
      <c r="U3" s="382"/>
      <c r="V3" s="382"/>
      <c r="W3" s="405"/>
    </row>
    <row r="4" spans="2:23" ht="15.75" customHeight="1" x14ac:dyDescent="0.25">
      <c r="B4" s="406"/>
      <c r="C4" s="407"/>
      <c r="D4" s="407"/>
      <c r="E4" s="407"/>
      <c r="F4" s="407"/>
      <c r="G4" s="407"/>
      <c r="H4" s="407"/>
      <c r="I4" s="407"/>
      <c r="J4" s="407"/>
      <c r="K4" s="407"/>
      <c r="L4" s="407"/>
      <c r="M4" s="407"/>
      <c r="N4" s="407"/>
      <c r="O4" s="407"/>
      <c r="P4" s="407"/>
      <c r="Q4" s="407"/>
      <c r="R4" s="407"/>
      <c r="S4" s="407"/>
      <c r="T4" s="407"/>
      <c r="U4" s="407"/>
      <c r="V4" s="407"/>
      <c r="W4" s="408"/>
    </row>
    <row r="5" spans="2:23" ht="15.75" customHeight="1" x14ac:dyDescent="0.25"/>
    <row r="6" spans="2:23" ht="15.75" customHeight="1" x14ac:dyDescent="0.25">
      <c r="B6" s="409" t="s">
        <v>73</v>
      </c>
      <c r="C6" s="410"/>
      <c r="D6" s="410"/>
      <c r="E6" s="410"/>
      <c r="F6" s="410"/>
      <c r="G6" s="410"/>
      <c r="H6" s="410"/>
      <c r="I6" s="410"/>
      <c r="J6" s="410"/>
      <c r="K6" s="410"/>
      <c r="L6" s="410"/>
      <c r="M6" s="410"/>
      <c r="N6" s="410"/>
      <c r="O6" s="410"/>
      <c r="P6" s="410"/>
      <c r="Q6" s="410"/>
      <c r="R6" s="410"/>
      <c r="S6" s="410"/>
      <c r="T6" s="410"/>
      <c r="U6" s="410"/>
      <c r="V6" s="410"/>
      <c r="W6" s="411"/>
    </row>
    <row r="7" spans="2:23" ht="15.75" customHeight="1" x14ac:dyDescent="0.25">
      <c r="B7" s="412"/>
      <c r="C7" s="413"/>
      <c r="D7" s="413"/>
      <c r="E7" s="413"/>
      <c r="F7" s="413"/>
      <c r="G7" s="413"/>
      <c r="H7" s="413"/>
      <c r="I7" s="413"/>
      <c r="J7" s="413"/>
      <c r="K7" s="413"/>
      <c r="L7" s="413"/>
      <c r="M7" s="413"/>
      <c r="N7" s="413"/>
      <c r="O7" s="413"/>
      <c r="P7" s="413"/>
      <c r="Q7" s="413"/>
      <c r="R7" s="413"/>
      <c r="S7" s="413"/>
      <c r="T7" s="413"/>
      <c r="U7" s="413"/>
      <c r="V7" s="413"/>
      <c r="W7" s="414"/>
    </row>
    <row r="8" spans="2:23" ht="15.75" customHeight="1" x14ac:dyDescent="0.25"/>
    <row r="9" spans="2:23" ht="15.75" customHeight="1" x14ac:dyDescent="0.25">
      <c r="B9" s="395" t="s">
        <v>18</v>
      </c>
      <c r="C9" s="391"/>
      <c r="D9" s="391"/>
      <c r="E9" s="392"/>
      <c r="F9" s="8"/>
      <c r="G9" s="395" t="s">
        <v>74</v>
      </c>
      <c r="H9" s="391"/>
      <c r="I9" s="391"/>
      <c r="J9" s="392"/>
      <c r="K9" s="1"/>
      <c r="L9" s="415" t="s">
        <v>20</v>
      </c>
      <c r="M9" s="391"/>
      <c r="N9" s="391"/>
      <c r="O9" s="391"/>
      <c r="P9" s="391"/>
      <c r="Q9" s="391"/>
      <c r="R9" s="392"/>
      <c r="T9" s="395" t="s">
        <v>20</v>
      </c>
      <c r="U9" s="391"/>
      <c r="V9" s="391"/>
      <c r="W9" s="392"/>
    </row>
    <row r="10" spans="2:23" ht="15.75" customHeight="1" x14ac:dyDescent="0.25">
      <c r="G10" s="8"/>
      <c r="H10" s="8"/>
      <c r="I10" s="8"/>
    </row>
    <row r="11" spans="2:23" ht="15.75" customHeight="1" x14ac:dyDescent="0.25">
      <c r="C11" s="422" t="s">
        <v>75</v>
      </c>
      <c r="D11" s="422" t="s">
        <v>21</v>
      </c>
      <c r="E11" s="422" t="s">
        <v>22</v>
      </c>
      <c r="F11" s="8"/>
      <c r="H11" s="422" t="s">
        <v>75</v>
      </c>
      <c r="I11" s="421" t="s">
        <v>21</v>
      </c>
      <c r="J11" s="421" t="s">
        <v>22</v>
      </c>
      <c r="K11" s="9"/>
      <c r="L11" s="416" t="s">
        <v>19</v>
      </c>
      <c r="M11" s="315" t="s">
        <v>76</v>
      </c>
      <c r="N11" s="308"/>
      <c r="O11" s="309"/>
      <c r="P11" s="309"/>
      <c r="Q11" s="311"/>
      <c r="R11" s="316"/>
      <c r="U11" s="430" t="s">
        <v>75</v>
      </c>
      <c r="V11" s="428" t="s">
        <v>21</v>
      </c>
      <c r="W11" s="428" t="s">
        <v>22</v>
      </c>
    </row>
    <row r="12" spans="2:23" ht="15.75" customHeight="1" x14ac:dyDescent="0.25">
      <c r="C12" s="423"/>
      <c r="D12" s="423"/>
      <c r="E12" s="423"/>
      <c r="F12" s="8"/>
      <c r="H12" s="423"/>
      <c r="I12" s="417"/>
      <c r="J12" s="417"/>
      <c r="K12" s="9"/>
      <c r="L12" s="417"/>
      <c r="M12" s="244"/>
      <c r="N12" s="244"/>
      <c r="O12" s="244"/>
      <c r="P12" s="244"/>
      <c r="Q12" s="244"/>
      <c r="R12" s="244"/>
      <c r="U12" s="426"/>
      <c r="V12" s="429"/>
      <c r="W12" s="429"/>
    </row>
    <row r="13" spans="2:23" ht="15.75" customHeight="1" x14ac:dyDescent="0.25">
      <c r="C13" s="424"/>
      <c r="D13" s="424"/>
      <c r="E13" s="424"/>
      <c r="F13" s="8"/>
      <c r="H13" s="424"/>
      <c r="I13" s="418"/>
      <c r="J13" s="418"/>
      <c r="K13" s="9"/>
      <c r="L13" s="417"/>
      <c r="M13" s="245"/>
      <c r="N13" s="245"/>
      <c r="O13" s="245"/>
      <c r="P13" s="245"/>
      <c r="Q13" s="245"/>
      <c r="R13" s="245"/>
      <c r="U13" s="431"/>
      <c r="V13" s="427"/>
      <c r="W13" s="427"/>
    </row>
    <row r="14" spans="2:23" ht="15.75" customHeight="1" x14ac:dyDescent="0.25">
      <c r="B14" s="425" t="s">
        <v>24</v>
      </c>
      <c r="C14" s="307" t="s">
        <v>76</v>
      </c>
      <c r="D14" s="314" t="s">
        <v>77</v>
      </c>
      <c r="E14" s="307">
        <v>5</v>
      </c>
      <c r="F14" s="8"/>
      <c r="G14" s="425" t="s">
        <v>78</v>
      </c>
      <c r="H14" s="307" t="s">
        <v>76</v>
      </c>
      <c r="I14" s="313" t="s">
        <v>79</v>
      </c>
      <c r="J14" s="307">
        <v>5</v>
      </c>
      <c r="K14" s="8"/>
      <c r="L14" s="417"/>
      <c r="M14" s="315" t="s">
        <v>80</v>
      </c>
      <c r="N14" s="312"/>
      <c r="O14" s="308"/>
      <c r="P14" s="309"/>
      <c r="Q14" s="311"/>
      <c r="R14" s="311"/>
      <c r="T14" s="425" t="s">
        <v>81</v>
      </c>
      <c r="U14" s="307" t="s">
        <v>76</v>
      </c>
      <c r="V14" s="310" t="s">
        <v>82</v>
      </c>
      <c r="W14" s="316" t="s">
        <v>83</v>
      </c>
    </row>
    <row r="15" spans="2:23" ht="15.75" customHeight="1" x14ac:dyDescent="0.25">
      <c r="B15" s="417"/>
      <c r="C15" s="244"/>
      <c r="D15" s="244"/>
      <c r="E15" s="244"/>
      <c r="F15" s="8"/>
      <c r="G15" s="417"/>
      <c r="H15" s="244"/>
      <c r="I15" s="289"/>
      <c r="J15" s="244"/>
      <c r="K15" s="8"/>
      <c r="L15" s="417"/>
      <c r="M15" s="244"/>
      <c r="N15" s="244"/>
      <c r="O15" s="244"/>
      <c r="P15" s="244"/>
      <c r="Q15" s="244"/>
      <c r="R15" s="244"/>
      <c r="T15" s="417"/>
      <c r="U15" s="244"/>
      <c r="V15" s="244"/>
      <c r="W15" s="244"/>
    </row>
    <row r="16" spans="2:23" ht="15.75" customHeight="1" x14ac:dyDescent="0.25">
      <c r="B16" s="417"/>
      <c r="C16" s="245"/>
      <c r="D16" s="245"/>
      <c r="E16" s="245"/>
      <c r="F16" s="8"/>
      <c r="G16" s="417"/>
      <c r="H16" s="245"/>
      <c r="I16" s="278"/>
      <c r="J16" s="245"/>
      <c r="K16" s="8"/>
      <c r="L16" s="417"/>
      <c r="M16" s="245"/>
      <c r="N16" s="245"/>
      <c r="O16" s="245"/>
      <c r="P16" s="245"/>
      <c r="Q16" s="245"/>
      <c r="R16" s="245"/>
      <c r="T16" s="417"/>
      <c r="U16" s="245"/>
      <c r="V16" s="245"/>
      <c r="W16" s="245"/>
    </row>
    <row r="17" spans="2:23" ht="15.75" customHeight="1" x14ac:dyDescent="0.25">
      <c r="B17" s="417"/>
      <c r="C17" s="307" t="s">
        <v>80</v>
      </c>
      <c r="D17" s="314" t="s">
        <v>84</v>
      </c>
      <c r="E17" s="307">
        <v>4</v>
      </c>
      <c r="F17" s="8"/>
      <c r="G17" s="417"/>
      <c r="H17" s="307" t="s">
        <v>80</v>
      </c>
      <c r="I17" s="313" t="s">
        <v>62</v>
      </c>
      <c r="J17" s="307">
        <v>4</v>
      </c>
      <c r="K17" s="8"/>
      <c r="L17" s="417"/>
      <c r="M17" s="315" t="s">
        <v>85</v>
      </c>
      <c r="N17" s="312"/>
      <c r="O17" s="308"/>
      <c r="P17" s="308"/>
      <c r="Q17" s="309"/>
      <c r="R17" s="309"/>
      <c r="T17" s="417"/>
      <c r="U17" s="307" t="s">
        <v>80</v>
      </c>
      <c r="V17" s="310" t="s">
        <v>56</v>
      </c>
      <c r="W17" s="311" t="s">
        <v>86</v>
      </c>
    </row>
    <row r="18" spans="2:23" ht="15.75" customHeight="1" x14ac:dyDescent="0.25">
      <c r="B18" s="417"/>
      <c r="C18" s="244"/>
      <c r="D18" s="244"/>
      <c r="E18" s="244"/>
      <c r="F18" s="8"/>
      <c r="G18" s="417"/>
      <c r="H18" s="244"/>
      <c r="I18" s="289"/>
      <c r="J18" s="244"/>
      <c r="K18" s="8"/>
      <c r="L18" s="417"/>
      <c r="M18" s="244"/>
      <c r="N18" s="244"/>
      <c r="O18" s="244"/>
      <c r="P18" s="244"/>
      <c r="Q18" s="244"/>
      <c r="R18" s="244"/>
      <c r="T18" s="417"/>
      <c r="U18" s="244"/>
      <c r="V18" s="244"/>
      <c r="W18" s="244"/>
    </row>
    <row r="19" spans="2:23" ht="15.75" customHeight="1" x14ac:dyDescent="0.25">
      <c r="B19" s="417"/>
      <c r="C19" s="245"/>
      <c r="D19" s="245"/>
      <c r="E19" s="245"/>
      <c r="F19" s="8"/>
      <c r="G19" s="417"/>
      <c r="H19" s="245"/>
      <c r="I19" s="278"/>
      <c r="J19" s="245"/>
      <c r="K19" s="8"/>
      <c r="L19" s="417"/>
      <c r="M19" s="245"/>
      <c r="N19" s="245"/>
      <c r="O19" s="245"/>
      <c r="P19" s="245"/>
      <c r="Q19" s="245"/>
      <c r="R19" s="245"/>
      <c r="T19" s="417"/>
      <c r="U19" s="245"/>
      <c r="V19" s="245"/>
      <c r="W19" s="245"/>
    </row>
    <row r="20" spans="2:23" ht="15.75" customHeight="1" x14ac:dyDescent="0.25">
      <c r="B20" s="417"/>
      <c r="C20" s="307" t="s">
        <v>85</v>
      </c>
      <c r="D20" s="314" t="s">
        <v>87</v>
      </c>
      <c r="E20" s="307">
        <v>3</v>
      </c>
      <c r="F20" s="8"/>
      <c r="G20" s="417"/>
      <c r="H20" s="307" t="s">
        <v>85</v>
      </c>
      <c r="I20" s="313" t="s">
        <v>64</v>
      </c>
      <c r="J20" s="307">
        <v>3</v>
      </c>
      <c r="K20" s="8"/>
      <c r="L20" s="417"/>
      <c r="M20" s="315" t="s">
        <v>88</v>
      </c>
      <c r="N20" s="312"/>
      <c r="O20" s="312"/>
      <c r="P20" s="308"/>
      <c r="Q20" s="308"/>
      <c r="R20" s="309"/>
      <c r="T20" s="417"/>
      <c r="U20" s="307" t="s">
        <v>85</v>
      </c>
      <c r="V20" s="310" t="s">
        <v>89</v>
      </c>
      <c r="W20" s="309" t="s">
        <v>90</v>
      </c>
    </row>
    <row r="21" spans="2:23" ht="15.75" customHeight="1" x14ac:dyDescent="0.25">
      <c r="B21" s="417"/>
      <c r="C21" s="244"/>
      <c r="D21" s="244"/>
      <c r="E21" s="244"/>
      <c r="F21" s="8"/>
      <c r="G21" s="417"/>
      <c r="H21" s="244"/>
      <c r="I21" s="289"/>
      <c r="J21" s="244"/>
      <c r="K21" s="8"/>
      <c r="L21" s="417"/>
      <c r="M21" s="244"/>
      <c r="N21" s="244"/>
      <c r="O21" s="244"/>
      <c r="P21" s="244"/>
      <c r="Q21" s="244"/>
      <c r="R21" s="244"/>
      <c r="T21" s="417"/>
      <c r="U21" s="244"/>
      <c r="V21" s="244"/>
      <c r="W21" s="244"/>
    </row>
    <row r="22" spans="2:23" ht="15.75" customHeight="1" x14ac:dyDescent="0.25">
      <c r="B22" s="417"/>
      <c r="C22" s="245"/>
      <c r="D22" s="245"/>
      <c r="E22" s="245"/>
      <c r="F22" s="8"/>
      <c r="G22" s="417"/>
      <c r="H22" s="245"/>
      <c r="I22" s="278"/>
      <c r="J22" s="245"/>
      <c r="K22" s="8"/>
      <c r="L22" s="417"/>
      <c r="M22" s="245"/>
      <c r="N22" s="245"/>
      <c r="O22" s="245"/>
      <c r="P22" s="245"/>
      <c r="Q22" s="245"/>
      <c r="R22" s="245"/>
      <c r="T22" s="417"/>
      <c r="U22" s="245"/>
      <c r="V22" s="245"/>
      <c r="W22" s="245"/>
    </row>
    <row r="23" spans="2:23" ht="15.75" customHeight="1" x14ac:dyDescent="0.25">
      <c r="B23" s="417"/>
      <c r="C23" s="307" t="s">
        <v>88</v>
      </c>
      <c r="D23" s="314" t="s">
        <v>91</v>
      </c>
      <c r="E23" s="307">
        <v>2</v>
      </c>
      <c r="F23" s="8"/>
      <c r="G23" s="417"/>
      <c r="H23" s="307" t="s">
        <v>88</v>
      </c>
      <c r="I23" s="313" t="s">
        <v>65</v>
      </c>
      <c r="J23" s="307">
        <v>2</v>
      </c>
      <c r="K23" s="8"/>
      <c r="L23" s="417"/>
      <c r="M23" s="315" t="s">
        <v>92</v>
      </c>
      <c r="N23" s="312"/>
      <c r="O23" s="312"/>
      <c r="P23" s="312"/>
      <c r="Q23" s="312"/>
      <c r="R23" s="308"/>
      <c r="T23" s="417"/>
      <c r="U23" s="307" t="s">
        <v>88</v>
      </c>
      <c r="V23" s="310" t="s">
        <v>65</v>
      </c>
      <c r="W23" s="308" t="s">
        <v>93</v>
      </c>
    </row>
    <row r="24" spans="2:23" ht="15.75" customHeight="1" x14ac:dyDescent="0.25">
      <c r="B24" s="417"/>
      <c r="C24" s="244"/>
      <c r="D24" s="244"/>
      <c r="E24" s="244"/>
      <c r="F24" s="8"/>
      <c r="G24" s="417"/>
      <c r="H24" s="244"/>
      <c r="I24" s="289"/>
      <c r="J24" s="244"/>
      <c r="K24" s="8"/>
      <c r="L24" s="417"/>
      <c r="M24" s="244"/>
      <c r="N24" s="244"/>
      <c r="O24" s="244"/>
      <c r="P24" s="244"/>
      <c r="Q24" s="244"/>
      <c r="R24" s="244"/>
      <c r="T24" s="417"/>
      <c r="U24" s="244"/>
      <c r="V24" s="244"/>
      <c r="W24" s="244"/>
    </row>
    <row r="25" spans="2:23" ht="15.75" customHeight="1" x14ac:dyDescent="0.25">
      <c r="B25" s="417"/>
      <c r="C25" s="245"/>
      <c r="D25" s="245"/>
      <c r="E25" s="245"/>
      <c r="F25" s="8"/>
      <c r="G25" s="417"/>
      <c r="H25" s="245"/>
      <c r="I25" s="278"/>
      <c r="J25" s="245"/>
      <c r="K25" s="8"/>
      <c r="L25" s="418"/>
      <c r="M25" s="245"/>
      <c r="N25" s="245"/>
      <c r="O25" s="245"/>
      <c r="P25" s="245"/>
      <c r="Q25" s="245"/>
      <c r="R25" s="245"/>
      <c r="T25" s="417"/>
      <c r="U25" s="245"/>
      <c r="V25" s="245"/>
      <c r="W25" s="245"/>
    </row>
    <row r="26" spans="2:23" ht="15.75" customHeight="1" x14ac:dyDescent="0.25">
      <c r="B26" s="417"/>
      <c r="C26" s="307" t="s">
        <v>92</v>
      </c>
      <c r="D26" s="314" t="s">
        <v>94</v>
      </c>
      <c r="E26" s="307">
        <v>1</v>
      </c>
      <c r="F26" s="8"/>
      <c r="G26" s="417"/>
      <c r="H26" s="307" t="s">
        <v>92</v>
      </c>
      <c r="I26" s="313" t="s">
        <v>95</v>
      </c>
      <c r="J26" s="307">
        <v>1</v>
      </c>
      <c r="K26" s="8"/>
      <c r="L26" s="354" t="s">
        <v>96</v>
      </c>
      <c r="M26" s="385"/>
      <c r="N26" s="310" t="s">
        <v>92</v>
      </c>
      <c r="O26" s="310" t="s">
        <v>88</v>
      </c>
      <c r="P26" s="310" t="s">
        <v>85</v>
      </c>
      <c r="Q26" s="310" t="s">
        <v>80</v>
      </c>
      <c r="R26" s="310" t="s">
        <v>76</v>
      </c>
      <c r="T26" s="417"/>
      <c r="U26" s="307" t="s">
        <v>92</v>
      </c>
      <c r="V26" s="310" t="s">
        <v>97</v>
      </c>
      <c r="W26" s="312" t="s">
        <v>98</v>
      </c>
    </row>
    <row r="27" spans="2:23" ht="15.75" customHeight="1" x14ac:dyDescent="0.25">
      <c r="B27" s="417"/>
      <c r="C27" s="244"/>
      <c r="D27" s="244"/>
      <c r="E27" s="244"/>
      <c r="F27" s="8"/>
      <c r="G27" s="417"/>
      <c r="H27" s="244"/>
      <c r="I27" s="289"/>
      <c r="J27" s="244"/>
      <c r="K27" s="8"/>
      <c r="L27" s="419"/>
      <c r="M27" s="420"/>
      <c r="N27" s="244"/>
      <c r="O27" s="244"/>
      <c r="P27" s="244"/>
      <c r="Q27" s="244"/>
      <c r="R27" s="244"/>
      <c r="T27" s="417"/>
      <c r="U27" s="244"/>
      <c r="V27" s="244"/>
      <c r="W27" s="244"/>
    </row>
    <row r="28" spans="2:23" ht="15.75" customHeight="1" x14ac:dyDescent="0.25">
      <c r="B28" s="418"/>
      <c r="C28" s="245"/>
      <c r="D28" s="245"/>
      <c r="E28" s="245"/>
      <c r="F28" s="8"/>
      <c r="G28" s="418"/>
      <c r="H28" s="245"/>
      <c r="I28" s="278"/>
      <c r="J28" s="245"/>
      <c r="K28" s="8"/>
      <c r="L28" s="386"/>
      <c r="M28" s="388"/>
      <c r="N28" s="245"/>
      <c r="O28" s="245"/>
      <c r="P28" s="245"/>
      <c r="Q28" s="245"/>
      <c r="R28" s="245"/>
      <c r="T28" s="418"/>
      <c r="U28" s="245"/>
      <c r="V28" s="245"/>
      <c r="W28" s="245"/>
    </row>
    <row r="29" spans="2:23" ht="24.75" customHeight="1" x14ac:dyDescent="0.25">
      <c r="N29" s="395" t="s">
        <v>23</v>
      </c>
      <c r="O29" s="391"/>
      <c r="P29" s="391"/>
      <c r="Q29" s="391"/>
      <c r="R29" s="392"/>
    </row>
    <row r="30" spans="2:23" ht="15.75" customHeight="1" x14ac:dyDescent="0.25"/>
    <row r="31" spans="2:23" ht="15.75" customHeight="1" x14ac:dyDescent="0.25"/>
    <row r="32" spans="2:23" ht="15.75" customHeight="1" x14ac:dyDescent="0.25"/>
    <row r="33" spans="5:10" ht="15.75" customHeight="1" x14ac:dyDescent="0.25">
      <c r="E33" s="317" t="s">
        <v>99</v>
      </c>
      <c r="F33" s="287"/>
      <c r="G33" s="287"/>
      <c r="H33" s="287"/>
      <c r="I33" s="287"/>
      <c r="J33" s="287"/>
    </row>
    <row r="34" spans="5:10" ht="15.75" customHeight="1" x14ac:dyDescent="0.25"/>
    <row r="35" spans="5:10" ht="15.75" customHeight="1" x14ac:dyDescent="0.25"/>
    <row r="36" spans="5:10" ht="15.75" customHeight="1" x14ac:dyDescent="0.25"/>
    <row r="37" spans="5:10" ht="15.75" customHeight="1" x14ac:dyDescent="0.25"/>
    <row r="38" spans="5:10" ht="15.75" customHeight="1" x14ac:dyDescent="0.25"/>
    <row r="39" spans="5:10" ht="15.75" customHeight="1" x14ac:dyDescent="0.25"/>
    <row r="40" spans="5:10" ht="15.75" customHeight="1" x14ac:dyDescent="0.25"/>
    <row r="41" spans="5:10" ht="15.75" customHeight="1" x14ac:dyDescent="0.25"/>
    <row r="42" spans="5:10" ht="15.75" customHeight="1" x14ac:dyDescent="0.25"/>
    <row r="43" spans="5:10" ht="15.75" customHeight="1" x14ac:dyDescent="0.25"/>
    <row r="44" spans="5:10" ht="15.75" customHeight="1" x14ac:dyDescent="0.25"/>
    <row r="45" spans="5:10" ht="15.75" customHeight="1" x14ac:dyDescent="0.25"/>
    <row r="46" spans="5:10" ht="15.75" customHeight="1" x14ac:dyDescent="0.25"/>
    <row r="47" spans="5:10" ht="15.75" customHeight="1" x14ac:dyDescent="0.25"/>
    <row r="48" spans="5:1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9">
    <mergeCell ref="J26:J28"/>
    <mergeCell ref="P20:P22"/>
    <mergeCell ref="Q20:Q22"/>
    <mergeCell ref="Q23:Q25"/>
    <mergeCell ref="H20:H22"/>
    <mergeCell ref="I20:I22"/>
    <mergeCell ref="H23:H25"/>
    <mergeCell ref="I23:I25"/>
    <mergeCell ref="J23:J25"/>
    <mergeCell ref="E33:J33"/>
    <mergeCell ref="H11:H13"/>
    <mergeCell ref="I11:I13"/>
    <mergeCell ref="L11:L25"/>
    <mergeCell ref="G14:G28"/>
    <mergeCell ref="I14:I16"/>
    <mergeCell ref="J14:J16"/>
    <mergeCell ref="J17:J19"/>
    <mergeCell ref="L26:M28"/>
    <mergeCell ref="M17:M19"/>
    <mergeCell ref="M20:M22"/>
    <mergeCell ref="J11:J13"/>
    <mergeCell ref="J20:J22"/>
    <mergeCell ref="M23:M25"/>
    <mergeCell ref="H26:H28"/>
    <mergeCell ref="I26:I28"/>
    <mergeCell ref="N29:R29"/>
    <mergeCell ref="P11:P13"/>
    <mergeCell ref="Q11:Q13"/>
    <mergeCell ref="Q14:Q16"/>
    <mergeCell ref="R14:R16"/>
    <mergeCell ref="R17:R19"/>
    <mergeCell ref="R20:R22"/>
    <mergeCell ref="R26:R28"/>
    <mergeCell ref="N20:N22"/>
    <mergeCell ref="O20:O22"/>
    <mergeCell ref="N26:N28"/>
    <mergeCell ref="O26:O28"/>
    <mergeCell ref="N23:N25"/>
    <mergeCell ref="O23:O25"/>
    <mergeCell ref="R23:R25"/>
    <mergeCell ref="P26:P28"/>
    <mergeCell ref="M14:M16"/>
    <mergeCell ref="N14:N16"/>
    <mergeCell ref="O14:O16"/>
    <mergeCell ref="M11:M13"/>
    <mergeCell ref="W26:W28"/>
    <mergeCell ref="T14:T28"/>
    <mergeCell ref="Q26:Q28"/>
    <mergeCell ref="U26:U28"/>
    <mergeCell ref="V26:V28"/>
    <mergeCell ref="U23:U25"/>
    <mergeCell ref="V23:V25"/>
    <mergeCell ref="P14:P16"/>
    <mergeCell ref="P23:P25"/>
    <mergeCell ref="R11:R13"/>
    <mergeCell ref="V14:V16"/>
    <mergeCell ref="W14:W16"/>
    <mergeCell ref="E17:E19"/>
    <mergeCell ref="C11:C13"/>
    <mergeCell ref="C20:C22"/>
    <mergeCell ref="D20:D22"/>
    <mergeCell ref="D23:D25"/>
    <mergeCell ref="E23:E25"/>
    <mergeCell ref="C17:C19"/>
    <mergeCell ref="C23:C25"/>
    <mergeCell ref="D11:D13"/>
    <mergeCell ref="E11:E13"/>
    <mergeCell ref="I17:I19"/>
    <mergeCell ref="B2:W4"/>
    <mergeCell ref="B6:W7"/>
    <mergeCell ref="B9:E9"/>
    <mergeCell ref="G9:J9"/>
    <mergeCell ref="L9:R9"/>
    <mergeCell ref="T9:W9"/>
    <mergeCell ref="B14:B28"/>
    <mergeCell ref="C14:C16"/>
    <mergeCell ref="D14:D16"/>
    <mergeCell ref="E14:E16"/>
    <mergeCell ref="E20:E22"/>
    <mergeCell ref="E26:E28"/>
    <mergeCell ref="C26:C28"/>
    <mergeCell ref="D26:D28"/>
    <mergeCell ref="D17:D19"/>
    <mergeCell ref="H14:H16"/>
    <mergeCell ref="N11:N13"/>
    <mergeCell ref="O11:O13"/>
    <mergeCell ref="W23:W25"/>
    <mergeCell ref="U14:U16"/>
    <mergeCell ref="U17:U19"/>
    <mergeCell ref="V17:V19"/>
    <mergeCell ref="W17:W19"/>
    <mergeCell ref="U20:U22"/>
    <mergeCell ref="V20:V22"/>
    <mergeCell ref="W20:W22"/>
    <mergeCell ref="N17:N19"/>
    <mergeCell ref="O17:O19"/>
    <mergeCell ref="P17:P19"/>
    <mergeCell ref="Q17:Q19"/>
    <mergeCell ref="H17:H19"/>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989"/>
  <sheetViews>
    <sheetView zoomScale="130" zoomScaleNormal="130" workbookViewId="0">
      <selection activeCell="C3" sqref="C3"/>
    </sheetView>
  </sheetViews>
  <sheetFormatPr baseColWidth="10" defaultColWidth="11.25" defaultRowHeight="15" customHeight="1" x14ac:dyDescent="0.25"/>
  <cols>
    <col min="1" max="1" width="11" customWidth="1"/>
    <col min="2" max="2" width="35.5" customWidth="1"/>
    <col min="3" max="3" width="32.5" customWidth="1"/>
    <col min="4" max="4" width="29" customWidth="1"/>
    <col min="5" max="7" width="11" customWidth="1"/>
    <col min="8" max="23" width="10.5" customWidth="1"/>
  </cols>
  <sheetData>
    <row r="1" spans="1:23" ht="15.75" customHeight="1" x14ac:dyDescent="0.25">
      <c r="A1" s="10"/>
      <c r="B1" s="11" t="s">
        <v>100</v>
      </c>
      <c r="C1" s="12"/>
      <c r="D1" s="12"/>
      <c r="H1" s="13"/>
      <c r="I1" s="13"/>
      <c r="J1" s="13"/>
      <c r="K1" s="13"/>
      <c r="L1" s="13"/>
      <c r="M1" s="13"/>
      <c r="N1" s="13"/>
      <c r="O1" s="13"/>
      <c r="P1" s="13"/>
      <c r="Q1" s="13"/>
      <c r="R1" s="13"/>
      <c r="S1" s="13"/>
      <c r="T1" s="13"/>
      <c r="U1" s="13"/>
      <c r="V1" s="13"/>
      <c r="W1" s="13"/>
    </row>
    <row r="2" spans="1:23" ht="15.75" customHeight="1" x14ac:dyDescent="0.25">
      <c r="A2" s="13"/>
      <c r="B2" s="44" t="s">
        <v>101</v>
      </c>
      <c r="C2" s="44" t="s">
        <v>102</v>
      </c>
      <c r="D2" s="133" t="s">
        <v>103</v>
      </c>
      <c r="E2" s="132"/>
      <c r="H2" s="13"/>
      <c r="I2" s="13"/>
      <c r="J2" s="13"/>
      <c r="K2" s="13"/>
      <c r="L2" s="13"/>
      <c r="M2" s="13"/>
      <c r="N2" s="13"/>
      <c r="O2" s="13"/>
      <c r="P2" s="13"/>
      <c r="Q2" s="13"/>
      <c r="R2" s="13"/>
      <c r="S2" s="13"/>
      <c r="T2" s="13"/>
      <c r="U2" s="13"/>
      <c r="V2" s="13"/>
      <c r="W2" s="13"/>
    </row>
    <row r="3" spans="1:23" ht="15.75" customHeight="1" x14ac:dyDescent="0.25">
      <c r="A3" s="13"/>
      <c r="B3" s="149" t="s">
        <v>955</v>
      </c>
      <c r="C3" s="149" t="s">
        <v>955</v>
      </c>
      <c r="D3" s="44"/>
      <c r="E3" s="132"/>
      <c r="H3" s="13"/>
      <c r="I3" s="13"/>
      <c r="J3" s="13"/>
      <c r="K3" s="13"/>
      <c r="L3" s="13"/>
      <c r="M3" s="13"/>
      <c r="N3" s="13"/>
      <c r="O3" s="13"/>
      <c r="P3" s="13"/>
      <c r="Q3" s="13"/>
      <c r="R3" s="13"/>
      <c r="S3" s="13"/>
      <c r="T3" s="13"/>
      <c r="U3" s="13"/>
      <c r="V3" s="13"/>
      <c r="W3" s="13"/>
    </row>
    <row r="4" spans="1:23" ht="15.75" customHeight="1" x14ac:dyDescent="0.25">
      <c r="A4" s="13"/>
      <c r="B4" s="149" t="s">
        <v>956</v>
      </c>
      <c r="C4" s="149" t="s">
        <v>956</v>
      </c>
      <c r="D4" s="44"/>
      <c r="E4" s="132"/>
      <c r="F4" s="13"/>
      <c r="G4" s="13"/>
      <c r="H4" s="13"/>
      <c r="I4" s="13"/>
      <c r="J4" s="13"/>
      <c r="K4" s="13"/>
      <c r="L4" s="13"/>
      <c r="M4" s="13"/>
      <c r="N4" s="13"/>
      <c r="O4" s="13"/>
      <c r="P4" s="13"/>
      <c r="Q4" s="13"/>
      <c r="R4" s="13"/>
      <c r="S4" s="13"/>
      <c r="T4" s="13"/>
      <c r="U4" s="13"/>
      <c r="V4" s="13"/>
      <c r="W4" s="13"/>
    </row>
    <row r="5" spans="1:23" ht="15.75" customHeight="1" x14ac:dyDescent="0.25">
      <c r="A5" s="13"/>
      <c r="B5" s="149" t="s">
        <v>957</v>
      </c>
      <c r="C5" s="149" t="s">
        <v>957</v>
      </c>
      <c r="D5" s="44"/>
      <c r="E5" s="132"/>
      <c r="F5" s="13"/>
      <c r="G5" s="13"/>
      <c r="H5" s="13"/>
      <c r="I5" s="13"/>
      <c r="J5" s="13"/>
      <c r="K5" s="13"/>
      <c r="L5" s="13"/>
      <c r="M5" s="13"/>
      <c r="N5" s="13"/>
      <c r="O5" s="13"/>
      <c r="P5" s="13"/>
      <c r="Q5" s="13"/>
      <c r="R5" s="13"/>
      <c r="S5" s="13"/>
      <c r="T5" s="13"/>
      <c r="U5" s="13"/>
      <c r="V5" s="13"/>
      <c r="W5" s="13"/>
    </row>
    <row r="6" spans="1:23" ht="15.75" customHeight="1" x14ac:dyDescent="0.25">
      <c r="A6" s="13"/>
      <c r="B6" s="149" t="s">
        <v>958</v>
      </c>
      <c r="C6" s="149" t="s">
        <v>958</v>
      </c>
      <c r="D6" s="44"/>
      <c r="E6" s="132"/>
      <c r="F6" s="13"/>
      <c r="G6" s="13"/>
      <c r="H6" s="13"/>
      <c r="I6" s="13"/>
      <c r="J6" s="13"/>
      <c r="K6" s="13"/>
      <c r="L6" s="13"/>
      <c r="M6" s="13"/>
      <c r="N6" s="13"/>
      <c r="O6" s="13"/>
      <c r="P6" s="13"/>
      <c r="Q6" s="13"/>
      <c r="R6" s="13"/>
      <c r="S6" s="13"/>
      <c r="T6" s="13"/>
      <c r="U6" s="13"/>
      <c r="V6" s="13"/>
      <c r="W6" s="13"/>
    </row>
    <row r="7" spans="1:23" ht="15.75" customHeight="1" x14ac:dyDescent="0.25">
      <c r="A7" s="13"/>
      <c r="B7" s="149" t="s">
        <v>959</v>
      </c>
      <c r="C7" s="149" t="s">
        <v>959</v>
      </c>
      <c r="D7" s="44"/>
      <c r="E7" s="132"/>
      <c r="F7" s="13"/>
      <c r="G7" s="13"/>
      <c r="H7" s="13"/>
      <c r="I7" s="13"/>
      <c r="J7" s="13"/>
      <c r="K7" s="13"/>
      <c r="L7" s="13"/>
      <c r="M7" s="13"/>
      <c r="N7" s="13"/>
      <c r="O7" s="13"/>
      <c r="P7" s="13"/>
      <c r="Q7" s="13"/>
      <c r="R7" s="13"/>
      <c r="S7" s="13"/>
      <c r="T7" s="13"/>
      <c r="U7" s="13"/>
      <c r="V7" s="13"/>
      <c r="W7" s="13"/>
    </row>
    <row r="8" spans="1:23" ht="15.75" customHeight="1" x14ac:dyDescent="0.25">
      <c r="A8" s="13"/>
      <c r="B8" s="149" t="s">
        <v>960</v>
      </c>
      <c r="C8" s="149" t="s">
        <v>960</v>
      </c>
      <c r="D8" s="44"/>
      <c r="E8" s="132"/>
      <c r="F8" s="13"/>
      <c r="G8" s="13"/>
      <c r="H8" s="13"/>
      <c r="I8" s="13"/>
      <c r="J8" s="13"/>
      <c r="K8" s="13"/>
      <c r="L8" s="13"/>
      <c r="M8" s="13"/>
      <c r="N8" s="13"/>
      <c r="O8" s="13"/>
      <c r="P8" s="13"/>
      <c r="Q8" s="13"/>
      <c r="R8" s="13"/>
      <c r="S8" s="13"/>
      <c r="T8" s="13"/>
      <c r="U8" s="13"/>
      <c r="V8" s="13"/>
      <c r="W8" s="13"/>
    </row>
    <row r="9" spans="1:23" ht="15.75" customHeight="1" x14ac:dyDescent="0.25">
      <c r="A9" s="13"/>
      <c r="B9" s="149" t="s">
        <v>961</v>
      </c>
      <c r="C9" s="149" t="s">
        <v>961</v>
      </c>
      <c r="D9" s="44"/>
      <c r="E9" s="132"/>
      <c r="F9" s="13"/>
      <c r="G9" s="13"/>
      <c r="H9" s="13"/>
      <c r="I9" s="13"/>
      <c r="J9" s="13"/>
      <c r="K9" s="13"/>
      <c r="L9" s="13"/>
      <c r="M9" s="13"/>
      <c r="N9" s="13"/>
      <c r="O9" s="13"/>
      <c r="P9" s="13"/>
      <c r="Q9" s="13"/>
      <c r="R9" s="13"/>
      <c r="S9" s="13"/>
      <c r="T9" s="13"/>
      <c r="U9" s="13"/>
      <c r="V9" s="13"/>
      <c r="W9" s="13"/>
    </row>
    <row r="10" spans="1:23" ht="15.75" customHeight="1" x14ac:dyDescent="0.25">
      <c r="A10" s="13"/>
      <c r="B10" s="149"/>
      <c r="C10" s="149"/>
      <c r="D10" s="44"/>
      <c r="E10" s="132"/>
      <c r="F10" s="13"/>
      <c r="G10" s="13"/>
      <c r="H10" s="13"/>
      <c r="I10" s="13"/>
      <c r="J10" s="13"/>
      <c r="K10" s="13"/>
      <c r="L10" s="13"/>
      <c r="M10" s="13"/>
      <c r="N10" s="13"/>
      <c r="O10" s="13"/>
      <c r="P10" s="13"/>
      <c r="Q10" s="13"/>
      <c r="R10" s="13"/>
      <c r="S10" s="13"/>
      <c r="T10" s="13"/>
      <c r="U10" s="13"/>
      <c r="V10" s="13"/>
      <c r="W10" s="13"/>
    </row>
    <row r="11" spans="1:23" ht="15.75" customHeight="1" x14ac:dyDescent="0.25">
      <c r="A11" s="13"/>
      <c r="B11" s="149"/>
      <c r="C11" s="149"/>
      <c r="D11" s="44"/>
      <c r="E11" s="132"/>
      <c r="F11" s="13"/>
      <c r="G11" s="13"/>
      <c r="H11" s="13"/>
      <c r="I11" s="13"/>
      <c r="J11" s="13"/>
      <c r="K11" s="13"/>
      <c r="L11" s="13"/>
      <c r="M11" s="13"/>
      <c r="N11" s="13"/>
      <c r="O11" s="13"/>
      <c r="P11" s="13"/>
      <c r="Q11" s="13"/>
      <c r="R11" s="13"/>
      <c r="S11" s="13"/>
      <c r="T11" s="13"/>
      <c r="U11" s="13"/>
      <c r="V11" s="13"/>
      <c r="W11" s="13"/>
    </row>
    <row r="12" spans="1:23" ht="15.75" customHeight="1" x14ac:dyDescent="0.25">
      <c r="A12" s="13"/>
      <c r="B12" s="149"/>
      <c r="C12" s="149"/>
      <c r="D12" s="44"/>
      <c r="E12" s="132"/>
      <c r="F12" s="13"/>
      <c r="G12" s="13"/>
      <c r="H12" s="13"/>
      <c r="I12" s="13"/>
      <c r="J12" s="13"/>
      <c r="K12" s="13"/>
      <c r="L12" s="13"/>
      <c r="M12" s="13"/>
      <c r="N12" s="13"/>
      <c r="O12" s="13"/>
      <c r="P12" s="13"/>
      <c r="Q12" s="13"/>
      <c r="R12" s="13"/>
      <c r="S12" s="13"/>
      <c r="T12" s="13"/>
      <c r="U12" s="13"/>
      <c r="V12" s="13"/>
      <c r="W12" s="13"/>
    </row>
    <row r="13" spans="1:23" ht="15.75" customHeight="1" x14ac:dyDescent="0.25">
      <c r="A13" s="13"/>
      <c r="B13" s="149"/>
      <c r="C13" s="149"/>
      <c r="D13" s="44"/>
      <c r="E13" s="132"/>
      <c r="F13" s="13"/>
      <c r="G13" s="13"/>
      <c r="H13" s="13"/>
      <c r="I13" s="13"/>
      <c r="J13" s="13"/>
      <c r="K13" s="13"/>
      <c r="L13" s="13"/>
      <c r="M13" s="13"/>
      <c r="N13" s="13"/>
      <c r="O13" s="13"/>
      <c r="P13" s="13"/>
      <c r="Q13" s="13"/>
      <c r="R13" s="13"/>
      <c r="S13" s="13"/>
      <c r="T13" s="13"/>
      <c r="U13" s="13"/>
      <c r="V13" s="13"/>
      <c r="W13" s="13"/>
    </row>
    <row r="14" spans="1:23" ht="15.75" customHeight="1" x14ac:dyDescent="0.25">
      <c r="A14" s="13"/>
      <c r="B14" s="149"/>
      <c r="C14" s="149"/>
      <c r="D14" s="44"/>
      <c r="E14" s="132"/>
      <c r="F14" s="13"/>
      <c r="G14" s="13"/>
      <c r="H14" s="13"/>
      <c r="I14" s="13"/>
      <c r="J14" s="13"/>
      <c r="K14" s="13"/>
      <c r="L14" s="13"/>
      <c r="M14" s="13"/>
      <c r="N14" s="13"/>
      <c r="O14" s="13"/>
      <c r="P14" s="13"/>
      <c r="Q14" s="13"/>
      <c r="R14" s="13"/>
      <c r="S14" s="13"/>
      <c r="T14" s="13"/>
      <c r="U14" s="13"/>
      <c r="V14" s="13"/>
      <c r="W14" s="13"/>
    </row>
    <row r="15" spans="1:23" ht="15.75" customHeight="1" x14ac:dyDescent="0.25">
      <c r="A15" s="13"/>
      <c r="B15" s="149"/>
      <c r="C15" s="149"/>
      <c r="D15" s="44"/>
      <c r="E15" s="132"/>
      <c r="F15" s="13"/>
      <c r="G15" s="13"/>
      <c r="H15" s="13"/>
      <c r="I15" s="13"/>
      <c r="J15" s="13"/>
      <c r="K15" s="13"/>
      <c r="L15" s="13"/>
      <c r="M15" s="13"/>
      <c r="N15" s="13"/>
      <c r="O15" s="13"/>
      <c r="P15" s="13"/>
      <c r="Q15" s="13"/>
      <c r="R15" s="13"/>
      <c r="S15" s="13"/>
      <c r="T15" s="13"/>
      <c r="U15" s="13"/>
      <c r="V15" s="13"/>
      <c r="W15" s="13"/>
    </row>
    <row r="16" spans="1:23" ht="15.75" customHeight="1" x14ac:dyDescent="0.25">
      <c r="A16" s="13"/>
      <c r="B16" s="149"/>
      <c r="C16" s="152"/>
      <c r="D16" s="13"/>
      <c r="E16" s="132"/>
      <c r="F16" s="13"/>
      <c r="G16" s="13"/>
      <c r="H16" s="13"/>
      <c r="I16" s="13"/>
      <c r="J16" s="13"/>
      <c r="K16" s="13"/>
      <c r="L16" s="13"/>
      <c r="M16" s="13"/>
      <c r="N16" s="13"/>
      <c r="O16" s="13"/>
      <c r="P16" s="13"/>
      <c r="Q16" s="13"/>
      <c r="R16" s="13"/>
      <c r="S16" s="13"/>
      <c r="T16" s="13"/>
      <c r="U16" s="13"/>
      <c r="V16" s="13"/>
      <c r="W16" s="13"/>
    </row>
    <row r="17" spans="1:23" ht="15.75" customHeight="1" x14ac:dyDescent="0.25">
      <c r="A17" s="13"/>
      <c r="B17" s="149"/>
      <c r="C17" s="152"/>
      <c r="D17" s="13"/>
      <c r="E17" s="132"/>
      <c r="F17" s="13"/>
      <c r="G17" s="13"/>
      <c r="H17" s="13"/>
      <c r="I17" s="13"/>
      <c r="J17" s="13"/>
      <c r="K17" s="13"/>
      <c r="L17" s="13"/>
      <c r="M17" s="13"/>
      <c r="N17" s="13"/>
      <c r="O17" s="13"/>
      <c r="P17" s="13"/>
      <c r="Q17" s="13"/>
      <c r="R17" s="13"/>
      <c r="S17" s="13"/>
      <c r="T17" s="13"/>
      <c r="U17" s="13"/>
      <c r="V17" s="13"/>
      <c r="W17" s="13"/>
    </row>
    <row r="18" spans="1:23" ht="15.75" customHeight="1" x14ac:dyDescent="0.25">
      <c r="A18" s="13"/>
      <c r="B18" s="149"/>
      <c r="C18" s="152"/>
      <c r="D18" s="13"/>
      <c r="E18" s="132"/>
      <c r="F18" s="13"/>
      <c r="G18" s="13"/>
      <c r="H18" s="13"/>
      <c r="I18" s="13"/>
      <c r="J18" s="13"/>
      <c r="K18" s="13"/>
      <c r="L18" s="13"/>
      <c r="M18" s="13"/>
      <c r="N18" s="13"/>
      <c r="O18" s="13"/>
      <c r="P18" s="13"/>
      <c r="Q18" s="13"/>
      <c r="R18" s="13"/>
      <c r="S18" s="13"/>
      <c r="T18" s="13"/>
      <c r="U18" s="13"/>
      <c r="V18" s="13"/>
      <c r="W18" s="13"/>
    </row>
    <row r="19" spans="1:23" ht="15.75" customHeight="1" x14ac:dyDescent="0.25">
      <c r="A19" s="13"/>
      <c r="B19" s="149"/>
      <c r="C19" s="152"/>
      <c r="D19" s="13"/>
      <c r="E19" s="13"/>
      <c r="F19" s="13"/>
      <c r="G19" s="13"/>
      <c r="H19" s="13"/>
      <c r="I19" s="13"/>
      <c r="J19" s="13"/>
      <c r="K19" s="13"/>
      <c r="L19" s="13"/>
      <c r="M19" s="13"/>
      <c r="N19" s="13"/>
      <c r="O19" s="13"/>
      <c r="P19" s="13"/>
      <c r="Q19" s="13"/>
      <c r="R19" s="13"/>
      <c r="S19" s="13"/>
      <c r="T19" s="13"/>
      <c r="U19" s="13"/>
      <c r="V19" s="13"/>
      <c r="W19" s="13"/>
    </row>
    <row r="20" spans="1:23" ht="15.75" customHeight="1" x14ac:dyDescent="0.25">
      <c r="A20" s="13"/>
      <c r="B20" s="149"/>
      <c r="C20" s="151"/>
      <c r="D20" s="13"/>
      <c r="E20" s="13"/>
      <c r="F20" s="13"/>
      <c r="G20" s="13"/>
      <c r="H20" s="13"/>
      <c r="I20" s="13"/>
      <c r="J20" s="13"/>
      <c r="K20" s="13"/>
      <c r="L20" s="13"/>
      <c r="M20" s="13"/>
      <c r="N20" s="13"/>
      <c r="O20" s="13"/>
      <c r="P20" s="13"/>
      <c r="Q20" s="13"/>
      <c r="R20" s="13"/>
      <c r="S20" s="13"/>
      <c r="T20" s="13"/>
      <c r="U20" s="13"/>
      <c r="V20" s="13"/>
      <c r="W20" s="13"/>
    </row>
    <row r="21" spans="1:23" ht="15.75" customHeight="1" x14ac:dyDescent="0.25">
      <c r="A21" s="13"/>
      <c r="B21" s="149"/>
      <c r="C21" s="152"/>
      <c r="D21" s="13"/>
      <c r="E21" s="13"/>
      <c r="F21" s="13"/>
      <c r="G21" s="13"/>
      <c r="H21" s="13"/>
      <c r="I21" s="13"/>
      <c r="J21" s="13"/>
      <c r="K21" s="13"/>
      <c r="L21" s="13"/>
      <c r="M21" s="13"/>
      <c r="N21" s="13"/>
      <c r="O21" s="13"/>
      <c r="P21" s="13"/>
      <c r="Q21" s="13"/>
      <c r="R21" s="13"/>
      <c r="S21" s="13"/>
      <c r="T21" s="13"/>
      <c r="U21" s="13"/>
      <c r="V21" s="13"/>
      <c r="W21" s="13"/>
    </row>
    <row r="22" spans="1:23" ht="15.75" customHeight="1" x14ac:dyDescent="0.25">
      <c r="A22" s="13"/>
      <c r="B22" s="149"/>
      <c r="C22" s="151"/>
      <c r="D22" s="13"/>
      <c r="E22" s="13"/>
      <c r="F22" s="13"/>
      <c r="G22" s="13"/>
      <c r="H22" s="13"/>
      <c r="I22" s="13"/>
      <c r="J22" s="13"/>
      <c r="K22" s="13"/>
      <c r="L22" s="13"/>
      <c r="M22" s="13"/>
      <c r="N22" s="13"/>
      <c r="O22" s="13"/>
      <c r="P22" s="13"/>
      <c r="Q22" s="13"/>
      <c r="R22" s="13"/>
      <c r="S22" s="13"/>
      <c r="T22" s="13"/>
      <c r="U22" s="13"/>
      <c r="V22" s="13"/>
      <c r="W22" s="13"/>
    </row>
    <row r="23" spans="1:23" ht="15.75" customHeight="1" x14ac:dyDescent="0.25">
      <c r="A23" s="13"/>
      <c r="B23" s="149"/>
      <c r="C23" s="152"/>
      <c r="D23" s="13"/>
      <c r="E23" s="13"/>
      <c r="F23" s="13"/>
      <c r="G23" s="13"/>
      <c r="H23" s="13"/>
      <c r="I23" s="13"/>
      <c r="J23" s="13"/>
      <c r="K23" s="13"/>
      <c r="L23" s="13"/>
      <c r="M23" s="13"/>
      <c r="N23" s="13"/>
      <c r="O23" s="13"/>
      <c r="P23" s="13"/>
      <c r="Q23" s="13"/>
      <c r="R23" s="13"/>
      <c r="S23" s="13"/>
      <c r="T23" s="13"/>
      <c r="U23" s="13"/>
      <c r="V23" s="13"/>
      <c r="W23" s="13"/>
    </row>
    <row r="24" spans="1:23" ht="15.75" customHeight="1" x14ac:dyDescent="0.25">
      <c r="A24" s="13"/>
      <c r="B24" s="150"/>
      <c r="C24" s="152"/>
      <c r="D24" s="13"/>
      <c r="E24" s="13"/>
      <c r="F24" s="13"/>
      <c r="G24" s="13"/>
      <c r="H24" s="13"/>
      <c r="I24" s="13"/>
      <c r="J24" s="13"/>
      <c r="K24" s="13"/>
      <c r="L24" s="13"/>
      <c r="M24" s="13"/>
      <c r="N24" s="13"/>
      <c r="O24" s="13"/>
      <c r="P24" s="13"/>
      <c r="Q24" s="13"/>
      <c r="R24" s="13"/>
      <c r="S24" s="13"/>
      <c r="T24" s="13"/>
      <c r="U24" s="13"/>
      <c r="V24" s="13"/>
      <c r="W24" s="13"/>
    </row>
    <row r="25" spans="1:23" ht="15.75" customHeight="1" x14ac:dyDescent="0.25">
      <c r="A25" s="13"/>
      <c r="B25" s="149"/>
      <c r="C25" s="151"/>
      <c r="D25" s="13"/>
      <c r="E25" s="13"/>
      <c r="F25" s="13"/>
      <c r="G25" s="13"/>
      <c r="H25" s="13"/>
      <c r="I25" s="13"/>
      <c r="J25" s="13"/>
      <c r="K25" s="13"/>
      <c r="L25" s="13"/>
      <c r="M25" s="13"/>
      <c r="N25" s="13"/>
      <c r="O25" s="13"/>
      <c r="P25" s="13"/>
      <c r="Q25" s="13"/>
      <c r="R25" s="13"/>
      <c r="S25" s="13"/>
      <c r="T25" s="13"/>
      <c r="U25" s="13"/>
      <c r="V25" s="13"/>
      <c r="W25" s="13"/>
    </row>
    <row r="26" spans="1:23" ht="15.75" customHeight="1" x14ac:dyDescent="0.25">
      <c r="A26" s="13"/>
      <c r="B26" s="149"/>
      <c r="C26" s="151"/>
      <c r="D26" s="13"/>
      <c r="E26" s="13"/>
      <c r="F26" s="13"/>
      <c r="G26" s="13"/>
      <c r="H26" s="13"/>
      <c r="I26" s="13"/>
      <c r="J26" s="13"/>
      <c r="K26" s="13"/>
      <c r="L26" s="13"/>
      <c r="M26" s="13"/>
      <c r="N26" s="13"/>
      <c r="O26" s="13"/>
      <c r="P26" s="13"/>
      <c r="Q26" s="13"/>
      <c r="R26" s="13"/>
      <c r="S26" s="13"/>
      <c r="T26" s="13"/>
      <c r="U26" s="13"/>
      <c r="V26" s="13"/>
      <c r="W26" s="13"/>
    </row>
    <row r="27" spans="1:23" ht="15.75" customHeight="1" x14ac:dyDescent="0.25">
      <c r="A27" s="13"/>
      <c r="B27" s="149"/>
      <c r="C27" s="152"/>
      <c r="D27" s="13"/>
      <c r="E27" s="13"/>
      <c r="F27" s="13"/>
      <c r="G27" s="13"/>
      <c r="H27" s="13"/>
      <c r="I27" s="13"/>
      <c r="J27" s="13"/>
      <c r="K27" s="13"/>
      <c r="L27" s="13"/>
      <c r="M27" s="13"/>
      <c r="N27" s="13"/>
      <c r="O27" s="13"/>
      <c r="P27" s="13"/>
      <c r="Q27" s="13"/>
      <c r="R27" s="13"/>
      <c r="S27" s="13"/>
      <c r="T27" s="13"/>
      <c r="U27" s="13"/>
      <c r="V27" s="13"/>
      <c r="W27" s="13"/>
    </row>
    <row r="28" spans="1:23" ht="15.75" customHeight="1" x14ac:dyDescent="0.25">
      <c r="A28" s="13"/>
      <c r="B28" s="149"/>
      <c r="C28" s="151"/>
      <c r="D28" s="13"/>
      <c r="E28" s="13"/>
      <c r="F28" s="13"/>
      <c r="G28" s="13"/>
      <c r="H28" s="13"/>
      <c r="I28" s="13"/>
      <c r="J28" s="13"/>
      <c r="K28" s="13"/>
      <c r="L28" s="13"/>
      <c r="M28" s="13"/>
      <c r="N28" s="13"/>
      <c r="O28" s="13"/>
      <c r="P28" s="13"/>
      <c r="Q28" s="13"/>
      <c r="R28" s="13"/>
      <c r="S28" s="13"/>
      <c r="T28" s="13"/>
      <c r="U28" s="13"/>
      <c r="V28" s="13"/>
      <c r="W28" s="13"/>
    </row>
    <row r="29" spans="1:23" ht="15.75" customHeight="1" x14ac:dyDescent="0.25">
      <c r="A29" s="13"/>
      <c r="B29" s="149"/>
      <c r="C29" s="151"/>
      <c r="D29" s="13"/>
      <c r="E29" s="13"/>
      <c r="F29" s="13"/>
      <c r="G29" s="13"/>
      <c r="H29" s="13"/>
      <c r="I29" s="13"/>
      <c r="J29" s="13"/>
      <c r="K29" s="13"/>
      <c r="L29" s="13"/>
      <c r="M29" s="13"/>
      <c r="N29" s="13"/>
      <c r="O29" s="13"/>
      <c r="P29" s="13"/>
      <c r="Q29" s="13"/>
      <c r="R29" s="13"/>
      <c r="S29" s="13"/>
      <c r="T29" s="13"/>
      <c r="U29" s="13"/>
      <c r="V29" s="13"/>
      <c r="W29" s="13"/>
    </row>
    <row r="30" spans="1:23" ht="15.75" customHeight="1" x14ac:dyDescent="0.25">
      <c r="A30" s="13"/>
      <c r="B30" s="149"/>
      <c r="C30" s="151"/>
      <c r="D30" s="13"/>
      <c r="E30" s="13"/>
      <c r="F30" s="13"/>
      <c r="G30" s="13"/>
      <c r="H30" s="13"/>
      <c r="I30" s="13"/>
      <c r="J30" s="13"/>
      <c r="K30" s="13"/>
      <c r="L30" s="13"/>
      <c r="M30" s="13"/>
      <c r="N30" s="13"/>
      <c r="O30" s="13"/>
      <c r="P30" s="13"/>
      <c r="Q30" s="13"/>
      <c r="R30" s="13"/>
      <c r="S30" s="13"/>
      <c r="T30" s="13"/>
      <c r="U30" s="13"/>
      <c r="V30" s="13"/>
      <c r="W30" s="13"/>
    </row>
    <row r="31" spans="1:23" ht="15.75" customHeight="1" x14ac:dyDescent="0.25">
      <c r="A31" s="13"/>
      <c r="B31" s="150"/>
      <c r="C31" s="152"/>
      <c r="D31" s="13"/>
      <c r="E31" s="13"/>
      <c r="F31" s="13"/>
      <c r="G31" s="13"/>
      <c r="H31" s="13"/>
      <c r="I31" s="13"/>
      <c r="J31" s="13"/>
      <c r="K31" s="13"/>
      <c r="L31" s="13"/>
      <c r="M31" s="13"/>
      <c r="N31" s="13"/>
      <c r="O31" s="13"/>
      <c r="P31" s="13"/>
      <c r="Q31" s="13"/>
      <c r="R31" s="13"/>
      <c r="S31" s="13"/>
      <c r="T31" s="13"/>
      <c r="U31" s="13"/>
      <c r="V31" s="13"/>
      <c r="W31" s="13"/>
    </row>
    <row r="32" spans="1:23" ht="15.75" customHeight="1" x14ac:dyDescent="0.25">
      <c r="A32" s="13"/>
      <c r="B32" s="149"/>
      <c r="C32" s="151"/>
      <c r="D32" s="13"/>
      <c r="E32" s="13"/>
      <c r="F32" s="13"/>
      <c r="G32" s="13"/>
      <c r="H32" s="13"/>
      <c r="I32" s="13"/>
      <c r="J32" s="13"/>
      <c r="K32" s="13"/>
      <c r="L32" s="13"/>
      <c r="M32" s="13"/>
      <c r="N32" s="13"/>
      <c r="O32" s="13"/>
      <c r="P32" s="13"/>
      <c r="Q32" s="13"/>
      <c r="R32" s="13"/>
      <c r="S32" s="13"/>
      <c r="T32" s="13"/>
      <c r="U32" s="13"/>
      <c r="V32" s="13"/>
      <c r="W32" s="13"/>
    </row>
    <row r="33" spans="1:23" ht="15.75" customHeight="1" x14ac:dyDescent="0.25">
      <c r="A33" s="13"/>
      <c r="B33" s="149"/>
      <c r="C33" s="151"/>
      <c r="D33" s="13"/>
      <c r="E33" s="13"/>
      <c r="F33" s="13"/>
      <c r="G33" s="13"/>
      <c r="H33" s="13"/>
      <c r="I33" s="13"/>
      <c r="J33" s="13"/>
      <c r="K33" s="13"/>
      <c r="L33" s="13"/>
      <c r="M33" s="13"/>
      <c r="N33" s="13"/>
      <c r="O33" s="13"/>
      <c r="P33" s="13"/>
      <c r="Q33" s="13"/>
      <c r="R33" s="13"/>
      <c r="S33" s="13"/>
      <c r="T33" s="13"/>
      <c r="U33" s="13"/>
      <c r="V33" s="13"/>
      <c r="W33" s="13"/>
    </row>
    <row r="34" spans="1:23" ht="15.75" customHeight="1" x14ac:dyDescent="0.25">
      <c r="A34" s="13"/>
      <c r="B34" s="149"/>
      <c r="C34" s="151"/>
      <c r="D34" s="13"/>
      <c r="E34" s="13"/>
      <c r="F34" s="13"/>
      <c r="G34" s="13"/>
      <c r="H34" s="13"/>
      <c r="I34" s="13"/>
      <c r="J34" s="13"/>
      <c r="K34" s="13"/>
      <c r="L34" s="13"/>
      <c r="M34" s="13"/>
      <c r="N34" s="13"/>
      <c r="O34" s="13"/>
      <c r="P34" s="13"/>
      <c r="Q34" s="13"/>
      <c r="R34" s="13"/>
      <c r="S34" s="13"/>
      <c r="T34" s="13"/>
      <c r="U34" s="13"/>
      <c r="V34" s="13"/>
      <c r="W34" s="13"/>
    </row>
    <row r="35" spans="1:23" ht="15.75" customHeight="1" x14ac:dyDescent="0.25">
      <c r="A35" s="13"/>
      <c r="B35" s="149"/>
      <c r="C35" s="151"/>
      <c r="D35" s="13"/>
      <c r="E35" s="13"/>
      <c r="F35" s="13"/>
      <c r="G35" s="13"/>
      <c r="H35" s="13"/>
      <c r="I35" s="13"/>
      <c r="J35" s="13"/>
      <c r="K35" s="13"/>
      <c r="L35" s="13"/>
      <c r="M35" s="13"/>
      <c r="N35" s="13"/>
      <c r="O35" s="13"/>
      <c r="P35" s="13"/>
      <c r="Q35" s="13"/>
      <c r="R35" s="13"/>
      <c r="S35" s="13"/>
      <c r="T35" s="13"/>
      <c r="U35" s="13"/>
      <c r="V35" s="13"/>
      <c r="W35" s="13"/>
    </row>
    <row r="36" spans="1:23" ht="15.75" customHeight="1" x14ac:dyDescent="0.25">
      <c r="A36" s="13"/>
      <c r="B36" s="149"/>
      <c r="C36" s="151"/>
      <c r="D36" s="13"/>
      <c r="E36" s="13"/>
      <c r="F36" s="13"/>
      <c r="G36" s="13"/>
      <c r="H36" s="13"/>
      <c r="I36" s="13"/>
      <c r="J36" s="13"/>
      <c r="K36" s="13"/>
      <c r="L36" s="13"/>
      <c r="M36" s="13"/>
      <c r="N36" s="13"/>
      <c r="O36" s="13"/>
      <c r="P36" s="13"/>
      <c r="Q36" s="13"/>
      <c r="R36" s="13"/>
      <c r="S36" s="13"/>
      <c r="T36" s="13"/>
      <c r="U36" s="13"/>
      <c r="V36" s="13"/>
      <c r="W36" s="13"/>
    </row>
    <row r="37" spans="1:23" ht="15.75" customHeight="1" x14ac:dyDescent="0.25">
      <c r="A37" s="13"/>
      <c r="B37" s="149"/>
      <c r="C37" s="152"/>
      <c r="D37" s="13"/>
      <c r="E37" s="13"/>
      <c r="F37" s="13"/>
      <c r="G37" s="13"/>
      <c r="H37" s="13"/>
      <c r="I37" s="13"/>
      <c r="J37" s="13"/>
      <c r="K37" s="13"/>
      <c r="L37" s="13"/>
      <c r="M37" s="13"/>
      <c r="N37" s="13"/>
      <c r="O37" s="13"/>
      <c r="P37" s="13"/>
      <c r="Q37" s="13"/>
      <c r="R37" s="13"/>
      <c r="S37" s="13"/>
      <c r="T37" s="13"/>
      <c r="U37" s="13"/>
      <c r="V37" s="13"/>
      <c r="W37" s="13"/>
    </row>
    <row r="38" spans="1:23" ht="15.75" customHeight="1" x14ac:dyDescent="0.25">
      <c r="A38" s="13"/>
      <c r="B38" s="149"/>
      <c r="C38" s="152"/>
      <c r="D38" s="13"/>
      <c r="E38" s="13"/>
      <c r="F38" s="13"/>
      <c r="G38" s="13"/>
      <c r="H38" s="13"/>
      <c r="I38" s="13"/>
      <c r="J38" s="13"/>
      <c r="K38" s="13"/>
      <c r="L38" s="13"/>
      <c r="M38" s="13"/>
      <c r="N38" s="13"/>
      <c r="O38" s="13"/>
      <c r="P38" s="13"/>
      <c r="Q38" s="13"/>
      <c r="R38" s="13"/>
      <c r="S38" s="13"/>
      <c r="T38" s="13"/>
      <c r="U38" s="13"/>
      <c r="V38" s="13"/>
      <c r="W38" s="13"/>
    </row>
    <row r="39" spans="1:23" ht="15.75" customHeight="1" x14ac:dyDescent="0.25">
      <c r="A39" s="13"/>
      <c r="B39" s="149"/>
      <c r="C39" s="152"/>
      <c r="D39" s="13"/>
      <c r="E39" s="13"/>
      <c r="F39" s="13"/>
      <c r="G39" s="13"/>
      <c r="H39" s="13"/>
      <c r="I39" s="13"/>
      <c r="J39" s="13"/>
      <c r="K39" s="13"/>
      <c r="L39" s="13"/>
      <c r="M39" s="13"/>
      <c r="N39" s="13"/>
      <c r="O39" s="13"/>
      <c r="P39" s="13"/>
      <c r="Q39" s="13"/>
      <c r="R39" s="13"/>
      <c r="S39" s="13"/>
      <c r="T39" s="13"/>
      <c r="U39" s="13"/>
      <c r="V39" s="13"/>
      <c r="W39" s="13"/>
    </row>
    <row r="40" spans="1:23" ht="15.75" customHeight="1" x14ac:dyDescent="0.25">
      <c r="A40" s="13"/>
      <c r="B40" s="149"/>
      <c r="C40" s="151"/>
      <c r="D40" s="13"/>
      <c r="E40" s="13"/>
      <c r="F40" s="13"/>
      <c r="G40" s="13"/>
      <c r="H40" s="13"/>
      <c r="I40" s="13"/>
      <c r="J40" s="13"/>
      <c r="K40" s="13"/>
      <c r="L40" s="13"/>
      <c r="M40" s="13"/>
      <c r="N40" s="13"/>
      <c r="O40" s="13"/>
      <c r="P40" s="13"/>
      <c r="Q40" s="13"/>
      <c r="R40" s="13"/>
      <c r="S40" s="13"/>
      <c r="T40" s="13"/>
      <c r="U40" s="13"/>
      <c r="V40" s="13"/>
      <c r="W40" s="13"/>
    </row>
    <row r="41" spans="1:23" ht="15.75" customHeight="1" x14ac:dyDescent="0.25">
      <c r="A41" s="13"/>
      <c r="B41" s="149"/>
      <c r="C41" s="151"/>
      <c r="D41" s="13"/>
      <c r="E41" s="13"/>
      <c r="F41" s="13"/>
      <c r="G41" s="13"/>
      <c r="H41" s="13"/>
      <c r="I41" s="13"/>
      <c r="J41" s="13"/>
      <c r="K41" s="13"/>
      <c r="L41" s="13"/>
      <c r="M41" s="13"/>
      <c r="N41" s="13"/>
      <c r="O41" s="13"/>
      <c r="P41" s="13"/>
      <c r="Q41" s="13"/>
      <c r="R41" s="13"/>
      <c r="S41" s="13"/>
      <c r="T41" s="13"/>
      <c r="U41" s="13"/>
      <c r="V41" s="13"/>
      <c r="W41" s="13"/>
    </row>
    <row r="42" spans="1:23" ht="15.75" customHeight="1" x14ac:dyDescent="0.25">
      <c r="A42" s="13"/>
      <c r="B42" s="149"/>
      <c r="C42" s="151"/>
      <c r="D42" s="13"/>
      <c r="E42" s="13"/>
      <c r="F42" s="13"/>
      <c r="G42" s="13"/>
      <c r="H42" s="13"/>
      <c r="I42" s="13"/>
      <c r="J42" s="13"/>
      <c r="K42" s="13"/>
      <c r="L42" s="13"/>
      <c r="M42" s="13"/>
      <c r="N42" s="13"/>
      <c r="O42" s="13"/>
      <c r="P42" s="13"/>
      <c r="Q42" s="13"/>
      <c r="R42" s="13"/>
      <c r="S42" s="13"/>
      <c r="T42" s="13"/>
      <c r="U42" s="13"/>
      <c r="V42" s="13"/>
      <c r="W42" s="13"/>
    </row>
    <row r="43" spans="1:23" ht="15.75" customHeight="1" x14ac:dyDescent="0.25">
      <c r="A43" s="13"/>
      <c r="B43" s="149"/>
      <c r="C43" s="151"/>
      <c r="D43" s="13"/>
      <c r="E43" s="13"/>
      <c r="F43" s="13"/>
      <c r="G43" s="13"/>
      <c r="H43" s="13"/>
      <c r="I43" s="13"/>
      <c r="J43" s="13"/>
      <c r="K43" s="13"/>
      <c r="L43" s="13"/>
      <c r="M43" s="13"/>
      <c r="N43" s="13"/>
      <c r="O43" s="13"/>
      <c r="P43" s="13"/>
      <c r="Q43" s="13"/>
      <c r="R43" s="13"/>
      <c r="S43" s="13"/>
      <c r="T43" s="13"/>
      <c r="U43" s="13"/>
      <c r="V43" s="13"/>
      <c r="W43" s="13"/>
    </row>
    <row r="44" spans="1:23" ht="15.75" customHeight="1" x14ac:dyDescent="0.25">
      <c r="A44" s="13"/>
      <c r="B44" s="149"/>
      <c r="C44" s="151"/>
      <c r="D44" s="13"/>
      <c r="E44" s="13"/>
      <c r="F44" s="13"/>
      <c r="G44" s="13"/>
      <c r="H44" s="13"/>
      <c r="I44" s="13"/>
      <c r="J44" s="13"/>
      <c r="K44" s="13"/>
      <c r="L44" s="13"/>
      <c r="M44" s="13"/>
      <c r="N44" s="13"/>
      <c r="O44" s="13"/>
      <c r="P44" s="13"/>
      <c r="Q44" s="13"/>
      <c r="R44" s="13"/>
      <c r="S44" s="13"/>
      <c r="T44" s="13"/>
      <c r="U44" s="13"/>
      <c r="V44" s="13"/>
      <c r="W44" s="13"/>
    </row>
    <row r="45" spans="1:23" ht="15.75" customHeight="1" x14ac:dyDescent="0.25">
      <c r="A45" s="13"/>
      <c r="B45" s="149"/>
      <c r="C45" s="151"/>
      <c r="D45" s="13"/>
      <c r="E45" s="13"/>
      <c r="F45" s="13"/>
      <c r="G45" s="13"/>
      <c r="H45" s="13"/>
      <c r="I45" s="13"/>
      <c r="J45" s="13"/>
      <c r="K45" s="13"/>
      <c r="L45" s="13"/>
      <c r="M45" s="13"/>
      <c r="N45" s="13"/>
      <c r="O45" s="13"/>
      <c r="P45" s="13"/>
      <c r="Q45" s="13"/>
      <c r="R45" s="13"/>
      <c r="S45" s="13"/>
      <c r="T45" s="13"/>
      <c r="U45" s="13"/>
      <c r="V45" s="13"/>
      <c r="W45" s="13"/>
    </row>
    <row r="46" spans="1:23" ht="15.75" customHeight="1" x14ac:dyDescent="0.25">
      <c r="A46" s="13"/>
      <c r="B46" s="149"/>
      <c r="C46" s="152"/>
      <c r="D46" s="13"/>
      <c r="E46" s="13"/>
      <c r="F46" s="13"/>
      <c r="G46" s="13"/>
      <c r="H46" s="13"/>
      <c r="I46" s="13"/>
      <c r="J46" s="13"/>
      <c r="K46" s="13"/>
      <c r="L46" s="13"/>
      <c r="M46" s="13"/>
      <c r="N46" s="13"/>
      <c r="O46" s="13"/>
      <c r="P46" s="13"/>
      <c r="Q46" s="13"/>
      <c r="R46" s="13"/>
      <c r="S46" s="13"/>
      <c r="T46" s="13"/>
      <c r="U46" s="13"/>
      <c r="V46" s="13"/>
      <c r="W46" s="13"/>
    </row>
    <row r="47" spans="1:23" ht="15.75" customHeight="1" x14ac:dyDescent="0.25">
      <c r="A47" s="13"/>
      <c r="B47" s="149"/>
      <c r="C47" s="151"/>
      <c r="D47" s="13"/>
      <c r="E47" s="13"/>
      <c r="F47" s="13"/>
      <c r="G47" s="13"/>
      <c r="H47" s="13"/>
      <c r="I47" s="13"/>
      <c r="J47" s="13"/>
      <c r="K47" s="13"/>
      <c r="L47" s="13"/>
      <c r="M47" s="13"/>
      <c r="N47" s="13"/>
      <c r="O47" s="13"/>
      <c r="P47" s="13"/>
      <c r="Q47" s="13"/>
      <c r="R47" s="13"/>
      <c r="S47" s="13"/>
      <c r="T47" s="13"/>
      <c r="U47" s="13"/>
      <c r="V47" s="13"/>
      <c r="W47" s="13"/>
    </row>
    <row r="48" spans="1:23" ht="15.75" customHeight="1" x14ac:dyDescent="0.25">
      <c r="A48" s="13"/>
      <c r="B48" s="149"/>
      <c r="C48" s="152"/>
      <c r="D48" s="13"/>
      <c r="E48" s="13"/>
      <c r="F48" s="13"/>
      <c r="G48" s="13"/>
      <c r="H48" s="13"/>
      <c r="I48" s="13"/>
      <c r="J48" s="13"/>
      <c r="K48" s="13"/>
      <c r="L48" s="13"/>
      <c r="M48" s="13"/>
      <c r="N48" s="13"/>
      <c r="O48" s="13"/>
      <c r="P48" s="13"/>
      <c r="Q48" s="13"/>
      <c r="R48" s="13"/>
      <c r="S48" s="13"/>
      <c r="T48" s="13"/>
      <c r="U48" s="13"/>
      <c r="V48" s="13"/>
      <c r="W48" s="13"/>
    </row>
    <row r="49" spans="1:23" ht="15.75" customHeight="1" x14ac:dyDescent="0.25">
      <c r="A49" s="13"/>
      <c r="B49" s="149"/>
      <c r="C49" s="152"/>
      <c r="D49" s="13"/>
      <c r="E49" s="13"/>
      <c r="F49" s="13"/>
      <c r="G49" s="13"/>
      <c r="H49" s="13"/>
      <c r="I49" s="13"/>
      <c r="J49" s="13"/>
      <c r="K49" s="13"/>
      <c r="L49" s="13"/>
      <c r="M49" s="13"/>
      <c r="N49" s="13"/>
      <c r="O49" s="13"/>
      <c r="P49" s="13"/>
      <c r="Q49" s="13"/>
      <c r="R49" s="13"/>
      <c r="S49" s="13"/>
      <c r="T49" s="13"/>
      <c r="U49" s="13"/>
      <c r="V49" s="13"/>
      <c r="W49" s="13"/>
    </row>
    <row r="50" spans="1:23" ht="15.75" customHeight="1" x14ac:dyDescent="0.25">
      <c r="A50" s="13"/>
      <c r="B50" s="149"/>
      <c r="C50" s="151"/>
      <c r="D50" s="13"/>
      <c r="E50" s="13"/>
      <c r="F50" s="13"/>
      <c r="G50" s="13"/>
      <c r="H50" s="13"/>
      <c r="I50" s="13"/>
      <c r="J50" s="13"/>
      <c r="K50" s="13"/>
      <c r="L50" s="13"/>
      <c r="M50" s="13"/>
      <c r="N50" s="13"/>
      <c r="O50" s="13"/>
      <c r="P50" s="13"/>
      <c r="Q50" s="13"/>
      <c r="R50" s="13"/>
      <c r="S50" s="13"/>
      <c r="T50" s="13"/>
      <c r="U50" s="13"/>
      <c r="V50" s="13"/>
      <c r="W50" s="13"/>
    </row>
    <row r="51" spans="1:23" ht="15.75" customHeight="1" x14ac:dyDescent="0.25">
      <c r="A51" s="13"/>
      <c r="B51" s="149"/>
      <c r="C51" s="152"/>
      <c r="D51" s="13"/>
      <c r="E51" s="13"/>
      <c r="F51" s="13"/>
      <c r="G51" s="13"/>
      <c r="H51" s="13"/>
      <c r="I51" s="13"/>
      <c r="J51" s="13"/>
      <c r="K51" s="13"/>
      <c r="L51" s="13"/>
      <c r="M51" s="13"/>
      <c r="N51" s="13"/>
      <c r="O51" s="13"/>
      <c r="P51" s="13"/>
      <c r="Q51" s="13"/>
      <c r="R51" s="13"/>
      <c r="S51" s="13"/>
      <c r="T51" s="13"/>
      <c r="U51" s="13"/>
      <c r="V51" s="13"/>
      <c r="W51" s="13"/>
    </row>
    <row r="52" spans="1:23" ht="15.75" customHeight="1" x14ac:dyDescent="0.25">
      <c r="A52" s="13"/>
      <c r="B52" s="149"/>
      <c r="C52" s="152"/>
      <c r="D52" s="13"/>
      <c r="E52" s="13"/>
      <c r="F52" s="13"/>
      <c r="G52" s="13"/>
      <c r="H52" s="13"/>
      <c r="I52" s="13"/>
      <c r="J52" s="13"/>
      <c r="K52" s="13"/>
      <c r="L52" s="13"/>
      <c r="M52" s="13"/>
      <c r="N52" s="13"/>
      <c r="O52" s="13"/>
      <c r="P52" s="13"/>
      <c r="Q52" s="13"/>
      <c r="R52" s="13"/>
      <c r="S52" s="13"/>
      <c r="T52" s="13"/>
      <c r="U52" s="13"/>
      <c r="V52" s="13"/>
      <c r="W52" s="13"/>
    </row>
    <row r="53" spans="1:23" ht="15.75" customHeight="1" x14ac:dyDescent="0.25">
      <c r="A53" s="13"/>
      <c r="B53" s="149"/>
      <c r="C53" s="152"/>
      <c r="D53" s="13"/>
      <c r="E53" s="13"/>
      <c r="F53" s="13"/>
      <c r="G53" s="13"/>
      <c r="H53" s="13"/>
      <c r="I53" s="13"/>
      <c r="J53" s="13"/>
      <c r="K53" s="13"/>
      <c r="L53" s="13"/>
      <c r="M53" s="13"/>
      <c r="N53" s="13"/>
      <c r="O53" s="13"/>
      <c r="P53" s="13"/>
      <c r="Q53" s="13"/>
      <c r="R53" s="13"/>
      <c r="S53" s="13"/>
      <c r="T53" s="13"/>
      <c r="U53" s="13"/>
      <c r="V53" s="13"/>
      <c r="W53" s="13"/>
    </row>
    <row r="54" spans="1:23" ht="15.75" customHeight="1" x14ac:dyDescent="0.25">
      <c r="A54" s="13"/>
      <c r="B54" s="149"/>
      <c r="C54" s="149"/>
      <c r="D54" s="13"/>
      <c r="E54" s="13"/>
      <c r="F54" s="13"/>
      <c r="G54" s="13"/>
      <c r="H54" s="13"/>
      <c r="I54" s="13"/>
      <c r="J54" s="13"/>
      <c r="K54" s="13"/>
      <c r="L54" s="13"/>
      <c r="M54" s="13"/>
      <c r="N54" s="13"/>
      <c r="O54" s="13"/>
      <c r="P54" s="13"/>
      <c r="Q54" s="13"/>
      <c r="R54" s="13"/>
      <c r="S54" s="13"/>
      <c r="T54" s="13"/>
      <c r="U54" s="13"/>
      <c r="V54" s="13"/>
      <c r="W54" s="13"/>
    </row>
    <row r="55" spans="1:23" ht="15.7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row>
    <row r="56" spans="1:23" ht="15.7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row>
    <row r="57" spans="1:23" ht="15.7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row>
    <row r="58" spans="1:23" ht="15.7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row>
    <row r="59" spans="1:23" ht="15.7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row>
    <row r="60" spans="1:23" ht="15.7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row>
    <row r="61" spans="1:23" ht="15.7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row>
    <row r="62" spans="1:23" ht="15.7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row>
    <row r="63" spans="1:23" ht="15.7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row>
    <row r="64" spans="1:23" ht="15.7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row>
    <row r="65" spans="1:23" ht="15.7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row>
    <row r="66" spans="1:23" ht="15.7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row>
    <row r="67" spans="1:23" ht="15.7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row>
    <row r="68" spans="1:23" ht="15.7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row>
    <row r="69" spans="1:23" ht="15.7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row>
    <row r="70" spans="1:23" ht="15.7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row>
    <row r="71" spans="1:23" ht="15.7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row>
    <row r="72" spans="1:23" ht="15.7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row>
    <row r="73" spans="1:23" ht="15.7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row>
    <row r="74" spans="1:23" ht="15.7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row>
    <row r="75" spans="1:23" ht="15.7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row>
    <row r="76" spans="1:23" ht="15.7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row>
    <row r="77" spans="1:23" ht="15.7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row>
    <row r="78" spans="1:23" ht="15.7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row>
    <row r="79" spans="1:23" ht="15.7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row>
    <row r="80" spans="1:23" ht="15.7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row>
    <row r="81" spans="1:23" ht="15.7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row>
    <row r="82" spans="1:23" ht="15.7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row>
    <row r="83" spans="1:23" ht="15.7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row>
    <row r="84" spans="1:23" ht="15.7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row>
    <row r="85" spans="1:23" ht="15.7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row>
    <row r="86" spans="1:23" ht="15.7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row>
    <row r="87" spans="1:23" ht="15.7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row>
    <row r="88" spans="1:23" ht="15.7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row>
    <row r="89" spans="1:23" ht="15.7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row>
    <row r="90" spans="1:23" ht="15.7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row>
    <row r="91" spans="1:23" ht="15.7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row>
    <row r="92" spans="1:23" ht="15.7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row>
    <row r="93" spans="1:23" ht="15.7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row>
    <row r="94" spans="1:23" ht="15.7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row>
    <row r="95" spans="1:23" ht="15.7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row>
    <row r="96" spans="1:23" ht="15.7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row>
    <row r="97" spans="1:23" ht="15.7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row>
    <row r="98" spans="1:23" ht="15.7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row>
    <row r="99" spans="1:23" ht="15.7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row>
    <row r="100" spans="1:23" ht="15.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ht="15.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ht="15.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ht="15.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ht="15.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ht="15.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ht="15.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ht="15.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ht="15.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ht="15.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ht="15.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ht="15.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ht="15.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ht="15.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ht="15.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ht="15.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ht="15.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ht="15.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ht="15.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ht="15.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ht="15.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ht="15.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ht="15.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ht="15.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ht="15.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ht="15.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ht="15.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ht="15.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ht="15.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ht="15.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ht="15.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ht="15.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ht="15.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ht="15.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ht="15.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ht="15.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ht="15.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ht="15.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ht="15.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ht="15.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ht="15.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ht="15.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ht="15.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ht="15.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ht="15.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ht="15.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ht="15.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row>
    <row r="147" spans="1:23" ht="15.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row>
    <row r="148" spans="1:23" ht="15.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row>
    <row r="149" spans="1:23" ht="15.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row>
    <row r="150" spans="1:23" ht="15.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row>
    <row r="151" spans="1:23" ht="15.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row>
    <row r="152" spans="1:23" ht="15.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row>
    <row r="153" spans="1:23" ht="15.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row>
    <row r="154" spans="1:23" ht="15.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row>
    <row r="155" spans="1:23" ht="15.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row>
    <row r="156" spans="1:23" ht="15.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row>
    <row r="157" spans="1:23" ht="15.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row>
    <row r="158" spans="1:23" ht="15.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row>
    <row r="159" spans="1:23" ht="15.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row>
    <row r="160" spans="1:23" ht="15.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row>
    <row r="161" spans="1:23" ht="15.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row>
    <row r="162" spans="1:23" ht="15.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row>
    <row r="163" spans="1:23" ht="15.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row>
    <row r="164" spans="1:23" ht="15.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row>
    <row r="165" spans="1:23" ht="15.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row>
    <row r="166" spans="1:23" ht="15.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row>
    <row r="167" spans="1:23" ht="15.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row>
    <row r="168" spans="1:23" ht="15.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row>
    <row r="169" spans="1:23" ht="15.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row>
    <row r="170" spans="1:23" ht="15.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row>
    <row r="171" spans="1:23" ht="15.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row>
    <row r="172" spans="1:23" ht="15.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row>
    <row r="173" spans="1:23" ht="15.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row>
    <row r="174" spans="1:23" ht="15.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row>
    <row r="175" spans="1:23" ht="15.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row>
    <row r="176" spans="1:23" ht="15.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row>
    <row r="177" spans="1:23" ht="15.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row>
    <row r="178" spans="1:23" ht="15.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row>
    <row r="179" spans="1:23" ht="15.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row>
    <row r="180" spans="1:23" ht="15.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row>
    <row r="181" spans="1:23" ht="15.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row>
    <row r="182" spans="1:23" ht="15.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row>
    <row r="183" spans="1:23" ht="15.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row>
    <row r="184" spans="1:23" ht="15.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row>
    <row r="185" spans="1:23" ht="15.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row>
    <row r="186" spans="1:23" ht="15.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row>
    <row r="187" spans="1:23" ht="15.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row>
    <row r="188" spans="1:23" ht="15.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row>
    <row r="189" spans="1:23" ht="15.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row>
    <row r="190" spans="1:23" ht="15.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row>
    <row r="191" spans="1:23" ht="15.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row>
    <row r="192" spans="1:23" ht="15.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row>
    <row r="193" spans="1:23" ht="15.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row>
    <row r="194" spans="1:23" ht="15.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row>
    <row r="195" spans="1:23" ht="15.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row>
    <row r="196" spans="1:23" ht="15.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row>
    <row r="197" spans="1:23" ht="15.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row>
    <row r="198" spans="1:23" ht="15.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row>
    <row r="199" spans="1:23" ht="15.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row>
    <row r="200" spans="1:23" ht="15.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row>
    <row r="201" spans="1:23" ht="15.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row>
    <row r="202" spans="1:23" ht="15.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row>
    <row r="203" spans="1:23" ht="15.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row>
    <row r="204" spans="1:23" ht="15.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row>
    <row r="205" spans="1:23" ht="15.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row>
    <row r="206" spans="1:23" ht="15.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row>
    <row r="207" spans="1:23" ht="15.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row>
    <row r="208" spans="1:23" ht="15.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row>
    <row r="209" spans="1:23" ht="15.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row>
    <row r="210" spans="1:23" ht="15.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row>
    <row r="211" spans="1:23" ht="15.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row>
    <row r="212" spans="1:23" ht="15.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row>
    <row r="213" spans="1:23" ht="15.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row>
    <row r="214" spans="1:23" ht="15.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row>
    <row r="215" spans="1:23" ht="15.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row>
    <row r="216" spans="1:23" ht="15.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row>
    <row r="217" spans="1:23" ht="15.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row>
    <row r="218" spans="1:23" ht="15.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row>
    <row r="219" spans="1:23" ht="15.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row>
    <row r="220" spans="1:23" ht="15.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row>
    <row r="221" spans="1:23" ht="15.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row>
    <row r="222" spans="1:23" ht="15.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row>
    <row r="223" spans="1:23" ht="15.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row>
    <row r="224" spans="1:23" ht="15.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row>
    <row r="225" spans="1:23" ht="15.7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row>
    <row r="226" spans="1:23" ht="15.7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row>
    <row r="227" spans="1:23" ht="15.7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row>
    <row r="228" spans="1:23" ht="15.7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row>
    <row r="229" spans="1:23" ht="15.7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row>
    <row r="230" spans="1:23" ht="15.7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row>
    <row r="231" spans="1:23" ht="15.7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row>
    <row r="232" spans="1:23" ht="15.7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row>
    <row r="233" spans="1:23" ht="15.7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row>
    <row r="234" spans="1:23" ht="15.7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row>
    <row r="235" spans="1:23" ht="15.7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row>
    <row r="236" spans="1:23" ht="15.7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row>
    <row r="237" spans="1:23" ht="15.7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row>
    <row r="238" spans="1:23" ht="15.7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row>
    <row r="239" spans="1:23" ht="15.7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row>
    <row r="240" spans="1:23" ht="15.7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row>
    <row r="241" spans="1:23" ht="15.7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row>
    <row r="242" spans="1:23" ht="15.7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row>
    <row r="243" spans="1:23" ht="15.7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row>
    <row r="244" spans="1:23" ht="15.7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row>
    <row r="245" spans="1:23" ht="15.7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row>
    <row r="246" spans="1:23" ht="15.7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row>
    <row r="247" spans="1:23" ht="15.7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spans="1:23" ht="15.7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spans="1:23" ht="15.7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spans="1:23" ht="15.7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spans="1:23" ht="15.7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spans="1:23" ht="15.7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spans="1:23" ht="15.7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spans="1:23" ht="15.7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spans="1:23" ht="15.7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spans="1:23" ht="15.7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spans="1:23" ht="15.7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spans="1:23" ht="15.7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spans="1:23" ht="15.7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spans="1:23" ht="15.7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spans="1:23" ht="15.7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spans="1:23" ht="15.7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spans="1:23" ht="15.7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spans="1:23" ht="15.7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spans="1:23" ht="15.7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spans="1:23" ht="15.7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spans="1:23" ht="15.7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spans="1:23" ht="15.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spans="1:23" ht="15.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spans="1:23" ht="15.7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spans="1:23" ht="15.7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spans="1:23" ht="15.7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spans="1:23" ht="15.7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spans="1:23" ht="15.7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spans="1:23" ht="15.7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spans="1:23" ht="15.7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spans="1:23" ht="15.7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spans="1:23" ht="15.7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spans="1:23" ht="15.7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spans="1:23" ht="15.7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spans="1:23" ht="15.7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spans="1:23" ht="15.7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spans="1:23" ht="15.7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spans="1:23" ht="15.7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spans="1:23" ht="15.7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spans="1:23" ht="15.7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spans="1:23" ht="15.7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spans="1:23" ht="15.7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spans="1:23" ht="15.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spans="1:23" ht="15.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spans="1:23" ht="15.7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spans="1:23" ht="15.7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spans="1:23" ht="15.7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spans="1:23" ht="15.7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spans="1:23" ht="15.7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spans="1:23" ht="15.7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spans="1:23" ht="15.7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spans="1:23" ht="15.7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spans="1:23" ht="15.7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spans="1:23" ht="15.7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spans="1:23" ht="15.7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spans="1:23" ht="15.7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spans="1:23" ht="15.7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spans="1:23" ht="15.7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spans="1:23" ht="15.7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spans="1:23" ht="15.7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spans="1:23" ht="15.7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spans="1:23" ht="15.7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spans="1:23" ht="15.7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spans="1:23" ht="15.7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spans="1:23" ht="15.7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spans="1:23" ht="15.7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spans="1:23" ht="15.7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spans="1:23" ht="15.7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spans="1:23" ht="15.7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spans="1:23" ht="15.7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spans="1:23" ht="15.7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spans="1:23" ht="15.7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spans="1:23" ht="15.7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spans="1:23" ht="15.7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spans="1:23" ht="15.7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spans="1:23" ht="15.7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spans="1:23" ht="15.7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spans="1:23" ht="15.7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spans="1:23" ht="15.7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spans="1:23" ht="15.7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spans="1:23" ht="15.7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spans="1:23" ht="15.7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spans="1:23" ht="15.7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spans="1:23" ht="15.7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spans="1:23" ht="15.7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spans="1:23" ht="15.7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spans="1:23" ht="15.7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spans="1:23" ht="15.7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spans="1:23" ht="15.7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spans="1:23" ht="15.7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spans="1:23" ht="15.7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spans="1:23" ht="15.7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spans="1:23" ht="15.7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spans="1:23" ht="15.7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spans="1:23" ht="15.7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spans="1:23" ht="15.7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spans="1:23" ht="15.7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spans="1:23" ht="15.7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spans="1:23" ht="15.7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spans="1:23" ht="15.7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spans="1:23" ht="15.7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spans="1:23" ht="15.7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spans="1:23" ht="15.7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spans="1:23" ht="15.7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spans="1:23" ht="15.7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spans="1:23" ht="15.7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spans="1:23" ht="15.7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spans="1:23" ht="15.7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spans="1:23" ht="15.7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spans="1:23" ht="15.7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spans="1:23" ht="15.7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spans="1:23" ht="15.7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spans="1:23" ht="15.7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spans="1:23" ht="15.7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spans="1:23" ht="15.7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spans="1:23" ht="15.7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spans="1:23" ht="15.7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spans="1:23" ht="15.7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spans="1:23" ht="15.7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spans="1:23" ht="15.7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spans="1:23" ht="15.7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spans="1:23" ht="15.7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spans="1:23" ht="15.7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spans="1:23" ht="15.7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spans="1:23" ht="15.7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spans="1:23" ht="15.7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spans="1:23" ht="15.7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spans="1:23" ht="15.7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spans="1:23" ht="15.7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spans="1:23" ht="15.7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spans="1:23" ht="15.7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spans="1:23" ht="15.7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spans="1:23" ht="15.7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spans="1:23" ht="15.7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spans="1:23" ht="15.7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spans="1:23" ht="15.7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spans="1:23" ht="15.7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spans="1:23" ht="15.7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spans="1:23" ht="15.7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spans="1:23" ht="15.7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spans="1:23" ht="15.7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spans="1:23" ht="15.7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spans="1:23" ht="15.7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spans="1:23" ht="15.7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spans="1:23" ht="15.7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spans="1:23" ht="15.7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spans="1:23" ht="15.7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spans="1:23" ht="15.7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spans="1:23" ht="15.7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spans="1:23" ht="15.7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spans="1:23" ht="15.7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spans="1:23" ht="15.7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spans="1:23" ht="15.7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spans="1:23" ht="15.7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spans="1:23" ht="15.7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spans="1:23" ht="15.7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spans="1:23" ht="15.7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spans="1:23" ht="15.7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spans="1:23" ht="15.7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spans="1:23" ht="15.7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spans="1:23" ht="15.7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spans="1:23" ht="15.7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spans="1:23" ht="15.7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spans="1:23" ht="15.7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spans="1:23" ht="15.7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spans="1:23" ht="15.7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spans="1:23" ht="15.7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spans="1:23" ht="15.7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spans="1:23" ht="15.7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spans="1:23" ht="15.7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spans="1:23" ht="15.7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spans="1:23" ht="15.7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spans="1:23" ht="15.7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spans="1:23" ht="15.7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spans="1:23" ht="15.7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spans="1:23" ht="15.7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spans="1:23" ht="15.7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spans="1:23" ht="15.7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spans="1:23" ht="15.7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spans="1:23" ht="15.7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spans="1:23" ht="15.7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spans="1:23" ht="15.7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spans="1:23" ht="15.7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spans="1:23" ht="15.7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spans="1:23" ht="15.7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spans="1:23" ht="15.7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spans="1:23" ht="15.7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spans="1:23" ht="15.7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spans="1:23" ht="15.7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spans="1:23" ht="15.7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spans="1:23" ht="15.7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spans="1:23" ht="15.7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spans="1:23" ht="15.7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spans="1:23" ht="15.7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spans="1:23" ht="15.7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spans="1:23" ht="15.7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spans="1:23" ht="15.7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spans="1:23" ht="15.7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spans="1:23" ht="15.7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spans="1:23" ht="15.7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spans="1:23" ht="15.7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spans="1:23" ht="15.7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spans="1:23" ht="15.7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spans="1:23" ht="15.7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spans="1:23" ht="15.7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spans="1:23" ht="15.7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spans="1:23" ht="15.7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spans="1:23" ht="15.7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spans="1:23" ht="15.7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spans="1:23" ht="15.7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spans="1:23" ht="15.7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spans="1:23" ht="15.7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spans="1:23" ht="15.7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spans="1:23" ht="15.7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spans="1:23" ht="15.7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spans="1:23" ht="15.7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spans="1:23" ht="15.7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spans="1:23" ht="15.7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spans="1:23" ht="15.7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spans="1:23" ht="15.7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spans="1:23" ht="15.7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spans="1:23" ht="15.7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spans="1:23" ht="15.7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spans="1:23" ht="15.7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spans="1:23" ht="15.7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spans="1:23" ht="15.7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spans="1:23" ht="15.7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23" ht="15.7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spans="1:23" ht="15.7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spans="1:23" ht="15.7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5.7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spans="1:23" ht="15.7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spans="1:23" ht="15.7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spans="1:23" ht="15.7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spans="1:23" ht="15.7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spans="1:23" ht="15.7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spans="1:23" ht="15.7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spans="1:23" ht="15.7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spans="1:23" ht="15.7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spans="1:23" ht="15.7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spans="1:23" ht="15.7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spans="1:23" ht="15.7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spans="1:23" ht="15.7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spans="1:23" ht="15.7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spans="1:23" ht="15.7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spans="1:23" ht="15.7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spans="1:23" ht="15.7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spans="1:23" ht="15.7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spans="1:23" ht="15.7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23" ht="15.7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spans="1:23" ht="15.7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spans="1:23" ht="15.7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5.7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spans="1:23" ht="15.7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spans="1:23" ht="15.7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spans="1:23" ht="15.7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row>
    <row r="503" spans="1:23" ht="15.7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row>
    <row r="504" spans="1:23" ht="15.7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row>
    <row r="505" spans="1:23" ht="15.7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row>
    <row r="506" spans="1:23" ht="15.7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row>
    <row r="507" spans="1:23" ht="15.7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row>
    <row r="508" spans="1:23" ht="15.7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row>
    <row r="509" spans="1:23" ht="15.7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row>
    <row r="510" spans="1:23" ht="15.7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row>
    <row r="511" spans="1:23" ht="15.7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row>
    <row r="512" spans="1:23" ht="15.7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row>
    <row r="513" spans="1:23" ht="15.7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row>
    <row r="514" spans="1:23" ht="15.7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row>
    <row r="515" spans="1:23" ht="15.7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row>
    <row r="516" spans="1:23" ht="15.7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row>
    <row r="517" spans="1:23" ht="15.7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row>
    <row r="518" spans="1:23" ht="15.7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row>
    <row r="519" spans="1:23" ht="15.7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row>
    <row r="520" spans="1:23" ht="15.7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row>
    <row r="521" spans="1:23" ht="15.7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row>
    <row r="522" spans="1:23" ht="15.7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row>
    <row r="523" spans="1:23" ht="15.7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row>
    <row r="524" spans="1:23" ht="15.7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row>
    <row r="525" spans="1:23" ht="15.7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row>
    <row r="526" spans="1:23" ht="15.7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row>
    <row r="527" spans="1:23" ht="15.7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row>
    <row r="528" spans="1:23" ht="15.7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row>
    <row r="529" spans="1:23" ht="15.7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row>
    <row r="530" spans="1:23" ht="15.7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row>
    <row r="531" spans="1:23" ht="15.7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row>
    <row r="532" spans="1:23" ht="15.7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row>
    <row r="533" spans="1:23" ht="15.7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row>
    <row r="534" spans="1:23" ht="15.7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row>
    <row r="535" spans="1:23" ht="15.7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row>
    <row r="536" spans="1:23" ht="15.7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row>
    <row r="537" spans="1:23" ht="15.7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row>
    <row r="538" spans="1:23" ht="15.7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row>
    <row r="539" spans="1:23" ht="15.7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row>
    <row r="540" spans="1:23" ht="15.7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row>
    <row r="541" spans="1:23" ht="15.7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row>
    <row r="542" spans="1:23" ht="15.7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row>
    <row r="543" spans="1:23" ht="15.7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row>
    <row r="544" spans="1:23" ht="15.7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row>
    <row r="545" spans="1:23" ht="15.7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row>
    <row r="546" spans="1:23" ht="15.7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row>
    <row r="547" spans="1:23" ht="15.7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row>
    <row r="548" spans="1:23" ht="15.7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row>
    <row r="549" spans="1:23" ht="15.7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row>
    <row r="550" spans="1:23" ht="15.7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row>
    <row r="551" spans="1:23" ht="15.7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row>
    <row r="552" spans="1:23" ht="15.7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row>
    <row r="553" spans="1:23" ht="15.7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row>
    <row r="554" spans="1:23" ht="15.7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row>
    <row r="555" spans="1:23" ht="15.7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row>
    <row r="556" spans="1:23" ht="15.7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row>
    <row r="557" spans="1:23" ht="15.7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row>
    <row r="558" spans="1:23" ht="15.7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row>
    <row r="559" spans="1:23" ht="15.7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row>
    <row r="560" spans="1:23" ht="15.7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row>
    <row r="561" spans="1:23" ht="15.7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row>
    <row r="562" spans="1:23" ht="15.7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row>
    <row r="563" spans="1:23" ht="15.7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row>
    <row r="564" spans="1:23" ht="15.7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row>
    <row r="565" spans="1:23" ht="15.7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row>
    <row r="566" spans="1:23" ht="15.7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row>
    <row r="567" spans="1:23" ht="15.7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row>
    <row r="568" spans="1:23" ht="15.7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row>
    <row r="569" spans="1:23" ht="15.7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row>
    <row r="570" spans="1:23" ht="15.7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row>
    <row r="571" spans="1:23" ht="15.7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row>
    <row r="572" spans="1:23" ht="15.7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row>
    <row r="573" spans="1:23" ht="15.7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row>
    <row r="574" spans="1:23" ht="15.7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row>
    <row r="575" spans="1:23" ht="15.7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row>
    <row r="576" spans="1:23" ht="15.7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row>
    <row r="577" spans="1:23" ht="15.7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row>
    <row r="578" spans="1:23" ht="15.7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row>
    <row r="579" spans="1:23" ht="15.7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row>
    <row r="580" spans="1:23" ht="15.7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row>
    <row r="581" spans="1:23" ht="15.7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row>
    <row r="582" spans="1:23" ht="15.7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row>
    <row r="583" spans="1:23" ht="15.7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row>
    <row r="584" spans="1:23" ht="15.7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row>
    <row r="585" spans="1:23" ht="15.7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row>
    <row r="586" spans="1:23" ht="15.7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row>
    <row r="587" spans="1:23" ht="15.7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row>
    <row r="588" spans="1:23" ht="15.7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row>
    <row r="589" spans="1:23" ht="15.7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row>
    <row r="590" spans="1:23" ht="15.7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row>
    <row r="591" spans="1:23" ht="15.7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row>
    <row r="592" spans="1:23" ht="15.7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row>
    <row r="593" spans="1:23" ht="15.7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row>
    <row r="594" spans="1:23" ht="15.7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row>
    <row r="595" spans="1:23" ht="15.7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row>
    <row r="596" spans="1:23" ht="15.7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row>
    <row r="597" spans="1:23" ht="15.7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row>
    <row r="598" spans="1:23" ht="15.7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row>
    <row r="599" spans="1:23" ht="15.7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row>
    <row r="600" spans="1:23" ht="15.7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row>
    <row r="601" spans="1:23" ht="15.7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row>
    <row r="602" spans="1:23" ht="15.7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row>
    <row r="603" spans="1:23" ht="15.7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row>
    <row r="604" spans="1:23" ht="15.7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row>
    <row r="605" spans="1:23" ht="15.7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row>
    <row r="606" spans="1:23" ht="15.7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row>
    <row r="607" spans="1:23" ht="15.7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row>
    <row r="608" spans="1:23" ht="15.7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row>
    <row r="609" spans="1:23" ht="15.7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row>
    <row r="610" spans="1:23" ht="15.7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row>
    <row r="611" spans="1:23" ht="15.7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row>
    <row r="612" spans="1:23" ht="15.7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row>
    <row r="613" spans="1:23" ht="15.7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row>
    <row r="614" spans="1:23" ht="15.7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row>
    <row r="615" spans="1:23" ht="15.7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row>
    <row r="616" spans="1:23" ht="15.7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row>
    <row r="617" spans="1:23" ht="15.7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row>
    <row r="618" spans="1:23" ht="15.7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row>
    <row r="619" spans="1:23" ht="15.7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row>
    <row r="620" spans="1:23" ht="15.7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row>
    <row r="621" spans="1:23" ht="15.7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row>
    <row r="622" spans="1:23" ht="15.7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row>
    <row r="623" spans="1:23" ht="15.7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row>
    <row r="624" spans="1:23" ht="15.7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row>
    <row r="625" spans="1:23" ht="15.7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row>
    <row r="626" spans="1:23" ht="15.7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row>
    <row r="627" spans="1:23" ht="15.7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row>
    <row r="628" spans="1:23" ht="15.7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row>
    <row r="629" spans="1:23" ht="15.7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row>
    <row r="630" spans="1:23" ht="15.7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row>
    <row r="631" spans="1:23" ht="15.7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row>
    <row r="632" spans="1:23" ht="15.7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row>
    <row r="633" spans="1:23" ht="15.7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row>
    <row r="634" spans="1:23" ht="15.7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row>
    <row r="635" spans="1:23" ht="15.7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row>
    <row r="636" spans="1:23" ht="15.7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row>
    <row r="637" spans="1:23" ht="15.7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row>
    <row r="638" spans="1:23" ht="15.7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row>
    <row r="639" spans="1:23" ht="15.7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row>
    <row r="640" spans="1:23" ht="15.7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row>
    <row r="641" spans="1:23" ht="15.7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row>
    <row r="642" spans="1:23" ht="15.7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row>
    <row r="643" spans="1:23" ht="15.7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row>
    <row r="644" spans="1:23" ht="15.7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row>
    <row r="645" spans="1:23" ht="15.7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row>
    <row r="646" spans="1:23" ht="15.7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row>
    <row r="647" spans="1:23" ht="15.7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row>
    <row r="648" spans="1:23" ht="15.7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row>
    <row r="649" spans="1:23" ht="15.7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row>
    <row r="650" spans="1:23" ht="15.7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row>
    <row r="651" spans="1:23" ht="15.7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row>
    <row r="652" spans="1:23" ht="15.7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row>
    <row r="653" spans="1:23" ht="15.7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row>
    <row r="654" spans="1:23" ht="15.7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row>
    <row r="655" spans="1:23" ht="15.7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row>
    <row r="656" spans="1:23" ht="15.7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row>
    <row r="657" spans="1:23" ht="15.7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row>
    <row r="658" spans="1:23" ht="15.7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row>
    <row r="659" spans="1:23" ht="15.7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row>
    <row r="660" spans="1:23" ht="15.7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row>
    <row r="661" spans="1:23" ht="15.7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row>
    <row r="662" spans="1:23" ht="15.7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row>
    <row r="663" spans="1:23" ht="15.7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row>
    <row r="664" spans="1:23" ht="15.7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row>
    <row r="665" spans="1:23" ht="15.7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row>
    <row r="666" spans="1:23" ht="15.7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row>
    <row r="667" spans="1:23" ht="15.7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row>
    <row r="668" spans="1:23" ht="15.7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row>
    <row r="669" spans="1:23" ht="15.7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row>
    <row r="670" spans="1:23" ht="15.7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row>
    <row r="671" spans="1:23" ht="15.7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row>
    <row r="672" spans="1:23" ht="15.7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row>
    <row r="673" spans="1:23" ht="15.7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row>
    <row r="674" spans="1:23" ht="15.7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row>
    <row r="675" spans="1:23" ht="15.7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row>
    <row r="676" spans="1:23" ht="15.7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row>
    <row r="677" spans="1:23" ht="15.7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row>
    <row r="678" spans="1:23" ht="15.7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row>
    <row r="679" spans="1:23" ht="15.7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row>
    <row r="680" spans="1:23" ht="15.7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row>
    <row r="681" spans="1:23" ht="15.7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row>
    <row r="682" spans="1:23" ht="15.7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row>
    <row r="683" spans="1:23" ht="15.7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row>
    <row r="684" spans="1:23" ht="15.7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row>
    <row r="685" spans="1:23" ht="15.7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row>
    <row r="686" spans="1:23" ht="15.7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row>
    <row r="687" spans="1:23" ht="15.7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row>
    <row r="688" spans="1:23" ht="15.7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row>
    <row r="689" spans="1:23" ht="15.7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row>
    <row r="690" spans="1:23" ht="15.7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row>
    <row r="691" spans="1:23" ht="15.7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row>
    <row r="692" spans="1:23" ht="15.7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row>
    <row r="693" spans="1:23" ht="15.7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row>
    <row r="694" spans="1:23" ht="15.7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row>
    <row r="695" spans="1:23" ht="15.7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row>
    <row r="696" spans="1:23" ht="15.7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row>
    <row r="697" spans="1:23" ht="15.7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row>
    <row r="698" spans="1:23" ht="15.7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row>
    <row r="699" spans="1:23" ht="15.7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row>
    <row r="700" spans="1:23" ht="15.7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row>
    <row r="701" spans="1:23" ht="15.7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row>
    <row r="702" spans="1:23" ht="15.7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row>
    <row r="703" spans="1:23" ht="15.7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row>
    <row r="704" spans="1:23" ht="15.7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row>
    <row r="705" spans="1:23" ht="15.7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row>
    <row r="706" spans="1:23" ht="15.7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row>
    <row r="707" spans="1:23" ht="15.7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row>
    <row r="708" spans="1:23" ht="15.7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row>
    <row r="709" spans="1:23" ht="15.7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row>
    <row r="710" spans="1:23" ht="15.7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row>
    <row r="711" spans="1:23" ht="15.7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row>
    <row r="712" spans="1:23" ht="15.7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row>
    <row r="713" spans="1:23" ht="15.7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row>
    <row r="714" spans="1:23" ht="15.7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row>
    <row r="715" spans="1:23" ht="15.7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row>
    <row r="716" spans="1:23" ht="15.7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row>
    <row r="717" spans="1:23" ht="15.7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row>
    <row r="718" spans="1:23" ht="15.7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row>
    <row r="719" spans="1:23" ht="15.7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row>
    <row r="720" spans="1:23" ht="15.7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row>
    <row r="721" spans="1:23" ht="15.7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row>
    <row r="722" spans="1:23" ht="15.7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row>
    <row r="723" spans="1:23" ht="15.7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row>
    <row r="724" spans="1:23" ht="15.7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row>
    <row r="725" spans="1:23" ht="15.7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row>
    <row r="726" spans="1:23" ht="15.7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row>
    <row r="727" spans="1:23" ht="15.7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row>
    <row r="728" spans="1:23" ht="15.7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row>
    <row r="729" spans="1:23" ht="15.7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row>
    <row r="730" spans="1:23" ht="15.7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row>
    <row r="731" spans="1:23" ht="15.7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row>
    <row r="732" spans="1:23" ht="15.7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row>
    <row r="733" spans="1:23" ht="15.7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row>
    <row r="734" spans="1:23" ht="15.7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row>
    <row r="735" spans="1:23" ht="15.7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row>
    <row r="736" spans="1:23" ht="15.7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row>
    <row r="737" spans="1:23" ht="15.7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row>
    <row r="738" spans="1:23" ht="15.7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row>
    <row r="739" spans="1:23" ht="15.7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row>
    <row r="740" spans="1:23" ht="15.7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row>
    <row r="741" spans="1:23" ht="15.7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row>
    <row r="742" spans="1:23" ht="15.7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row>
    <row r="743" spans="1:23" ht="15.7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row>
    <row r="744" spans="1:23" ht="15.7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row>
    <row r="745" spans="1:23" ht="15.7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row>
    <row r="746" spans="1:23" ht="15.7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row>
    <row r="747" spans="1:23" ht="15.7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row>
    <row r="748" spans="1:23" ht="15.7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row>
    <row r="749" spans="1:23" ht="15.7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row>
    <row r="750" spans="1:23" ht="15.7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row>
    <row r="751" spans="1:23" ht="15.7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row>
    <row r="752" spans="1:23" ht="15.7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row>
    <row r="753" spans="1:23" ht="15.7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row>
    <row r="754" spans="1:23" ht="15.7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row>
    <row r="755" spans="1:23" ht="15.7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row>
    <row r="756" spans="1:23" ht="15.7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row>
    <row r="757" spans="1:23" ht="15.7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row>
    <row r="758" spans="1:23" ht="15.7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row>
    <row r="759" spans="1:23" ht="15.7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row>
    <row r="760" spans="1:23" ht="15.7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row>
    <row r="761" spans="1:23" ht="15.7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row>
    <row r="762" spans="1:23" ht="15.7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row>
    <row r="763" spans="1:23" ht="15.7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row>
    <row r="764" spans="1:23" ht="15.7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row>
    <row r="765" spans="1:23" ht="15.7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row>
    <row r="766" spans="1:23" ht="15.7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row>
    <row r="767" spans="1:23" ht="15.7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row>
    <row r="768" spans="1:23" ht="15.7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row>
    <row r="769" spans="1:23" ht="15.7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row>
    <row r="770" spans="1:23" ht="15.7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row>
    <row r="771" spans="1:23" ht="15.7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row>
    <row r="772" spans="1:23" ht="15.7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row>
    <row r="773" spans="1:23" ht="15.7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row>
    <row r="774" spans="1:23" ht="15.7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row>
    <row r="775" spans="1:23" ht="15.7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row>
    <row r="776" spans="1:23" ht="15.7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row>
    <row r="777" spans="1:23" ht="15.7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row>
    <row r="778" spans="1:23" ht="15.7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row>
    <row r="779" spans="1:23" ht="15.7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row>
    <row r="780" spans="1:23" ht="15.7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row>
    <row r="781" spans="1:23" ht="15.7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row>
    <row r="782" spans="1:23" ht="15.7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row>
    <row r="783" spans="1:23" ht="15.7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row>
    <row r="784" spans="1:23" ht="15.7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row>
    <row r="785" spans="1:23" ht="15.7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13"/>
      <c r="W785" s="13"/>
    </row>
    <row r="786" spans="1:23" ht="15.7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13"/>
      <c r="W786" s="13"/>
    </row>
    <row r="787" spans="1:23" ht="15.7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13"/>
      <c r="W787" s="13"/>
    </row>
    <row r="788" spans="1:23" ht="15.7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13"/>
      <c r="W788" s="13"/>
    </row>
    <row r="789" spans="1:23" ht="15.7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13"/>
      <c r="W789" s="13"/>
    </row>
    <row r="790" spans="1:23" ht="15.7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13"/>
      <c r="W790" s="13"/>
    </row>
    <row r="791" spans="1:23" ht="15.7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13"/>
      <c r="W791" s="13"/>
    </row>
    <row r="792" spans="1:23" ht="15.7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13"/>
      <c r="W792" s="13"/>
    </row>
    <row r="793" spans="1:23" ht="15.7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13"/>
      <c r="W793" s="13"/>
    </row>
    <row r="794" spans="1:23" ht="15.7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13"/>
      <c r="W794" s="13"/>
    </row>
    <row r="795" spans="1:23" ht="15.7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row>
    <row r="796" spans="1:23" ht="15.7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13"/>
      <c r="W796" s="13"/>
    </row>
    <row r="797" spans="1:23" ht="15.7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13"/>
      <c r="W797" s="13"/>
    </row>
    <row r="798" spans="1:23" ht="15.7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13"/>
      <c r="W798" s="13"/>
    </row>
    <row r="799" spans="1:23" ht="15.7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13"/>
      <c r="W799" s="13"/>
    </row>
    <row r="800" spans="1:23" ht="15.7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13"/>
      <c r="W800" s="13"/>
    </row>
    <row r="801" spans="1:23" ht="15.7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13"/>
      <c r="W801" s="13"/>
    </row>
    <row r="802" spans="1:23" ht="15.7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13"/>
      <c r="W802" s="13"/>
    </row>
    <row r="803" spans="1:23" ht="15.7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13"/>
      <c r="W803" s="13"/>
    </row>
    <row r="804" spans="1:23" ht="15.7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13"/>
      <c r="W804" s="13"/>
    </row>
    <row r="805" spans="1:23" ht="15.7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13"/>
      <c r="W805" s="13"/>
    </row>
    <row r="806" spans="1:23" ht="15.7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13"/>
      <c r="W806" s="13"/>
    </row>
    <row r="807" spans="1:23" ht="15.7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13"/>
      <c r="W807" s="13"/>
    </row>
    <row r="808" spans="1:23" ht="15.7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13"/>
      <c r="W808" s="13"/>
    </row>
    <row r="809" spans="1:23" ht="15.7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13"/>
      <c r="W809" s="13"/>
    </row>
    <row r="810" spans="1:23" ht="15.7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row>
    <row r="811" spans="1:23" ht="15.7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13"/>
      <c r="W811" s="13"/>
    </row>
    <row r="812" spans="1:23" ht="15.7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13"/>
      <c r="W812" s="13"/>
    </row>
    <row r="813" spans="1:23" ht="15.7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13"/>
      <c r="W813" s="13"/>
    </row>
    <row r="814" spans="1:23" ht="15.7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13"/>
      <c r="W814" s="13"/>
    </row>
    <row r="815" spans="1:23" ht="15.7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13"/>
      <c r="W815" s="13"/>
    </row>
    <row r="816" spans="1:23" ht="15.7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13"/>
      <c r="W816" s="13"/>
    </row>
    <row r="817" spans="1:23" ht="15.7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13"/>
      <c r="W817" s="13"/>
    </row>
    <row r="818" spans="1:23" ht="15.7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13"/>
      <c r="W818" s="13"/>
    </row>
    <row r="819" spans="1:23" ht="15.7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13"/>
      <c r="W819" s="13"/>
    </row>
    <row r="820" spans="1:23" ht="15.7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13"/>
      <c r="W820" s="13"/>
    </row>
    <row r="821" spans="1:23" ht="15.7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13"/>
      <c r="W821" s="13"/>
    </row>
    <row r="822" spans="1:23" ht="15.7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13"/>
      <c r="W822" s="13"/>
    </row>
    <row r="823" spans="1:23" ht="15.7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13"/>
      <c r="W823" s="13"/>
    </row>
    <row r="824" spans="1:23" ht="15.7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13"/>
      <c r="W824" s="13"/>
    </row>
    <row r="825" spans="1:23" ht="15.7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13"/>
      <c r="W825" s="13"/>
    </row>
    <row r="826" spans="1:23" ht="15.7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13"/>
      <c r="W826" s="13"/>
    </row>
    <row r="827" spans="1:23" ht="15.7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13"/>
      <c r="W827" s="13"/>
    </row>
    <row r="828" spans="1:23" ht="15.7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13"/>
      <c r="W828" s="13"/>
    </row>
    <row r="829" spans="1:23" ht="15.7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13"/>
      <c r="W829" s="13"/>
    </row>
    <row r="830" spans="1:23" ht="15.7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13"/>
      <c r="W830" s="13"/>
    </row>
    <row r="831" spans="1:23" ht="15.7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13"/>
      <c r="W831" s="13"/>
    </row>
    <row r="832" spans="1:23" ht="15.7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13"/>
      <c r="W832" s="13"/>
    </row>
    <row r="833" spans="1:23" ht="15.7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13"/>
      <c r="W833" s="13"/>
    </row>
    <row r="834" spans="1:23" ht="15.7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row>
    <row r="835" spans="1:23" ht="15.7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13"/>
      <c r="W835" s="13"/>
    </row>
    <row r="836" spans="1:23" ht="15.7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13"/>
      <c r="W836" s="13"/>
    </row>
    <row r="837" spans="1:23" ht="15.7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13"/>
      <c r="W837" s="13"/>
    </row>
    <row r="838" spans="1:23" ht="15.7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13"/>
      <c r="W838" s="13"/>
    </row>
    <row r="839" spans="1:23" ht="15.7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13"/>
      <c r="W839" s="13"/>
    </row>
    <row r="840" spans="1:23" ht="15.7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13"/>
      <c r="W840" s="13"/>
    </row>
    <row r="841" spans="1:23" ht="15.7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13"/>
      <c r="W841" s="13"/>
    </row>
    <row r="842" spans="1:23" ht="15.7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13"/>
      <c r="W842" s="13"/>
    </row>
    <row r="843" spans="1:23" ht="15.7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13"/>
      <c r="W843" s="13"/>
    </row>
    <row r="844" spans="1:23" ht="15.7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13"/>
      <c r="W844" s="13"/>
    </row>
    <row r="845" spans="1:23" ht="15.7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13"/>
      <c r="W845" s="13"/>
    </row>
    <row r="846" spans="1:23" ht="15.7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13"/>
      <c r="W846" s="13"/>
    </row>
    <row r="847" spans="1:23" ht="15.7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13"/>
      <c r="W847" s="13"/>
    </row>
    <row r="848" spans="1:23" ht="15.7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13"/>
      <c r="W848" s="13"/>
    </row>
    <row r="849" spans="1:23" ht="15.7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13"/>
      <c r="W849" s="13"/>
    </row>
    <row r="850" spans="1:23" ht="15.7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13"/>
      <c r="W850" s="13"/>
    </row>
    <row r="851" spans="1:23" ht="15.7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13"/>
      <c r="W851" s="13"/>
    </row>
    <row r="852" spans="1:23" ht="15.7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13"/>
      <c r="W852" s="13"/>
    </row>
    <row r="853" spans="1:23" ht="15.7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13"/>
      <c r="W853" s="13"/>
    </row>
    <row r="854" spans="1:23" ht="15.7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13"/>
      <c r="W854" s="13"/>
    </row>
    <row r="855" spans="1:23" ht="15.7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13"/>
      <c r="W855" s="13"/>
    </row>
    <row r="856" spans="1:23" ht="15.7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13"/>
      <c r="W856" s="13"/>
    </row>
    <row r="857" spans="1:23" ht="15.7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13"/>
      <c r="W857" s="13"/>
    </row>
    <row r="858" spans="1:23" ht="15.7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13"/>
      <c r="W858" s="13"/>
    </row>
    <row r="859" spans="1:23" ht="15.7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13"/>
      <c r="W859" s="13"/>
    </row>
    <row r="860" spans="1:23" ht="15.7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13"/>
      <c r="W860" s="13"/>
    </row>
    <row r="861" spans="1:23" ht="15.7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13"/>
      <c r="W861" s="13"/>
    </row>
    <row r="862" spans="1:23" ht="15.7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13"/>
      <c r="W862" s="13"/>
    </row>
    <row r="863" spans="1:23" ht="15.7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13"/>
      <c r="W863" s="13"/>
    </row>
    <row r="864" spans="1:23" ht="15.7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13"/>
      <c r="W864" s="13"/>
    </row>
    <row r="865" spans="1:23" ht="15.7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13"/>
      <c r="W865" s="13"/>
    </row>
    <row r="866" spans="1:23" ht="15.7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13"/>
      <c r="W866" s="13"/>
    </row>
    <row r="867" spans="1:23" ht="15.7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13"/>
      <c r="W867" s="13"/>
    </row>
    <row r="868" spans="1:23" ht="15.7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13"/>
      <c r="W868" s="13"/>
    </row>
    <row r="869" spans="1:23" ht="15.7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13"/>
      <c r="W869" s="13"/>
    </row>
    <row r="870" spans="1:23" ht="15.7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13"/>
      <c r="W870" s="13"/>
    </row>
    <row r="871" spans="1:23" ht="15.7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13"/>
      <c r="W871" s="13"/>
    </row>
    <row r="872" spans="1:23" ht="15.7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row>
    <row r="873" spans="1:23" ht="15.7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13"/>
      <c r="W873" s="13"/>
    </row>
    <row r="874" spans="1:23" ht="15.7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13"/>
      <c r="W874" s="13"/>
    </row>
    <row r="875" spans="1:23" ht="15.7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13"/>
      <c r="W875" s="13"/>
    </row>
    <row r="876" spans="1:23" ht="15.7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13"/>
      <c r="W876" s="13"/>
    </row>
    <row r="877" spans="1:23" ht="15.7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13"/>
      <c r="W877" s="13"/>
    </row>
    <row r="878" spans="1:23" ht="15.7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13"/>
      <c r="W878" s="13"/>
    </row>
    <row r="879" spans="1:23" ht="15.7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13"/>
      <c r="W879" s="13"/>
    </row>
    <row r="880" spans="1:23" ht="15.7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13"/>
      <c r="W880" s="13"/>
    </row>
    <row r="881" spans="1:23" ht="15.7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13"/>
      <c r="W881" s="13"/>
    </row>
    <row r="882" spans="1:23" ht="15.7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13"/>
      <c r="W882" s="13"/>
    </row>
    <row r="883" spans="1:23" ht="15.7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13"/>
      <c r="W883" s="13"/>
    </row>
    <row r="884" spans="1:23" ht="15.7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13"/>
      <c r="W884" s="13"/>
    </row>
    <row r="885" spans="1:23" ht="15.7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13"/>
      <c r="W885" s="13"/>
    </row>
    <row r="886" spans="1:23" ht="15.7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13"/>
      <c r="W886" s="13"/>
    </row>
    <row r="887" spans="1:23" ht="15.7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13"/>
      <c r="W887" s="13"/>
    </row>
    <row r="888" spans="1:23" ht="15.7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13"/>
      <c r="W888" s="13"/>
    </row>
    <row r="889" spans="1:23" ht="15.7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13"/>
      <c r="W889" s="13"/>
    </row>
    <row r="890" spans="1:23" ht="15.7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13"/>
      <c r="W890" s="13"/>
    </row>
    <row r="891" spans="1:23" ht="15.7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13"/>
      <c r="W891" s="13"/>
    </row>
    <row r="892" spans="1:23" ht="15.7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13"/>
      <c r="W892" s="13"/>
    </row>
    <row r="893" spans="1:23" ht="15.7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13"/>
      <c r="W893" s="13"/>
    </row>
    <row r="894" spans="1:23" ht="15.7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13"/>
      <c r="W894" s="13"/>
    </row>
    <row r="895" spans="1:23" ht="15.7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13"/>
      <c r="W895" s="13"/>
    </row>
    <row r="896" spans="1:23" ht="15.7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13"/>
      <c r="W896" s="13"/>
    </row>
    <row r="897" spans="1:23" ht="15.7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13"/>
      <c r="W897" s="13"/>
    </row>
    <row r="898" spans="1:23" ht="15.7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13"/>
      <c r="W898" s="13"/>
    </row>
    <row r="899" spans="1:23" ht="15.7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13"/>
      <c r="W899" s="13"/>
    </row>
    <row r="900" spans="1:23" ht="15.7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13"/>
      <c r="W900" s="13"/>
    </row>
    <row r="901" spans="1:23" ht="15.7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13"/>
      <c r="W901" s="13"/>
    </row>
    <row r="902" spans="1:23" ht="15.7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13"/>
      <c r="W902" s="13"/>
    </row>
    <row r="903" spans="1:23" ht="15.7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13"/>
      <c r="W903" s="13"/>
    </row>
    <row r="904" spans="1:23" ht="15.7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13"/>
      <c r="W904" s="13"/>
    </row>
    <row r="905" spans="1:23" ht="15.7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13"/>
      <c r="W905" s="13"/>
    </row>
    <row r="906" spans="1:23" ht="15.7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13"/>
      <c r="W906" s="13"/>
    </row>
    <row r="907" spans="1:23" ht="15.7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13"/>
      <c r="W907" s="13"/>
    </row>
    <row r="908" spans="1:23" ht="15.7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13"/>
      <c r="W908" s="13"/>
    </row>
    <row r="909" spans="1:23" ht="15.7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13"/>
      <c r="W909" s="13"/>
    </row>
    <row r="910" spans="1:23" ht="15.7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13"/>
      <c r="W910" s="13"/>
    </row>
    <row r="911" spans="1:23" ht="15.7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13"/>
      <c r="W911" s="13"/>
    </row>
    <row r="912" spans="1:23" ht="15.7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13"/>
      <c r="W912" s="13"/>
    </row>
    <row r="913" spans="1:23" ht="15.7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13"/>
      <c r="W913" s="13"/>
    </row>
    <row r="914" spans="1:23" ht="15.7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13"/>
      <c r="W914" s="13"/>
    </row>
    <row r="915" spans="1:23" ht="15.7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13"/>
      <c r="W915" s="13"/>
    </row>
    <row r="916" spans="1:23" ht="15.7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13"/>
      <c r="W916" s="13"/>
    </row>
    <row r="917" spans="1:23" ht="15.7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13"/>
      <c r="W917" s="13"/>
    </row>
    <row r="918" spans="1:23" ht="15.7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13"/>
      <c r="W918" s="13"/>
    </row>
    <row r="919" spans="1:23" ht="15.7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13"/>
      <c r="W919" s="13"/>
    </row>
    <row r="920" spans="1:23" ht="15.7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13"/>
      <c r="W920" s="13"/>
    </row>
    <row r="921" spans="1:23" ht="15.7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13"/>
      <c r="W921" s="13"/>
    </row>
    <row r="922" spans="1:23" ht="15.7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13"/>
      <c r="W922" s="13"/>
    </row>
    <row r="923" spans="1:23" ht="15.7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13"/>
      <c r="W923" s="13"/>
    </row>
    <row r="924" spans="1:23" ht="15.7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13"/>
      <c r="W924" s="13"/>
    </row>
    <row r="925" spans="1:23" ht="15.7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13"/>
      <c r="W925" s="13"/>
    </row>
    <row r="926" spans="1:23" ht="15.7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13"/>
      <c r="W926" s="13"/>
    </row>
    <row r="927" spans="1:23" ht="15.7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13"/>
      <c r="W927" s="13"/>
    </row>
    <row r="928" spans="1:23" ht="15.7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13"/>
      <c r="W928" s="13"/>
    </row>
    <row r="929" spans="1:23" ht="15.7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13"/>
      <c r="W929" s="13"/>
    </row>
    <row r="930" spans="1:23" ht="15.7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13"/>
      <c r="W930" s="13"/>
    </row>
    <row r="931" spans="1:23" ht="15.7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13"/>
      <c r="W931" s="13"/>
    </row>
    <row r="932" spans="1:23" ht="15.7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13"/>
      <c r="W932" s="13"/>
    </row>
    <row r="933" spans="1:23" ht="15.7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13"/>
      <c r="W933" s="13"/>
    </row>
    <row r="934" spans="1:23" ht="15.7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13"/>
      <c r="W934" s="13"/>
    </row>
    <row r="935" spans="1:23" ht="15.7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13"/>
      <c r="W935" s="13"/>
    </row>
    <row r="936" spans="1:23" ht="15.7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13"/>
      <c r="W936" s="13"/>
    </row>
    <row r="937" spans="1:23" ht="15.7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13"/>
      <c r="W937" s="13"/>
    </row>
    <row r="938" spans="1:23" ht="15.7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13"/>
      <c r="W938" s="13"/>
    </row>
    <row r="939" spans="1:23" ht="15.7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13"/>
      <c r="W939" s="13"/>
    </row>
    <row r="940" spans="1:23" ht="15.7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13"/>
      <c r="W940" s="13"/>
    </row>
    <row r="941" spans="1:23" ht="15.7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13"/>
      <c r="W941" s="13"/>
    </row>
    <row r="942" spans="1:23" ht="15.7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13"/>
      <c r="W942" s="13"/>
    </row>
    <row r="943" spans="1:23" ht="15.7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13"/>
      <c r="W943" s="13"/>
    </row>
    <row r="944" spans="1:23" ht="15.7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13"/>
      <c r="W944" s="13"/>
    </row>
    <row r="945" spans="1:23" ht="15.7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row>
    <row r="946" spans="1:23" ht="15.7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13"/>
      <c r="W946" s="13"/>
    </row>
    <row r="947" spans="1:23" ht="15.7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13"/>
      <c r="W947" s="13"/>
    </row>
    <row r="948" spans="1:23" ht="15.7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13"/>
      <c r="W948" s="13"/>
    </row>
    <row r="949" spans="1:23" ht="15.7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13"/>
      <c r="W949" s="13"/>
    </row>
    <row r="950" spans="1:23" ht="15.7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13"/>
      <c r="W950" s="13"/>
    </row>
    <row r="951" spans="1:23" ht="15.7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13"/>
      <c r="W951" s="13"/>
    </row>
    <row r="952" spans="1:23" ht="15.7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13"/>
      <c r="W952" s="13"/>
    </row>
    <row r="953" spans="1:23" ht="15.7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13"/>
      <c r="W953" s="13"/>
    </row>
    <row r="954" spans="1:23" ht="15.7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row>
    <row r="955" spans="1:23" ht="15.7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13"/>
      <c r="W955" s="13"/>
    </row>
    <row r="956" spans="1:23" ht="15.7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13"/>
      <c r="W956" s="13"/>
    </row>
    <row r="957" spans="1:23" ht="15.7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13"/>
      <c r="W957" s="13"/>
    </row>
    <row r="958" spans="1:23" ht="15.7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13"/>
      <c r="W958" s="13"/>
    </row>
    <row r="959" spans="1:23" ht="15.7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13"/>
      <c r="W959" s="13"/>
    </row>
    <row r="960" spans="1:23" ht="15.7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13"/>
      <c r="W960" s="13"/>
    </row>
    <row r="961" spans="1:23" ht="15.7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13"/>
      <c r="W961" s="13"/>
    </row>
    <row r="962" spans="1:23" ht="15.7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13"/>
      <c r="W962" s="13"/>
    </row>
    <row r="963" spans="1:23" ht="15.7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13"/>
      <c r="W963" s="13"/>
    </row>
    <row r="964" spans="1:23" ht="15.7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13"/>
      <c r="W964" s="13"/>
    </row>
    <row r="965" spans="1:23" ht="15.7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13"/>
      <c r="W965" s="13"/>
    </row>
    <row r="966" spans="1:23" ht="15.7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13"/>
      <c r="W966" s="13"/>
    </row>
    <row r="967" spans="1:23" ht="15.7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13"/>
      <c r="W967" s="13"/>
    </row>
    <row r="968" spans="1:23" ht="15.7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13"/>
      <c r="W968" s="13"/>
    </row>
    <row r="969" spans="1:23" ht="15.7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13"/>
      <c r="W969" s="13"/>
    </row>
    <row r="970" spans="1:23" ht="15.7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13"/>
      <c r="W970" s="13"/>
    </row>
    <row r="971" spans="1:23" ht="15.7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13"/>
      <c r="W971" s="13"/>
    </row>
    <row r="972" spans="1:23" ht="15.7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13"/>
      <c r="W972" s="13"/>
    </row>
    <row r="973" spans="1:23" ht="15.7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13"/>
      <c r="W973" s="13"/>
    </row>
    <row r="974" spans="1:23" ht="15.7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13"/>
      <c r="W974" s="13"/>
    </row>
    <row r="975" spans="1:23" ht="15.7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13"/>
      <c r="W975" s="13"/>
    </row>
    <row r="976" spans="1:23" ht="15.7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13"/>
      <c r="W976" s="13"/>
    </row>
    <row r="977" spans="1:23" ht="15.7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13"/>
      <c r="W977" s="13"/>
    </row>
    <row r="978" spans="1:23" ht="15.7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13"/>
      <c r="W978" s="13"/>
    </row>
    <row r="979" spans="1:23" ht="15.7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13"/>
      <c r="W979" s="13"/>
    </row>
    <row r="980" spans="1:23" ht="15.7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13"/>
      <c r="W980" s="13"/>
    </row>
    <row r="981" spans="1:23" ht="15.7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13"/>
      <c r="W981" s="13"/>
    </row>
    <row r="982" spans="1:23" ht="15.7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13"/>
      <c r="W982" s="13"/>
    </row>
    <row r="983" spans="1:23" ht="15.7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13"/>
      <c r="W983" s="13"/>
    </row>
    <row r="984" spans="1:23" ht="15.7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13"/>
      <c r="W984" s="13"/>
    </row>
    <row r="985" spans="1:23" ht="15.7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13"/>
      <c r="W985" s="13"/>
    </row>
    <row r="986" spans="1:23" ht="15.7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13"/>
      <c r="W986" s="13"/>
    </row>
    <row r="987" spans="1:23" ht="15.7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13"/>
      <c r="W987" s="13"/>
    </row>
    <row r="988" spans="1:23" ht="15.7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13"/>
      <c r="W988" s="13"/>
    </row>
    <row r="989" spans="1:23" ht="15.7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13"/>
      <c r="W989" s="13"/>
    </row>
  </sheetData>
  <phoneticPr fontId="18" type="noConversion"/>
  <pageMargins left="0.7" right="0.7" top="0.75" bottom="0.75" header="0" footer="0"/>
  <pageSetup orientation="landscape"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Z200"/>
  <sheetViews>
    <sheetView showGridLines="0" zoomScale="115" zoomScaleNormal="115" workbookViewId="0">
      <pane ySplit="7" topLeftCell="A8" activePane="bottomLeft" state="frozen"/>
      <selection pane="bottomLeft" activeCell="B2" sqref="B2:U2"/>
    </sheetView>
  </sheetViews>
  <sheetFormatPr baseColWidth="10" defaultColWidth="11.25" defaultRowHeight="15" customHeight="1" x14ac:dyDescent="0.25"/>
  <cols>
    <col min="1" max="1" width="1.625" customWidth="1"/>
    <col min="2" max="2" width="4" customWidth="1"/>
    <col min="3" max="3" width="50.25" customWidth="1"/>
    <col min="4" max="4" width="26.5" bestFit="1" customWidth="1"/>
    <col min="5" max="5" width="15.5" customWidth="1"/>
    <col min="6" max="6" width="4" customWidth="1"/>
    <col min="7" max="7" width="4.5" customWidth="1"/>
    <col min="8" max="8" width="5.125" customWidth="1"/>
    <col min="9" max="9" width="4.875" customWidth="1"/>
    <col min="10" max="10" width="4" customWidth="1"/>
    <col min="11" max="11" width="5.125" customWidth="1"/>
    <col min="12" max="12" width="6" customWidth="1"/>
    <col min="13" max="13" width="4.5" customWidth="1"/>
    <col min="14" max="14" width="6" customWidth="1"/>
    <col min="15" max="15" width="4.5" customWidth="1"/>
    <col min="16" max="16" width="5" customWidth="1"/>
    <col min="17" max="17" width="5.375" customWidth="1"/>
    <col min="18" max="18" width="9" customWidth="1"/>
    <col min="19" max="19" width="6.875" customWidth="1"/>
    <col min="20" max="20" width="9.125" customWidth="1"/>
    <col min="21" max="21" width="10.5" customWidth="1"/>
  </cols>
  <sheetData>
    <row r="1" spans="1:26" ht="20.25" customHeight="1" x14ac:dyDescent="0.25">
      <c r="A1" s="10"/>
      <c r="B1" s="432" t="s">
        <v>104</v>
      </c>
      <c r="C1" s="433"/>
      <c r="D1" s="433"/>
      <c r="E1" s="433"/>
      <c r="F1" s="433"/>
      <c r="G1" s="433"/>
      <c r="H1" s="433"/>
      <c r="I1" s="433"/>
      <c r="J1" s="433"/>
      <c r="K1" s="433"/>
      <c r="L1" s="433"/>
      <c r="M1" s="433"/>
      <c r="N1" s="433"/>
      <c r="O1" s="433"/>
      <c r="P1" s="433"/>
      <c r="Q1" s="433"/>
      <c r="R1" s="433"/>
      <c r="S1" s="433"/>
      <c r="T1" s="433"/>
      <c r="U1" s="434"/>
      <c r="V1" s="13"/>
      <c r="W1" s="13"/>
      <c r="X1" s="13"/>
      <c r="Y1" s="13"/>
      <c r="Z1" s="13"/>
    </row>
    <row r="2" spans="1:26" ht="24.75" customHeight="1" x14ac:dyDescent="0.25">
      <c r="A2" s="10"/>
      <c r="B2" s="461" t="s">
        <v>105</v>
      </c>
      <c r="C2" s="458"/>
      <c r="D2" s="458"/>
      <c r="E2" s="458"/>
      <c r="F2" s="458"/>
      <c r="G2" s="458"/>
      <c r="H2" s="458"/>
      <c r="I2" s="458"/>
      <c r="J2" s="458"/>
      <c r="K2" s="458"/>
      <c r="L2" s="458"/>
      <c r="M2" s="458"/>
      <c r="N2" s="458"/>
      <c r="O2" s="458"/>
      <c r="P2" s="458"/>
      <c r="Q2" s="458"/>
      <c r="R2" s="458"/>
      <c r="S2" s="458"/>
      <c r="T2" s="458"/>
      <c r="U2" s="459"/>
      <c r="V2" s="13"/>
      <c r="W2" s="13"/>
      <c r="X2" s="13"/>
      <c r="Y2" s="13"/>
      <c r="Z2" s="13"/>
    </row>
    <row r="3" spans="1:26" ht="15" customHeight="1" x14ac:dyDescent="0.25">
      <c r="A3" s="10"/>
      <c r="B3" s="435" t="s">
        <v>106</v>
      </c>
      <c r="C3" s="434"/>
      <c r="D3" s="457" t="str">
        <f>INF!C8</f>
        <v>HOSPITAL UNIVERSITARIO DEPARTAMENTAL DE NARIÑO E.S.E.</v>
      </c>
      <c r="E3" s="458"/>
      <c r="F3" s="458"/>
      <c r="G3" s="458"/>
      <c r="H3" s="458"/>
      <c r="I3" s="458"/>
      <c r="J3" s="458"/>
      <c r="K3" s="458"/>
      <c r="L3" s="458"/>
      <c r="M3" s="458"/>
      <c r="N3" s="458"/>
      <c r="O3" s="458"/>
      <c r="P3" s="458"/>
      <c r="Q3" s="458"/>
      <c r="R3" s="458"/>
      <c r="S3" s="459"/>
      <c r="T3" s="436" t="s">
        <v>107</v>
      </c>
      <c r="U3" s="460">
        <f ca="1">TODAY()</f>
        <v>45190</v>
      </c>
      <c r="V3" s="13"/>
      <c r="W3" s="13"/>
      <c r="X3" s="13"/>
      <c r="Y3" s="13"/>
      <c r="Z3" s="13"/>
    </row>
    <row r="4" spans="1:26" ht="12.75" customHeight="1" x14ac:dyDescent="0.25">
      <c r="A4" s="10"/>
      <c r="B4" s="437" t="s">
        <v>108</v>
      </c>
      <c r="C4" s="433"/>
      <c r="D4" s="433"/>
      <c r="E4" s="433"/>
      <c r="F4" s="433"/>
      <c r="G4" s="433"/>
      <c r="H4" s="433"/>
      <c r="I4" s="433"/>
      <c r="J4" s="433"/>
      <c r="K4" s="433"/>
      <c r="L4" s="433"/>
      <c r="M4" s="433"/>
      <c r="N4" s="433"/>
      <c r="O4" s="433"/>
      <c r="P4" s="433"/>
      <c r="Q4" s="433"/>
      <c r="R4" s="433"/>
      <c r="S4" s="433"/>
      <c r="T4" s="433"/>
      <c r="U4" s="434"/>
      <c r="V4" s="13"/>
      <c r="W4" s="13"/>
      <c r="X4" s="13"/>
      <c r="Y4" s="13"/>
      <c r="Z4" s="13"/>
    </row>
    <row r="5" spans="1:26" ht="12.75" customHeight="1" x14ac:dyDescent="0.25">
      <c r="A5" s="10"/>
      <c r="B5" s="439" t="s">
        <v>109</v>
      </c>
      <c r="C5" s="438" t="s">
        <v>110</v>
      </c>
      <c r="D5" s="434"/>
      <c r="E5" s="456"/>
      <c r="F5" s="438" t="s">
        <v>111</v>
      </c>
      <c r="G5" s="433"/>
      <c r="H5" s="433"/>
      <c r="I5" s="433"/>
      <c r="J5" s="434"/>
      <c r="K5" s="438" t="s">
        <v>112</v>
      </c>
      <c r="L5" s="433"/>
      <c r="M5" s="433"/>
      <c r="N5" s="433"/>
      <c r="O5" s="433"/>
      <c r="P5" s="433"/>
      <c r="Q5" s="433"/>
      <c r="R5" s="433"/>
      <c r="S5" s="434"/>
      <c r="T5" s="438" t="s">
        <v>113</v>
      </c>
      <c r="U5" s="434"/>
      <c r="V5" s="13"/>
      <c r="W5" s="13"/>
      <c r="X5" s="13"/>
      <c r="Y5" s="13"/>
      <c r="Z5" s="13"/>
    </row>
    <row r="6" spans="1:26" ht="167.25" customHeight="1" x14ac:dyDescent="0.25">
      <c r="A6" s="10"/>
      <c r="B6" s="440"/>
      <c r="C6" s="442" t="s">
        <v>114</v>
      </c>
      <c r="D6" s="443" t="s">
        <v>115</v>
      </c>
      <c r="E6" s="443" t="s">
        <v>116</v>
      </c>
      <c r="F6" s="444" t="s">
        <v>117</v>
      </c>
      <c r="G6" s="444" t="s">
        <v>118</v>
      </c>
      <c r="H6" s="444" t="s">
        <v>119</v>
      </c>
      <c r="I6" s="444" t="s">
        <v>120</v>
      </c>
      <c r="J6" s="444" t="s">
        <v>70</v>
      </c>
      <c r="K6" s="444" t="s">
        <v>121</v>
      </c>
      <c r="L6" s="444" t="s">
        <v>122</v>
      </c>
      <c r="M6" s="444" t="s">
        <v>123</v>
      </c>
      <c r="N6" s="444" t="s">
        <v>124</v>
      </c>
      <c r="O6" s="444" t="s">
        <v>125</v>
      </c>
      <c r="P6" s="444" t="s">
        <v>126</v>
      </c>
      <c r="Q6" s="445" t="s">
        <v>127</v>
      </c>
      <c r="R6" s="433"/>
      <c r="S6" s="434"/>
      <c r="T6" s="443" t="s">
        <v>128</v>
      </c>
      <c r="U6" s="443" t="s">
        <v>129</v>
      </c>
      <c r="V6" s="13"/>
      <c r="W6" s="13"/>
      <c r="X6" s="13"/>
      <c r="Y6" s="13"/>
      <c r="Z6" s="13"/>
    </row>
    <row r="7" spans="1:26" ht="16.5" customHeight="1" x14ac:dyDescent="0.25">
      <c r="A7" s="10"/>
      <c r="B7" s="441"/>
      <c r="C7" s="447"/>
      <c r="D7" s="448"/>
      <c r="E7" s="448"/>
      <c r="F7" s="449"/>
      <c r="G7" s="449"/>
      <c r="H7" s="449"/>
      <c r="I7" s="449"/>
      <c r="J7" s="449"/>
      <c r="K7" s="449"/>
      <c r="L7" s="449"/>
      <c r="M7" s="449"/>
      <c r="N7" s="449"/>
      <c r="O7" s="449"/>
      <c r="P7" s="449"/>
      <c r="Q7" s="448" t="s">
        <v>55</v>
      </c>
      <c r="R7" s="448" t="s">
        <v>56</v>
      </c>
      <c r="S7" s="448" t="s">
        <v>57</v>
      </c>
      <c r="T7" s="448"/>
      <c r="U7" s="448"/>
      <c r="V7" s="13"/>
      <c r="W7" s="13"/>
      <c r="X7" s="13"/>
      <c r="Y7" s="13"/>
      <c r="Z7" s="13"/>
    </row>
    <row r="8" spans="1:26" s="3" customFormat="1" ht="12.75" customHeight="1" x14ac:dyDescent="0.2">
      <c r="A8" s="10"/>
      <c r="B8" s="446">
        <v>1</v>
      </c>
      <c r="C8" s="450" t="s">
        <v>950</v>
      </c>
      <c r="D8" s="451" t="s">
        <v>955</v>
      </c>
      <c r="E8" s="450" t="s">
        <v>873</v>
      </c>
      <c r="F8" s="452" t="s">
        <v>80</v>
      </c>
      <c r="G8" s="452" t="s">
        <v>80</v>
      </c>
      <c r="H8" s="452" t="s">
        <v>76</v>
      </c>
      <c r="I8" s="452" t="s">
        <v>80</v>
      </c>
      <c r="J8" s="452" t="s">
        <v>76</v>
      </c>
      <c r="K8" s="452" t="s">
        <v>609</v>
      </c>
      <c r="L8" s="452" t="s">
        <v>609</v>
      </c>
      <c r="M8" s="452" t="s">
        <v>609</v>
      </c>
      <c r="N8" s="452" t="s">
        <v>609</v>
      </c>
      <c r="O8" s="452" t="s">
        <v>609</v>
      </c>
      <c r="P8" s="452" t="s">
        <v>609</v>
      </c>
      <c r="Q8" s="452" t="s">
        <v>351</v>
      </c>
      <c r="R8" s="452" t="s">
        <v>351</v>
      </c>
      <c r="S8" s="452" t="s">
        <v>351</v>
      </c>
      <c r="T8" s="452" t="s">
        <v>351</v>
      </c>
      <c r="U8" s="452" t="s">
        <v>351</v>
      </c>
      <c r="V8" s="10"/>
      <c r="W8" s="10"/>
      <c r="X8" s="10"/>
      <c r="Y8" s="10"/>
      <c r="Z8" s="10"/>
    </row>
    <row r="9" spans="1:26" s="3" customFormat="1" ht="12.75" customHeight="1" x14ac:dyDescent="0.2">
      <c r="A9" s="10"/>
      <c r="B9" s="446">
        <v>2</v>
      </c>
      <c r="C9" s="450" t="s">
        <v>951</v>
      </c>
      <c r="D9" s="451" t="s">
        <v>956</v>
      </c>
      <c r="E9" s="450" t="s">
        <v>879</v>
      </c>
      <c r="F9" s="452" t="s">
        <v>76</v>
      </c>
      <c r="G9" s="452" t="s">
        <v>76</v>
      </c>
      <c r="H9" s="452" t="s">
        <v>92</v>
      </c>
      <c r="I9" s="452" t="s">
        <v>76</v>
      </c>
      <c r="J9" s="452" t="s">
        <v>92</v>
      </c>
      <c r="K9" s="452" t="s">
        <v>609</v>
      </c>
      <c r="L9" s="452" t="s">
        <v>609</v>
      </c>
      <c r="M9" s="452" t="s">
        <v>609</v>
      </c>
      <c r="N9" s="452" t="s">
        <v>609</v>
      </c>
      <c r="O9" s="452" t="s">
        <v>609</v>
      </c>
      <c r="P9" s="452" t="s">
        <v>609</v>
      </c>
      <c r="Q9" s="452" t="s">
        <v>351</v>
      </c>
      <c r="R9" s="452" t="s">
        <v>351</v>
      </c>
      <c r="S9" s="452" t="s">
        <v>351</v>
      </c>
      <c r="T9" s="452" t="s">
        <v>351</v>
      </c>
      <c r="U9" s="452" t="s">
        <v>351</v>
      </c>
      <c r="V9" s="10"/>
      <c r="W9" s="10"/>
      <c r="X9" s="10"/>
      <c r="Y9" s="10"/>
      <c r="Z9" s="10"/>
    </row>
    <row r="10" spans="1:26" s="3" customFormat="1" ht="12.75" customHeight="1" x14ac:dyDescent="0.2">
      <c r="A10" s="10"/>
      <c r="B10" s="446">
        <v>3</v>
      </c>
      <c r="C10" s="450" t="s">
        <v>952</v>
      </c>
      <c r="D10" s="451" t="s">
        <v>957</v>
      </c>
      <c r="E10" s="450" t="s">
        <v>875</v>
      </c>
      <c r="F10" s="452"/>
      <c r="G10" s="452"/>
      <c r="H10" s="452"/>
      <c r="I10" s="452"/>
      <c r="J10" s="452"/>
      <c r="K10" s="452"/>
      <c r="L10" s="452"/>
      <c r="M10" s="452"/>
      <c r="N10" s="452"/>
      <c r="O10" s="452"/>
      <c r="P10" s="452"/>
      <c r="Q10" s="452"/>
      <c r="R10" s="452"/>
      <c r="S10" s="452"/>
      <c r="T10" s="452"/>
      <c r="U10" s="452"/>
      <c r="V10" s="10"/>
      <c r="W10" s="10"/>
      <c r="X10" s="10"/>
      <c r="Y10" s="10"/>
      <c r="Z10" s="10"/>
    </row>
    <row r="11" spans="1:26" s="3" customFormat="1" ht="12.75" customHeight="1" x14ac:dyDescent="0.2">
      <c r="A11" s="10"/>
      <c r="B11" s="446">
        <v>4</v>
      </c>
      <c r="C11" s="450" t="s">
        <v>953</v>
      </c>
      <c r="D11" s="451" t="s">
        <v>958</v>
      </c>
      <c r="E11" s="450" t="s">
        <v>882</v>
      </c>
      <c r="F11" s="452"/>
      <c r="G11" s="452"/>
      <c r="H11" s="452"/>
      <c r="I11" s="452"/>
      <c r="J11" s="452"/>
      <c r="K11" s="452"/>
      <c r="L11" s="452"/>
      <c r="M11" s="452"/>
      <c r="N11" s="452"/>
      <c r="O11" s="452"/>
      <c r="P11" s="452"/>
      <c r="Q11" s="452"/>
      <c r="R11" s="452"/>
      <c r="S11" s="452"/>
      <c r="T11" s="452"/>
      <c r="U11" s="452"/>
      <c r="V11" s="10"/>
      <c r="W11" s="10"/>
      <c r="X11" s="10"/>
      <c r="Y11" s="10"/>
      <c r="Z11" s="10"/>
    </row>
    <row r="12" spans="1:26" s="3" customFormat="1" ht="12.75" customHeight="1" x14ac:dyDescent="0.2">
      <c r="A12" s="10"/>
      <c r="B12" s="446">
        <v>5</v>
      </c>
      <c r="C12" s="450" t="s">
        <v>954</v>
      </c>
      <c r="D12" s="451" t="s">
        <v>959</v>
      </c>
      <c r="E12" s="450" t="s">
        <v>880</v>
      </c>
      <c r="F12" s="452"/>
      <c r="G12" s="452"/>
      <c r="H12" s="452"/>
      <c r="I12" s="452"/>
      <c r="J12" s="452"/>
      <c r="K12" s="452"/>
      <c r="L12" s="452"/>
      <c r="M12" s="452"/>
      <c r="N12" s="452"/>
      <c r="O12" s="452"/>
      <c r="P12" s="452"/>
      <c r="Q12" s="452"/>
      <c r="R12" s="452"/>
      <c r="S12" s="452"/>
      <c r="T12" s="452"/>
      <c r="U12" s="452"/>
      <c r="V12" s="10"/>
      <c r="W12" s="10"/>
      <c r="X12" s="10"/>
      <c r="Y12" s="10"/>
      <c r="Z12" s="10"/>
    </row>
    <row r="13" spans="1:26" s="3" customFormat="1" ht="12.75" customHeight="1" x14ac:dyDescent="0.2">
      <c r="A13" s="10"/>
      <c r="B13" s="446">
        <v>6</v>
      </c>
      <c r="C13" s="453"/>
      <c r="D13" s="451"/>
      <c r="E13" s="450"/>
      <c r="F13" s="452"/>
      <c r="G13" s="452"/>
      <c r="H13" s="452"/>
      <c r="I13" s="452"/>
      <c r="J13" s="452"/>
      <c r="K13" s="452"/>
      <c r="L13" s="452"/>
      <c r="M13" s="452"/>
      <c r="N13" s="452"/>
      <c r="O13" s="452"/>
      <c r="P13" s="452"/>
      <c r="Q13" s="452"/>
      <c r="R13" s="452"/>
      <c r="S13" s="452"/>
      <c r="T13" s="452"/>
      <c r="U13" s="452"/>
      <c r="V13" s="10"/>
      <c r="W13" s="10"/>
      <c r="X13" s="10"/>
      <c r="Y13" s="10"/>
      <c r="Z13" s="10"/>
    </row>
    <row r="14" spans="1:26" s="3" customFormat="1" ht="12.75" customHeight="1" x14ac:dyDescent="0.2">
      <c r="A14" s="10"/>
      <c r="B14" s="446">
        <v>7</v>
      </c>
      <c r="C14" s="450"/>
      <c r="D14" s="451"/>
      <c r="E14" s="450"/>
      <c r="F14" s="452"/>
      <c r="G14" s="452"/>
      <c r="H14" s="452"/>
      <c r="I14" s="452"/>
      <c r="J14" s="452"/>
      <c r="K14" s="452"/>
      <c r="L14" s="452"/>
      <c r="M14" s="452"/>
      <c r="N14" s="452"/>
      <c r="O14" s="452"/>
      <c r="P14" s="452"/>
      <c r="Q14" s="452"/>
      <c r="R14" s="452"/>
      <c r="S14" s="452"/>
      <c r="T14" s="452"/>
      <c r="U14" s="452"/>
      <c r="V14" s="10"/>
      <c r="W14" s="10"/>
      <c r="X14" s="10"/>
      <c r="Y14" s="10"/>
      <c r="Z14" s="10"/>
    </row>
    <row r="15" spans="1:26" s="3" customFormat="1" ht="12.75" customHeight="1" x14ac:dyDescent="0.2">
      <c r="A15" s="10"/>
      <c r="B15" s="446">
        <v>8</v>
      </c>
      <c r="C15" s="450"/>
      <c r="D15" s="451"/>
      <c r="E15" s="450"/>
      <c r="F15" s="452"/>
      <c r="G15" s="452"/>
      <c r="H15" s="452"/>
      <c r="I15" s="452"/>
      <c r="J15" s="452"/>
      <c r="K15" s="452"/>
      <c r="L15" s="452"/>
      <c r="M15" s="452"/>
      <c r="N15" s="452"/>
      <c r="O15" s="452"/>
      <c r="P15" s="452"/>
      <c r="Q15" s="452"/>
      <c r="R15" s="452"/>
      <c r="S15" s="452"/>
      <c r="T15" s="452"/>
      <c r="U15" s="452"/>
      <c r="V15" s="10"/>
      <c r="W15" s="10"/>
      <c r="X15" s="10"/>
      <c r="Y15" s="10"/>
      <c r="Z15" s="10"/>
    </row>
    <row r="16" spans="1:26" s="3" customFormat="1" ht="12.75" customHeight="1" x14ac:dyDescent="0.2">
      <c r="A16" s="10"/>
      <c r="B16" s="446">
        <v>9</v>
      </c>
      <c r="C16" s="450"/>
      <c r="D16" s="451"/>
      <c r="E16" s="450"/>
      <c r="F16" s="452"/>
      <c r="G16" s="452"/>
      <c r="H16" s="452"/>
      <c r="I16" s="452"/>
      <c r="J16" s="452"/>
      <c r="K16" s="452"/>
      <c r="L16" s="452"/>
      <c r="M16" s="452"/>
      <c r="N16" s="452"/>
      <c r="O16" s="452"/>
      <c r="P16" s="452"/>
      <c r="Q16" s="452"/>
      <c r="R16" s="452"/>
      <c r="S16" s="452"/>
      <c r="T16" s="452"/>
      <c r="U16" s="452"/>
      <c r="V16" s="10"/>
      <c r="W16" s="10"/>
      <c r="X16" s="10"/>
      <c r="Y16" s="10"/>
      <c r="Z16" s="10"/>
    </row>
    <row r="17" spans="1:26" s="3" customFormat="1" ht="12.75" customHeight="1" x14ac:dyDescent="0.2">
      <c r="A17" s="10"/>
      <c r="B17" s="446">
        <v>10</v>
      </c>
      <c r="C17" s="450"/>
      <c r="D17" s="451"/>
      <c r="E17" s="450"/>
      <c r="F17" s="452"/>
      <c r="G17" s="452"/>
      <c r="H17" s="452"/>
      <c r="I17" s="452"/>
      <c r="J17" s="452"/>
      <c r="K17" s="452"/>
      <c r="L17" s="452"/>
      <c r="M17" s="452"/>
      <c r="N17" s="452"/>
      <c r="O17" s="452"/>
      <c r="P17" s="452"/>
      <c r="Q17" s="452"/>
      <c r="R17" s="452"/>
      <c r="S17" s="452"/>
      <c r="T17" s="452"/>
      <c r="U17" s="452"/>
      <c r="V17" s="10"/>
      <c r="W17" s="10"/>
      <c r="X17" s="10"/>
      <c r="Y17" s="10"/>
      <c r="Z17" s="10"/>
    </row>
    <row r="18" spans="1:26" s="3" customFormat="1" ht="12.75" customHeight="1" x14ac:dyDescent="0.2">
      <c r="A18" s="10"/>
      <c r="B18" s="446">
        <v>11</v>
      </c>
      <c r="C18" s="450"/>
      <c r="D18" s="451"/>
      <c r="E18" s="450"/>
      <c r="F18" s="452"/>
      <c r="G18" s="452"/>
      <c r="H18" s="452"/>
      <c r="I18" s="452"/>
      <c r="J18" s="452"/>
      <c r="K18" s="452"/>
      <c r="L18" s="452"/>
      <c r="M18" s="452"/>
      <c r="N18" s="452"/>
      <c r="O18" s="452"/>
      <c r="P18" s="452"/>
      <c r="Q18" s="452"/>
      <c r="R18" s="452"/>
      <c r="S18" s="452"/>
      <c r="T18" s="452"/>
      <c r="U18" s="452"/>
      <c r="V18" s="10"/>
      <c r="W18" s="10"/>
      <c r="X18" s="10"/>
      <c r="Y18" s="10"/>
      <c r="Z18" s="10"/>
    </row>
    <row r="19" spans="1:26" s="3" customFormat="1" ht="12.75" customHeight="1" x14ac:dyDescent="0.2">
      <c r="A19" s="10"/>
      <c r="B19" s="446">
        <v>12</v>
      </c>
      <c r="C19" s="450"/>
      <c r="D19" s="451"/>
      <c r="E19" s="450"/>
      <c r="F19" s="452"/>
      <c r="G19" s="452"/>
      <c r="H19" s="452"/>
      <c r="I19" s="452"/>
      <c r="J19" s="452"/>
      <c r="K19" s="452"/>
      <c r="L19" s="452"/>
      <c r="M19" s="452"/>
      <c r="N19" s="452"/>
      <c r="O19" s="452"/>
      <c r="P19" s="452"/>
      <c r="Q19" s="452"/>
      <c r="R19" s="452"/>
      <c r="S19" s="452"/>
      <c r="T19" s="452"/>
      <c r="U19" s="452"/>
      <c r="V19" s="10"/>
      <c r="W19" s="10"/>
      <c r="X19" s="10"/>
      <c r="Y19" s="10"/>
      <c r="Z19" s="10"/>
    </row>
    <row r="20" spans="1:26" s="3" customFormat="1" ht="12.75" customHeight="1" x14ac:dyDescent="0.2">
      <c r="A20" s="10"/>
      <c r="B20" s="446">
        <v>13</v>
      </c>
      <c r="C20" s="450"/>
      <c r="D20" s="451"/>
      <c r="E20" s="450"/>
      <c r="F20" s="452"/>
      <c r="G20" s="452"/>
      <c r="H20" s="452"/>
      <c r="I20" s="452"/>
      <c r="J20" s="452"/>
      <c r="K20" s="452"/>
      <c r="L20" s="452"/>
      <c r="M20" s="452"/>
      <c r="N20" s="452"/>
      <c r="O20" s="452"/>
      <c r="P20" s="452"/>
      <c r="Q20" s="452"/>
      <c r="R20" s="452"/>
      <c r="S20" s="452"/>
      <c r="T20" s="452"/>
      <c r="U20" s="452"/>
      <c r="V20" s="10"/>
      <c r="W20" s="10"/>
      <c r="X20" s="10"/>
      <c r="Y20" s="10"/>
      <c r="Z20" s="10"/>
    </row>
    <row r="21" spans="1:26" ht="15.75" customHeight="1" x14ac:dyDescent="0.25">
      <c r="A21" s="13"/>
      <c r="B21" s="446">
        <v>14</v>
      </c>
      <c r="C21" s="450"/>
      <c r="D21" s="450"/>
      <c r="E21" s="450"/>
      <c r="F21" s="452"/>
      <c r="G21" s="452"/>
      <c r="H21" s="452"/>
      <c r="I21" s="452"/>
      <c r="J21" s="452"/>
      <c r="K21" s="454"/>
      <c r="L21" s="454"/>
      <c r="M21" s="454"/>
      <c r="N21" s="454"/>
      <c r="O21" s="454"/>
      <c r="P21" s="454"/>
      <c r="Q21" s="454"/>
      <c r="R21" s="454"/>
      <c r="S21" s="454"/>
      <c r="T21" s="454"/>
      <c r="U21" s="454"/>
      <c r="V21" s="13"/>
      <c r="W21" s="13"/>
      <c r="X21" s="13"/>
      <c r="Y21" s="13"/>
      <c r="Z21" s="13"/>
    </row>
    <row r="22" spans="1:26" ht="15.75" x14ac:dyDescent="0.25">
      <c r="A22" s="13"/>
      <c r="B22" s="446">
        <v>15</v>
      </c>
      <c r="C22" s="450"/>
      <c r="D22" s="450"/>
      <c r="E22" s="450"/>
      <c r="F22" s="454"/>
      <c r="G22" s="454"/>
      <c r="H22" s="454"/>
      <c r="I22" s="454"/>
      <c r="J22" s="454"/>
      <c r="K22" s="454"/>
      <c r="L22" s="454"/>
      <c r="M22" s="454"/>
      <c r="N22" s="454"/>
      <c r="O22" s="454"/>
      <c r="P22" s="454"/>
      <c r="Q22" s="454"/>
      <c r="R22" s="454"/>
      <c r="S22" s="454"/>
      <c r="T22" s="454"/>
      <c r="U22" s="454"/>
      <c r="V22" s="13"/>
      <c r="W22" s="13"/>
      <c r="X22" s="13"/>
      <c r="Y22" s="13"/>
      <c r="Z22" s="13"/>
    </row>
    <row r="23" spans="1:26" ht="15.75" customHeight="1" x14ac:dyDescent="0.25">
      <c r="A23" s="13"/>
      <c r="B23" s="446">
        <v>16</v>
      </c>
      <c r="C23" s="450"/>
      <c r="D23" s="450"/>
      <c r="E23" s="450"/>
      <c r="F23" s="454"/>
      <c r="G23" s="454"/>
      <c r="H23" s="454"/>
      <c r="I23" s="454"/>
      <c r="J23" s="454"/>
      <c r="K23" s="454"/>
      <c r="L23" s="454"/>
      <c r="M23" s="454"/>
      <c r="N23" s="454"/>
      <c r="O23" s="454"/>
      <c r="P23" s="454"/>
      <c r="Q23" s="454"/>
      <c r="R23" s="454"/>
      <c r="S23" s="454"/>
      <c r="T23" s="454"/>
      <c r="U23" s="454"/>
      <c r="V23" s="13"/>
      <c r="W23" s="13"/>
      <c r="X23" s="13"/>
      <c r="Y23" s="13"/>
      <c r="Z23" s="13"/>
    </row>
    <row r="24" spans="1:26" ht="15.75" customHeight="1" x14ac:dyDescent="0.25">
      <c r="A24" s="13"/>
      <c r="B24" s="446">
        <v>17</v>
      </c>
      <c r="C24" s="450"/>
      <c r="D24" s="450"/>
      <c r="E24" s="450"/>
      <c r="F24" s="454"/>
      <c r="G24" s="454"/>
      <c r="H24" s="454"/>
      <c r="I24" s="454"/>
      <c r="J24" s="454"/>
      <c r="K24" s="454"/>
      <c r="L24" s="454"/>
      <c r="M24" s="454"/>
      <c r="N24" s="454"/>
      <c r="O24" s="454"/>
      <c r="P24" s="454"/>
      <c r="Q24" s="454"/>
      <c r="R24" s="454"/>
      <c r="S24" s="454"/>
      <c r="T24" s="454"/>
      <c r="U24" s="454"/>
      <c r="V24" s="13"/>
      <c r="W24" s="13"/>
      <c r="X24" s="13"/>
      <c r="Y24" s="13"/>
      <c r="Z24" s="13"/>
    </row>
    <row r="25" spans="1:26" ht="15.75" x14ac:dyDescent="0.25">
      <c r="A25" s="13"/>
      <c r="B25" s="446">
        <v>18</v>
      </c>
      <c r="C25" s="450"/>
      <c r="D25" s="450"/>
      <c r="E25" s="450"/>
      <c r="F25" s="454"/>
      <c r="G25" s="454"/>
      <c r="H25" s="454"/>
      <c r="I25" s="454"/>
      <c r="J25" s="454"/>
      <c r="K25" s="454"/>
      <c r="L25" s="454"/>
      <c r="M25" s="454"/>
      <c r="N25" s="454"/>
      <c r="O25" s="454"/>
      <c r="P25" s="454"/>
      <c r="Q25" s="454"/>
      <c r="R25" s="454"/>
      <c r="S25" s="454"/>
      <c r="T25" s="454"/>
      <c r="U25" s="454"/>
      <c r="V25" s="13"/>
      <c r="W25" s="13"/>
      <c r="X25" s="13"/>
      <c r="Y25" s="13"/>
      <c r="Z25" s="13"/>
    </row>
    <row r="26" spans="1:26" s="3" customFormat="1" ht="12.75" customHeight="1" x14ac:dyDescent="0.2">
      <c r="A26" s="10"/>
      <c r="B26" s="172">
        <v>19</v>
      </c>
      <c r="C26" s="450"/>
      <c r="D26" s="451"/>
      <c r="E26" s="450"/>
      <c r="F26" s="452"/>
      <c r="G26" s="452"/>
      <c r="H26" s="452"/>
      <c r="I26" s="452"/>
      <c r="J26" s="452"/>
      <c r="K26" s="452"/>
      <c r="L26" s="452"/>
      <c r="M26" s="452"/>
      <c r="N26" s="452"/>
      <c r="O26" s="452"/>
      <c r="P26" s="452"/>
      <c r="Q26" s="452"/>
      <c r="R26" s="452"/>
      <c r="S26" s="452"/>
      <c r="T26" s="452"/>
      <c r="U26" s="452"/>
      <c r="V26" s="10"/>
      <c r="W26" s="10"/>
      <c r="X26" s="10"/>
      <c r="Y26" s="10"/>
      <c r="Z26" s="10"/>
    </row>
    <row r="27" spans="1:26" s="3" customFormat="1" ht="12.75" customHeight="1" x14ac:dyDescent="0.2">
      <c r="A27" s="10"/>
      <c r="B27" s="172">
        <v>20</v>
      </c>
      <c r="C27" s="450"/>
      <c r="D27" s="451"/>
      <c r="E27" s="450"/>
      <c r="F27" s="452"/>
      <c r="G27" s="452"/>
      <c r="H27" s="452"/>
      <c r="I27" s="452"/>
      <c r="J27" s="452"/>
      <c r="K27" s="452"/>
      <c r="L27" s="452"/>
      <c r="M27" s="452"/>
      <c r="N27" s="452"/>
      <c r="O27" s="452"/>
      <c r="P27" s="452"/>
      <c r="Q27" s="452"/>
      <c r="R27" s="452"/>
      <c r="S27" s="452"/>
      <c r="T27" s="452"/>
      <c r="U27" s="452"/>
      <c r="V27" s="10"/>
      <c r="W27" s="10"/>
      <c r="X27" s="10"/>
      <c r="Y27" s="10"/>
      <c r="Z27" s="10"/>
    </row>
    <row r="28" spans="1:26" s="3" customFormat="1" ht="12.75" customHeight="1" x14ac:dyDescent="0.2">
      <c r="A28" s="10"/>
      <c r="B28" s="172">
        <v>21</v>
      </c>
      <c r="C28" s="450"/>
      <c r="D28" s="451"/>
      <c r="E28" s="450"/>
      <c r="F28" s="452"/>
      <c r="G28" s="452"/>
      <c r="H28" s="452"/>
      <c r="I28" s="452"/>
      <c r="J28" s="452"/>
      <c r="K28" s="452"/>
      <c r="L28" s="452"/>
      <c r="M28" s="452"/>
      <c r="N28" s="452"/>
      <c r="O28" s="452"/>
      <c r="P28" s="452"/>
      <c r="Q28" s="452"/>
      <c r="R28" s="452"/>
      <c r="S28" s="452"/>
      <c r="T28" s="452"/>
      <c r="U28" s="452"/>
      <c r="V28" s="10"/>
      <c r="W28" s="10"/>
      <c r="X28" s="10"/>
      <c r="Y28" s="10"/>
      <c r="Z28" s="10"/>
    </row>
    <row r="29" spans="1:26" s="3" customFormat="1" ht="12.75" customHeight="1" x14ac:dyDescent="0.2">
      <c r="A29" s="10"/>
      <c r="B29" s="172">
        <v>22</v>
      </c>
      <c r="C29" s="450"/>
      <c r="D29" s="451"/>
      <c r="E29" s="450"/>
      <c r="F29" s="452"/>
      <c r="G29" s="452"/>
      <c r="H29" s="452"/>
      <c r="I29" s="452"/>
      <c r="J29" s="452"/>
      <c r="K29" s="452"/>
      <c r="L29" s="452"/>
      <c r="M29" s="452"/>
      <c r="N29" s="452"/>
      <c r="O29" s="452"/>
      <c r="P29" s="452"/>
      <c r="Q29" s="452"/>
      <c r="R29" s="452"/>
      <c r="S29" s="452"/>
      <c r="T29" s="452"/>
      <c r="U29" s="452"/>
      <c r="V29" s="10"/>
      <c r="W29" s="10"/>
      <c r="X29" s="10"/>
      <c r="Y29" s="10"/>
      <c r="Z29" s="10"/>
    </row>
    <row r="30" spans="1:26" s="3" customFormat="1" ht="12.75" customHeight="1" x14ac:dyDescent="0.2">
      <c r="A30" s="10"/>
      <c r="B30" s="172">
        <v>23</v>
      </c>
      <c r="C30" s="450"/>
      <c r="D30" s="451"/>
      <c r="E30" s="450"/>
      <c r="F30" s="452"/>
      <c r="G30" s="452"/>
      <c r="H30" s="452"/>
      <c r="I30" s="452"/>
      <c r="J30" s="452"/>
      <c r="K30" s="452"/>
      <c r="L30" s="452"/>
      <c r="M30" s="452"/>
      <c r="N30" s="452"/>
      <c r="O30" s="452"/>
      <c r="P30" s="452"/>
      <c r="Q30" s="452"/>
      <c r="R30" s="452"/>
      <c r="S30" s="452"/>
      <c r="T30" s="452"/>
      <c r="U30" s="452"/>
      <c r="V30" s="10"/>
      <c r="W30" s="10"/>
      <c r="X30" s="10"/>
      <c r="Y30" s="10"/>
      <c r="Z30" s="10"/>
    </row>
    <row r="31" spans="1:26" s="3" customFormat="1" ht="12.75" customHeight="1" x14ac:dyDescent="0.2">
      <c r="A31" s="10"/>
      <c r="B31" s="172">
        <v>24</v>
      </c>
      <c r="C31" s="450"/>
      <c r="D31" s="451"/>
      <c r="E31" s="450"/>
      <c r="F31" s="452"/>
      <c r="G31" s="452"/>
      <c r="H31" s="452"/>
      <c r="I31" s="452"/>
      <c r="J31" s="452"/>
      <c r="K31" s="452"/>
      <c r="L31" s="452"/>
      <c r="M31" s="452"/>
      <c r="N31" s="452"/>
      <c r="O31" s="452"/>
      <c r="P31" s="452"/>
      <c r="Q31" s="452"/>
      <c r="R31" s="452"/>
      <c r="S31" s="452"/>
      <c r="T31" s="452"/>
      <c r="U31" s="452"/>
      <c r="V31" s="10"/>
      <c r="W31" s="10"/>
      <c r="X31" s="10"/>
      <c r="Y31" s="10"/>
      <c r="Z31" s="10"/>
    </row>
    <row r="32" spans="1:26" s="3" customFormat="1" ht="12.75" customHeight="1" x14ac:dyDescent="0.2">
      <c r="A32" s="10"/>
      <c r="B32" s="172">
        <v>25</v>
      </c>
      <c r="C32" s="450"/>
      <c r="D32" s="451"/>
      <c r="E32" s="450"/>
      <c r="F32" s="452"/>
      <c r="G32" s="452"/>
      <c r="H32" s="452"/>
      <c r="I32" s="452"/>
      <c r="J32" s="452"/>
      <c r="K32" s="452"/>
      <c r="L32" s="452"/>
      <c r="M32" s="452"/>
      <c r="N32" s="452"/>
      <c r="O32" s="452"/>
      <c r="P32" s="452"/>
      <c r="Q32" s="452"/>
      <c r="R32" s="452"/>
      <c r="S32" s="452"/>
      <c r="T32" s="452"/>
      <c r="U32" s="452"/>
      <c r="V32" s="10"/>
      <c r="W32" s="10"/>
      <c r="X32" s="10"/>
      <c r="Y32" s="10"/>
      <c r="Z32" s="10"/>
    </row>
    <row r="33" spans="1:26" s="3" customFormat="1" ht="12.75" customHeight="1" x14ac:dyDescent="0.2">
      <c r="A33" s="10"/>
      <c r="B33" s="172">
        <v>26</v>
      </c>
      <c r="C33" s="450"/>
      <c r="D33" s="451"/>
      <c r="E33" s="450"/>
      <c r="F33" s="452"/>
      <c r="G33" s="452"/>
      <c r="H33" s="452"/>
      <c r="I33" s="452"/>
      <c r="J33" s="452"/>
      <c r="K33" s="452"/>
      <c r="L33" s="452"/>
      <c r="M33" s="452"/>
      <c r="N33" s="452"/>
      <c r="O33" s="452"/>
      <c r="P33" s="452"/>
      <c r="Q33" s="452"/>
      <c r="R33" s="452"/>
      <c r="S33" s="452"/>
      <c r="T33" s="452"/>
      <c r="U33" s="452"/>
      <c r="V33" s="10"/>
      <c r="W33" s="10"/>
      <c r="X33" s="10"/>
      <c r="Y33" s="10"/>
      <c r="Z33" s="10"/>
    </row>
    <row r="34" spans="1:26" ht="15.75" customHeight="1" x14ac:dyDescent="0.25">
      <c r="A34" s="13"/>
      <c r="B34" s="172">
        <v>27</v>
      </c>
      <c r="C34" s="177"/>
      <c r="D34" s="165"/>
      <c r="E34" s="168"/>
      <c r="F34" s="235"/>
      <c r="G34" s="194"/>
      <c r="H34" s="194"/>
      <c r="I34" s="194"/>
      <c r="J34" s="194"/>
      <c r="K34" s="194"/>
      <c r="L34" s="194"/>
      <c r="M34" s="194"/>
      <c r="N34" s="194"/>
      <c r="O34" s="194"/>
      <c r="P34" s="194"/>
      <c r="Q34" s="194"/>
      <c r="R34" s="194"/>
      <c r="S34" s="194"/>
      <c r="T34" s="194"/>
      <c r="U34" s="455"/>
      <c r="V34" s="13"/>
      <c r="W34" s="13"/>
      <c r="X34" s="13"/>
      <c r="Y34" s="13"/>
      <c r="Z34" s="13"/>
    </row>
    <row r="35" spans="1:26" ht="15.75" customHeight="1" x14ac:dyDescent="0.25">
      <c r="A35" s="13"/>
      <c r="B35" s="172">
        <v>28</v>
      </c>
      <c r="C35" s="177"/>
      <c r="D35" s="165"/>
      <c r="E35" s="168"/>
      <c r="F35" s="161"/>
      <c r="G35" s="44"/>
      <c r="H35" s="44"/>
      <c r="I35" s="44"/>
      <c r="J35" s="44"/>
      <c r="K35" s="44"/>
      <c r="L35" s="44"/>
      <c r="M35" s="44"/>
      <c r="N35" s="44"/>
      <c r="O35" s="44"/>
      <c r="P35" s="44"/>
      <c r="Q35" s="44"/>
      <c r="R35" s="44"/>
      <c r="S35" s="44"/>
      <c r="T35" s="44"/>
      <c r="U35" s="193"/>
      <c r="V35" s="13"/>
      <c r="W35" s="13"/>
      <c r="X35" s="13"/>
      <c r="Y35" s="13"/>
      <c r="Z35" s="13"/>
    </row>
    <row r="36" spans="1:26" ht="16.5" thickBot="1" x14ac:dyDescent="0.3">
      <c r="A36" s="13"/>
      <c r="B36" s="172">
        <v>29</v>
      </c>
      <c r="C36" s="177"/>
      <c r="D36" s="165"/>
      <c r="E36" s="168"/>
      <c r="F36" s="161"/>
      <c r="G36" s="44"/>
      <c r="H36" s="44"/>
      <c r="I36" s="44"/>
      <c r="J36" s="44"/>
      <c r="K36" s="44"/>
      <c r="L36" s="44"/>
      <c r="M36" s="44"/>
      <c r="N36" s="44"/>
      <c r="O36" s="44"/>
      <c r="P36" s="44"/>
      <c r="Q36" s="44"/>
      <c r="R36" s="44"/>
      <c r="S36" s="44"/>
      <c r="T36" s="44"/>
      <c r="U36" s="193"/>
      <c r="V36" s="13"/>
      <c r="W36" s="13"/>
      <c r="X36" s="13"/>
      <c r="Y36" s="13"/>
      <c r="Z36" s="13"/>
    </row>
    <row r="37" spans="1:26" ht="15.75" customHeight="1" x14ac:dyDescent="0.25">
      <c r="A37" s="13"/>
      <c r="B37" s="172">
        <v>30</v>
      </c>
      <c r="C37" s="177"/>
      <c r="D37" s="165"/>
      <c r="E37" s="168"/>
      <c r="F37" s="181"/>
      <c r="G37" s="182"/>
      <c r="H37" s="182"/>
      <c r="I37" s="182"/>
      <c r="J37" s="182"/>
      <c r="K37" s="44"/>
      <c r="L37" s="44"/>
      <c r="M37" s="44"/>
      <c r="N37" s="44"/>
      <c r="O37" s="44"/>
      <c r="P37" s="44"/>
      <c r="Q37" s="44"/>
      <c r="R37" s="44"/>
      <c r="S37" s="44"/>
      <c r="T37" s="44"/>
      <c r="U37" s="193"/>
      <c r="V37" s="13"/>
      <c r="W37" s="13"/>
      <c r="X37" s="13"/>
      <c r="Y37" s="13"/>
      <c r="Z37" s="13"/>
    </row>
    <row r="38" spans="1:26" ht="15.75" customHeight="1" x14ac:dyDescent="0.25">
      <c r="A38" s="13"/>
      <c r="B38" s="172">
        <v>31</v>
      </c>
      <c r="C38" s="177"/>
      <c r="D38" s="165"/>
      <c r="E38" s="168"/>
      <c r="F38" s="161"/>
      <c r="G38" s="44"/>
      <c r="H38" s="44"/>
      <c r="I38" s="44"/>
      <c r="J38" s="44"/>
      <c r="K38" s="44"/>
      <c r="L38" s="44"/>
      <c r="M38" s="44"/>
      <c r="N38" s="44"/>
      <c r="O38" s="44"/>
      <c r="P38" s="44"/>
      <c r="Q38" s="44"/>
      <c r="R38" s="44"/>
      <c r="S38" s="44"/>
      <c r="T38" s="44"/>
      <c r="U38" s="193"/>
      <c r="V38" s="13"/>
      <c r="W38" s="13"/>
      <c r="X38" s="13"/>
      <c r="Y38" s="13"/>
      <c r="Z38" s="13"/>
    </row>
    <row r="39" spans="1:26" ht="15.75" customHeight="1" x14ac:dyDescent="0.25">
      <c r="A39" s="13"/>
      <c r="B39" s="172">
        <v>32</v>
      </c>
      <c r="C39" s="177"/>
      <c r="D39" s="165"/>
      <c r="E39" s="168"/>
      <c r="F39" s="161"/>
      <c r="G39" s="44"/>
      <c r="H39" s="44"/>
      <c r="I39" s="44"/>
      <c r="J39" s="44"/>
      <c r="K39" s="44"/>
      <c r="L39" s="44"/>
      <c r="M39" s="44"/>
      <c r="N39" s="44"/>
      <c r="O39" s="44"/>
      <c r="P39" s="44"/>
      <c r="Q39" s="44"/>
      <c r="R39" s="44"/>
      <c r="S39" s="44"/>
      <c r="T39" s="44"/>
      <c r="U39" s="193"/>
      <c r="V39" s="13"/>
      <c r="W39" s="13"/>
      <c r="X39" s="13"/>
      <c r="Y39" s="13"/>
      <c r="Z39" s="13"/>
    </row>
    <row r="40" spans="1:26" ht="15.75" customHeight="1" x14ac:dyDescent="0.25">
      <c r="A40" s="13"/>
      <c r="B40" s="172">
        <v>33</v>
      </c>
      <c r="C40" s="177"/>
      <c r="D40" s="165"/>
      <c r="E40" s="168"/>
      <c r="F40" s="160"/>
      <c r="G40" s="159"/>
      <c r="H40" s="159"/>
      <c r="I40" s="159"/>
      <c r="J40" s="159"/>
      <c r="K40" s="159"/>
      <c r="L40" s="159"/>
      <c r="M40" s="159"/>
      <c r="N40" s="159"/>
      <c r="O40" s="159"/>
      <c r="P40" s="159"/>
      <c r="Q40" s="159"/>
      <c r="R40" s="159"/>
      <c r="S40" s="159"/>
      <c r="T40" s="159"/>
      <c r="U40" s="211"/>
      <c r="V40" s="13"/>
      <c r="W40" s="13"/>
      <c r="X40" s="13"/>
      <c r="Y40" s="13"/>
      <c r="Z40" s="13"/>
    </row>
    <row r="41" spans="1:26" ht="15.75" customHeight="1" thickBot="1" x14ac:dyDescent="0.3">
      <c r="A41" s="13"/>
      <c r="B41" s="172">
        <v>33</v>
      </c>
      <c r="C41" s="177"/>
      <c r="D41" s="165"/>
      <c r="E41" s="168"/>
      <c r="F41" s="160"/>
      <c r="G41" s="159"/>
      <c r="H41" s="159"/>
      <c r="I41" s="159"/>
      <c r="J41" s="159"/>
      <c r="K41" s="159"/>
      <c r="L41" s="159"/>
      <c r="M41" s="159"/>
      <c r="N41" s="159"/>
      <c r="O41" s="159"/>
      <c r="P41" s="159"/>
      <c r="Q41" s="159"/>
      <c r="R41" s="159"/>
      <c r="S41" s="159"/>
      <c r="T41" s="159"/>
      <c r="U41" s="211"/>
      <c r="V41" s="13"/>
      <c r="W41" s="13"/>
      <c r="X41" s="13"/>
      <c r="Y41" s="13"/>
      <c r="Z41" s="13"/>
    </row>
    <row r="42" spans="1:26" ht="15.75" customHeight="1" x14ac:dyDescent="0.25">
      <c r="A42" s="13"/>
      <c r="B42" s="172">
        <v>34</v>
      </c>
      <c r="C42" s="175"/>
      <c r="D42" s="166"/>
      <c r="E42" s="166"/>
      <c r="F42" s="220"/>
      <c r="G42" s="196"/>
      <c r="H42" s="196"/>
      <c r="I42" s="196"/>
      <c r="J42" s="196"/>
      <c r="K42" s="196"/>
      <c r="L42" s="196"/>
      <c r="M42" s="196"/>
      <c r="N42" s="196"/>
      <c r="O42" s="196"/>
      <c r="P42" s="196"/>
      <c r="Q42" s="196"/>
      <c r="R42" s="196"/>
      <c r="S42" s="196"/>
      <c r="T42" s="196"/>
      <c r="U42" s="197"/>
      <c r="V42" s="13"/>
      <c r="W42" s="13"/>
      <c r="X42" s="13"/>
      <c r="Y42" s="13"/>
      <c r="Z42" s="13"/>
    </row>
    <row r="43" spans="1:26" ht="15.75" customHeight="1" x14ac:dyDescent="0.25">
      <c r="A43" s="13"/>
      <c r="B43" s="172">
        <v>35</v>
      </c>
      <c r="C43" s="177"/>
      <c r="D43" s="165"/>
      <c r="E43" s="165"/>
      <c r="F43" s="216"/>
      <c r="G43" s="44"/>
      <c r="H43" s="44"/>
      <c r="I43" s="44"/>
      <c r="J43" s="44"/>
      <c r="K43" s="44"/>
      <c r="L43" s="44"/>
      <c r="M43" s="44"/>
      <c r="N43" s="44"/>
      <c r="O43" s="44"/>
      <c r="P43" s="44"/>
      <c r="Q43" s="44"/>
      <c r="R43" s="44"/>
      <c r="S43" s="44"/>
      <c r="T43" s="44"/>
      <c r="U43" s="193"/>
      <c r="V43" s="13"/>
      <c r="W43" s="13"/>
      <c r="X43" s="13"/>
      <c r="Y43" s="13"/>
      <c r="Z43" s="13"/>
    </row>
    <row r="44" spans="1:26" ht="15.75" customHeight="1" thickBot="1" x14ac:dyDescent="0.3">
      <c r="A44" s="13"/>
      <c r="B44" s="172">
        <v>36</v>
      </c>
      <c r="C44" s="178"/>
      <c r="D44" s="169"/>
      <c r="E44" s="169"/>
      <c r="F44" s="217"/>
      <c r="G44" s="190"/>
      <c r="H44" s="190"/>
      <c r="I44" s="190"/>
      <c r="J44" s="190"/>
      <c r="K44" s="190"/>
      <c r="L44" s="190"/>
      <c r="M44" s="190"/>
      <c r="N44" s="190"/>
      <c r="O44" s="190"/>
      <c r="P44" s="190"/>
      <c r="Q44" s="190"/>
      <c r="R44" s="190"/>
      <c r="S44" s="190"/>
      <c r="T44" s="190"/>
      <c r="U44" s="191"/>
      <c r="V44" s="13"/>
      <c r="W44" s="13"/>
      <c r="X44" s="13"/>
      <c r="Y44" s="13"/>
      <c r="Z44" s="13"/>
    </row>
    <row r="45" spans="1:26" s="3" customFormat="1" ht="12.75" customHeight="1" x14ac:dyDescent="0.2">
      <c r="A45" s="10"/>
      <c r="B45" s="172">
        <v>37</v>
      </c>
      <c r="C45" s="177"/>
      <c r="D45" s="165"/>
      <c r="E45" s="165"/>
      <c r="F45" s="241"/>
      <c r="G45" s="242"/>
      <c r="H45" s="242"/>
      <c r="I45" s="242"/>
      <c r="J45" s="242"/>
      <c r="K45" s="242"/>
      <c r="L45" s="242"/>
      <c r="M45" s="242"/>
      <c r="N45" s="242"/>
      <c r="O45" s="242"/>
      <c r="P45" s="242"/>
      <c r="Q45" s="242"/>
      <c r="R45" s="242"/>
      <c r="S45" s="242"/>
      <c r="T45" s="242"/>
      <c r="U45" s="243"/>
      <c r="V45" s="10"/>
      <c r="W45" s="10"/>
      <c r="X45" s="10"/>
      <c r="Y45" s="10"/>
      <c r="Z45" s="10"/>
    </row>
    <row r="46" spans="1:26" s="3" customFormat="1" ht="12.75" customHeight="1" x14ac:dyDescent="0.2">
      <c r="A46" s="10"/>
      <c r="B46" s="172">
        <v>38</v>
      </c>
      <c r="C46" s="177"/>
      <c r="D46" s="165"/>
      <c r="E46" s="165"/>
      <c r="F46" s="200"/>
      <c r="G46" s="158"/>
      <c r="H46" s="158"/>
      <c r="I46" s="158"/>
      <c r="J46" s="158"/>
      <c r="K46" s="158"/>
      <c r="L46" s="158"/>
      <c r="M46" s="158"/>
      <c r="N46" s="158"/>
      <c r="O46" s="158"/>
      <c r="P46" s="158"/>
      <c r="Q46" s="158"/>
      <c r="R46" s="158"/>
      <c r="S46" s="158"/>
      <c r="T46" s="158"/>
      <c r="U46" s="201"/>
      <c r="V46" s="10"/>
      <c r="W46" s="10"/>
      <c r="X46" s="10"/>
      <c r="Y46" s="10"/>
      <c r="Z46" s="10"/>
    </row>
    <row r="47" spans="1:26" s="3" customFormat="1" ht="12.75" customHeight="1" x14ac:dyDescent="0.2">
      <c r="A47" s="10"/>
      <c r="B47" s="172">
        <v>39</v>
      </c>
      <c r="C47" s="177"/>
      <c r="D47" s="165"/>
      <c r="E47" s="165"/>
      <c r="F47" s="200"/>
      <c r="G47" s="158"/>
      <c r="H47" s="158"/>
      <c r="I47" s="158"/>
      <c r="J47" s="158"/>
      <c r="K47" s="158"/>
      <c r="L47" s="158"/>
      <c r="M47" s="158"/>
      <c r="N47" s="158"/>
      <c r="O47" s="158"/>
      <c r="P47" s="158"/>
      <c r="Q47" s="158"/>
      <c r="R47" s="158"/>
      <c r="S47" s="158"/>
      <c r="T47" s="158"/>
      <c r="U47" s="201"/>
      <c r="V47" s="10"/>
      <c r="W47" s="10"/>
      <c r="X47" s="10"/>
      <c r="Y47" s="10"/>
      <c r="Z47" s="10"/>
    </row>
    <row r="48" spans="1:26" s="3" customFormat="1" ht="12.75" customHeight="1" x14ac:dyDescent="0.2">
      <c r="A48" s="10"/>
      <c r="B48" s="172">
        <v>40</v>
      </c>
      <c r="C48" s="177"/>
      <c r="D48" s="165"/>
      <c r="E48" s="165"/>
      <c r="F48" s="200"/>
      <c r="G48" s="158"/>
      <c r="H48" s="158"/>
      <c r="I48" s="158"/>
      <c r="J48" s="158"/>
      <c r="K48" s="158"/>
      <c r="L48" s="158"/>
      <c r="M48" s="158"/>
      <c r="N48" s="158"/>
      <c r="O48" s="158"/>
      <c r="P48" s="158"/>
      <c r="Q48" s="158"/>
      <c r="R48" s="158"/>
      <c r="S48" s="158"/>
      <c r="T48" s="158"/>
      <c r="U48" s="201"/>
      <c r="V48" s="10"/>
      <c r="W48" s="10"/>
      <c r="X48" s="10"/>
      <c r="Y48" s="10"/>
      <c r="Z48" s="10"/>
    </row>
    <row r="49" spans="1:26" s="3" customFormat="1" ht="12.75" customHeight="1" x14ac:dyDescent="0.2">
      <c r="A49" s="10"/>
      <c r="B49" s="172">
        <v>41</v>
      </c>
      <c r="C49" s="177"/>
      <c r="D49" s="165"/>
      <c r="E49" s="165"/>
      <c r="F49" s="200"/>
      <c r="G49" s="158"/>
      <c r="H49" s="158"/>
      <c r="I49" s="158"/>
      <c r="J49" s="158"/>
      <c r="K49" s="158"/>
      <c r="L49" s="158"/>
      <c r="M49" s="158"/>
      <c r="N49" s="158"/>
      <c r="O49" s="158"/>
      <c r="P49" s="158"/>
      <c r="Q49" s="158"/>
      <c r="R49" s="158"/>
      <c r="S49" s="158"/>
      <c r="T49" s="158"/>
      <c r="U49" s="201"/>
      <c r="V49" s="10"/>
      <c r="W49" s="10"/>
      <c r="X49" s="10"/>
      <c r="Y49" s="10"/>
      <c r="Z49" s="10"/>
    </row>
    <row r="50" spans="1:26" s="3" customFormat="1" ht="12.75" customHeight="1" thickBot="1" x14ac:dyDescent="0.25">
      <c r="A50" s="10"/>
      <c r="B50" s="172">
        <v>42</v>
      </c>
      <c r="C50" s="178"/>
      <c r="D50" s="169"/>
      <c r="E50" s="169"/>
      <c r="F50" s="202"/>
      <c r="G50" s="203"/>
      <c r="H50" s="203"/>
      <c r="I50" s="203"/>
      <c r="J50" s="203"/>
      <c r="K50" s="203"/>
      <c r="L50" s="203"/>
      <c r="M50" s="203"/>
      <c r="N50" s="203"/>
      <c r="O50" s="203"/>
      <c r="P50" s="203"/>
      <c r="Q50" s="203"/>
      <c r="R50" s="203"/>
      <c r="S50" s="203"/>
      <c r="T50" s="203"/>
      <c r="U50" s="204"/>
      <c r="V50" s="10"/>
      <c r="W50" s="10"/>
      <c r="X50" s="10"/>
      <c r="Y50" s="10"/>
      <c r="Z50" s="10"/>
    </row>
    <row r="51" spans="1:26" s="3" customFormat="1" ht="12.75" customHeight="1" x14ac:dyDescent="0.2">
      <c r="A51" s="10"/>
      <c r="B51" s="172">
        <v>43</v>
      </c>
      <c r="C51" s="175"/>
      <c r="D51" s="176"/>
      <c r="E51" s="166"/>
      <c r="F51" s="198"/>
      <c r="G51" s="199"/>
      <c r="H51" s="199"/>
      <c r="I51" s="199"/>
      <c r="J51" s="199"/>
      <c r="K51" s="199"/>
      <c r="L51" s="210"/>
      <c r="M51" s="210"/>
      <c r="N51" s="210"/>
      <c r="O51" s="210"/>
      <c r="P51" s="210"/>
      <c r="Q51" s="210"/>
      <c r="R51" s="210"/>
      <c r="S51" s="199"/>
      <c r="T51" s="199"/>
      <c r="U51" s="205"/>
      <c r="V51" s="10"/>
      <c r="W51" s="10"/>
      <c r="X51" s="10"/>
      <c r="Y51" s="10"/>
      <c r="Z51" s="10"/>
    </row>
    <row r="52" spans="1:26" s="3" customFormat="1" ht="12.75" x14ac:dyDescent="0.2">
      <c r="A52" s="10"/>
      <c r="B52" s="172">
        <v>44</v>
      </c>
      <c r="C52" s="177"/>
      <c r="D52" s="174"/>
      <c r="E52" s="165"/>
      <c r="F52" s="200"/>
      <c r="G52" s="158"/>
      <c r="H52" s="158"/>
      <c r="I52" s="158"/>
      <c r="J52" s="158"/>
      <c r="K52" s="158"/>
      <c r="L52" s="158"/>
      <c r="M52" s="158"/>
      <c r="N52" s="158"/>
      <c r="O52" s="158"/>
      <c r="P52" s="158"/>
      <c r="Q52" s="158"/>
      <c r="R52" s="158"/>
      <c r="S52" s="158"/>
      <c r="T52" s="158"/>
      <c r="U52" s="206"/>
      <c r="V52" s="10"/>
      <c r="W52" s="10"/>
      <c r="X52" s="10"/>
      <c r="Y52" s="10"/>
      <c r="Z52" s="10"/>
    </row>
    <row r="53" spans="1:26" s="3" customFormat="1" ht="12.75" x14ac:dyDescent="0.2">
      <c r="A53" s="10"/>
      <c r="B53" s="172">
        <v>45</v>
      </c>
      <c r="C53" s="177"/>
      <c r="D53" s="174"/>
      <c r="E53" s="165"/>
      <c r="F53" s="200"/>
      <c r="G53" s="158"/>
      <c r="H53" s="158"/>
      <c r="I53" s="158"/>
      <c r="J53" s="158"/>
      <c r="K53" s="158"/>
      <c r="L53" s="158"/>
      <c r="M53" s="158"/>
      <c r="N53" s="158"/>
      <c r="O53" s="158"/>
      <c r="P53" s="158"/>
      <c r="Q53" s="158"/>
      <c r="R53" s="158"/>
      <c r="S53" s="158"/>
      <c r="T53" s="158"/>
      <c r="U53" s="206"/>
      <c r="V53" s="10"/>
      <c r="W53" s="10"/>
      <c r="X53" s="10"/>
      <c r="Y53" s="10"/>
      <c r="Z53" s="10"/>
    </row>
    <row r="54" spans="1:26" s="3" customFormat="1" ht="13.5" thickBot="1" x14ac:dyDescent="0.25">
      <c r="A54" s="10"/>
      <c r="B54" s="172">
        <v>46</v>
      </c>
      <c r="C54" s="178"/>
      <c r="D54" s="179"/>
      <c r="E54" s="169"/>
      <c r="F54" s="202"/>
      <c r="G54" s="203"/>
      <c r="H54" s="203"/>
      <c r="I54" s="203"/>
      <c r="J54" s="203"/>
      <c r="K54" s="203"/>
      <c r="L54" s="207"/>
      <c r="M54" s="207"/>
      <c r="N54" s="207"/>
      <c r="O54" s="207"/>
      <c r="P54" s="207"/>
      <c r="Q54" s="207"/>
      <c r="R54" s="207"/>
      <c r="S54" s="208"/>
      <c r="T54" s="209"/>
      <c r="U54" s="187"/>
      <c r="V54" s="10"/>
      <c r="W54" s="10"/>
      <c r="X54" s="10"/>
      <c r="Y54" s="10"/>
      <c r="Z54" s="10"/>
    </row>
    <row r="55" spans="1:26" s="3" customFormat="1" ht="12.75" customHeight="1" x14ac:dyDescent="0.2">
      <c r="A55" s="10"/>
      <c r="B55" s="172">
        <v>47</v>
      </c>
      <c r="C55" s="175"/>
      <c r="D55" s="166"/>
      <c r="E55" s="167"/>
      <c r="F55" s="181"/>
      <c r="G55" s="182"/>
      <c r="H55" s="182"/>
      <c r="I55" s="182"/>
      <c r="J55" s="182"/>
      <c r="K55" s="182"/>
      <c r="L55" s="182"/>
      <c r="M55" s="182"/>
      <c r="N55" s="182"/>
      <c r="O55" s="182"/>
      <c r="P55" s="182"/>
      <c r="Q55" s="182"/>
      <c r="R55" s="182"/>
      <c r="S55" s="182"/>
      <c r="T55" s="182"/>
      <c r="U55" s="183"/>
      <c r="V55" s="10"/>
      <c r="W55" s="10"/>
      <c r="X55" s="10"/>
      <c r="Y55" s="10"/>
      <c r="Z55" s="10"/>
    </row>
    <row r="56" spans="1:26" ht="15.75" customHeight="1" x14ac:dyDescent="0.25">
      <c r="A56" s="13"/>
      <c r="B56" s="172">
        <v>48</v>
      </c>
      <c r="C56" s="177"/>
      <c r="D56" s="165"/>
      <c r="E56" s="168"/>
      <c r="F56" s="161"/>
      <c r="G56" s="44"/>
      <c r="H56" s="44"/>
      <c r="I56" s="44"/>
      <c r="J56" s="44"/>
      <c r="K56" s="44"/>
      <c r="L56" s="44"/>
      <c r="M56" s="44"/>
      <c r="N56" s="44"/>
      <c r="O56" s="44"/>
      <c r="P56" s="44"/>
      <c r="Q56" s="44"/>
      <c r="R56" s="44"/>
      <c r="S56" s="44"/>
      <c r="T56" s="44"/>
      <c r="U56" s="193"/>
      <c r="V56" s="13"/>
      <c r="W56" s="13"/>
      <c r="X56" s="13"/>
      <c r="Y56" s="13"/>
      <c r="Z56" s="13"/>
    </row>
    <row r="57" spans="1:26" ht="15.75" customHeight="1" x14ac:dyDescent="0.25">
      <c r="A57" s="13"/>
      <c r="B57" s="172">
        <v>49</v>
      </c>
      <c r="C57" s="177"/>
      <c r="D57" s="165"/>
      <c r="E57" s="168"/>
      <c r="F57" s="161"/>
      <c r="G57" s="44"/>
      <c r="H57" s="44"/>
      <c r="I57" s="44"/>
      <c r="J57" s="44"/>
      <c r="K57" s="44"/>
      <c r="L57" s="44"/>
      <c r="M57" s="44"/>
      <c r="N57" s="44"/>
      <c r="O57" s="44"/>
      <c r="P57" s="44"/>
      <c r="Q57" s="44"/>
      <c r="R57" s="44"/>
      <c r="S57" s="44"/>
      <c r="T57" s="44"/>
      <c r="U57" s="193"/>
      <c r="V57" s="13"/>
      <c r="W57" s="13"/>
      <c r="X57" s="13"/>
      <c r="Y57" s="13"/>
      <c r="Z57" s="13"/>
    </row>
    <row r="58" spans="1:26" s="3" customFormat="1" ht="12.75" customHeight="1" thickBot="1" x14ac:dyDescent="0.25">
      <c r="A58" s="10"/>
      <c r="B58" s="172">
        <v>50</v>
      </c>
      <c r="C58" s="178"/>
      <c r="D58" s="169"/>
      <c r="E58" s="170"/>
      <c r="F58" s="185"/>
      <c r="G58" s="186"/>
      <c r="H58" s="186"/>
      <c r="I58" s="186"/>
      <c r="J58" s="186"/>
      <c r="K58" s="186"/>
      <c r="L58" s="186"/>
      <c r="M58" s="186"/>
      <c r="N58" s="186"/>
      <c r="O58" s="186"/>
      <c r="P58" s="186"/>
      <c r="Q58" s="186"/>
      <c r="R58" s="186"/>
      <c r="S58" s="186"/>
      <c r="T58" s="186"/>
      <c r="U58" s="187"/>
      <c r="V58" s="10"/>
      <c r="W58" s="10"/>
      <c r="X58" s="10"/>
      <c r="Y58" s="10"/>
      <c r="Z58" s="10"/>
    </row>
    <row r="59" spans="1:26" ht="15.75" customHeight="1" x14ac:dyDescent="0.25">
      <c r="A59" s="13"/>
      <c r="B59" s="172">
        <v>51</v>
      </c>
      <c r="C59" s="175"/>
      <c r="D59" s="166"/>
      <c r="E59" s="167"/>
      <c r="F59" s="195"/>
      <c r="G59" s="196"/>
      <c r="H59" s="196"/>
      <c r="I59" s="196"/>
      <c r="J59" s="196"/>
      <c r="K59" s="196"/>
      <c r="L59" s="196"/>
      <c r="M59" s="196"/>
      <c r="N59" s="196"/>
      <c r="O59" s="196"/>
      <c r="P59" s="196"/>
      <c r="Q59" s="196"/>
      <c r="R59" s="196"/>
      <c r="S59" s="196"/>
      <c r="T59" s="196"/>
      <c r="U59" s="197"/>
      <c r="V59" s="13"/>
      <c r="W59" s="13"/>
      <c r="X59" s="13"/>
      <c r="Y59" s="13"/>
      <c r="Z59" s="13"/>
    </row>
    <row r="60" spans="1:26" s="3" customFormat="1" ht="12.75" customHeight="1" x14ac:dyDescent="0.2">
      <c r="A60" s="10"/>
      <c r="B60" s="172">
        <v>52</v>
      </c>
      <c r="C60" s="177"/>
      <c r="D60" s="165"/>
      <c r="E60" s="168"/>
      <c r="F60" s="171"/>
      <c r="G60" s="154"/>
      <c r="H60" s="154"/>
      <c r="I60" s="154"/>
      <c r="J60" s="154"/>
      <c r="K60" s="154"/>
      <c r="L60" s="154"/>
      <c r="M60" s="154"/>
      <c r="N60" s="154"/>
      <c r="O60" s="154"/>
      <c r="P60" s="154"/>
      <c r="Q60" s="154"/>
      <c r="R60" s="154"/>
      <c r="S60" s="154"/>
      <c r="T60" s="154"/>
      <c r="U60" s="184"/>
      <c r="V60" s="10"/>
      <c r="W60" s="10"/>
      <c r="X60" s="10"/>
      <c r="Y60" s="10"/>
      <c r="Z60" s="10"/>
    </row>
    <row r="61" spans="1:26" ht="15.75" customHeight="1" x14ac:dyDescent="0.25">
      <c r="A61" s="13"/>
      <c r="B61" s="172">
        <v>53</v>
      </c>
      <c r="C61" s="177"/>
      <c r="D61" s="165"/>
      <c r="E61" s="168"/>
      <c r="F61" s="161"/>
      <c r="G61" s="44"/>
      <c r="H61" s="44"/>
      <c r="I61" s="44"/>
      <c r="J61" s="44"/>
      <c r="K61" s="44"/>
      <c r="L61" s="44"/>
      <c r="M61" s="44"/>
      <c r="N61" s="44"/>
      <c r="O61" s="44"/>
      <c r="P61" s="44"/>
      <c r="Q61" s="44"/>
      <c r="R61" s="44"/>
      <c r="S61" s="44"/>
      <c r="T61" s="44"/>
      <c r="U61" s="193"/>
      <c r="V61" s="13"/>
      <c r="W61" s="13"/>
      <c r="X61" s="13"/>
      <c r="Y61" s="13"/>
      <c r="Z61" s="13"/>
    </row>
    <row r="62" spans="1:26" s="3" customFormat="1" ht="12.75" customHeight="1" x14ac:dyDescent="0.2">
      <c r="A62" s="10"/>
      <c r="B62" s="172">
        <v>54</v>
      </c>
      <c r="C62" s="177"/>
      <c r="D62" s="165"/>
      <c r="E62" s="168"/>
      <c r="F62" s="171"/>
      <c r="G62" s="154"/>
      <c r="H62" s="154"/>
      <c r="I62" s="154"/>
      <c r="J62" s="154"/>
      <c r="K62" s="154"/>
      <c r="L62" s="154"/>
      <c r="M62" s="154"/>
      <c r="N62" s="154"/>
      <c r="O62" s="154"/>
      <c r="P62" s="154"/>
      <c r="Q62" s="154"/>
      <c r="R62" s="154"/>
      <c r="S62" s="154"/>
      <c r="T62" s="154"/>
      <c r="U62" s="184"/>
      <c r="V62" s="10"/>
      <c r="W62" s="10"/>
      <c r="X62" s="10"/>
      <c r="Y62" s="10"/>
      <c r="Z62" s="10"/>
    </row>
    <row r="63" spans="1:26" ht="15.75" customHeight="1" x14ac:dyDescent="0.25">
      <c r="A63" s="13"/>
      <c r="B63" s="172">
        <v>55</v>
      </c>
      <c r="C63" s="177"/>
      <c r="D63" s="165"/>
      <c r="E63" s="168"/>
      <c r="F63" s="161"/>
      <c r="G63" s="44"/>
      <c r="H63" s="44"/>
      <c r="I63" s="44"/>
      <c r="J63" s="44"/>
      <c r="K63" s="44"/>
      <c r="L63" s="44"/>
      <c r="M63" s="44"/>
      <c r="N63" s="44"/>
      <c r="O63" s="44"/>
      <c r="P63" s="44"/>
      <c r="Q63" s="44"/>
      <c r="R63" s="44"/>
      <c r="S63" s="44"/>
      <c r="T63" s="44"/>
      <c r="U63" s="193"/>
      <c r="V63" s="13"/>
      <c r="W63" s="13"/>
      <c r="X63" s="13"/>
      <c r="Y63" s="13"/>
      <c r="Z63" s="13"/>
    </row>
    <row r="64" spans="1:26" ht="15.75" customHeight="1" thickBot="1" x14ac:dyDescent="0.3">
      <c r="A64" s="13"/>
      <c r="B64" s="172">
        <v>56</v>
      </c>
      <c r="C64" s="177"/>
      <c r="D64" s="165"/>
      <c r="E64" s="168"/>
      <c r="F64" s="161"/>
      <c r="G64" s="44"/>
      <c r="H64" s="44"/>
      <c r="I64" s="44"/>
      <c r="J64" s="44"/>
      <c r="K64" s="44"/>
      <c r="L64" s="44"/>
      <c r="M64" s="44"/>
      <c r="N64" s="44"/>
      <c r="O64" s="44"/>
      <c r="P64" s="44"/>
      <c r="Q64" s="44"/>
      <c r="R64" s="44"/>
      <c r="S64" s="44"/>
      <c r="T64" s="44"/>
      <c r="U64" s="193"/>
      <c r="V64" s="13"/>
      <c r="W64" s="13"/>
      <c r="X64" s="13"/>
      <c r="Y64" s="13"/>
      <c r="Z64" s="13"/>
    </row>
    <row r="65" spans="1:26" ht="15.75" customHeight="1" thickBot="1" x14ac:dyDescent="0.3">
      <c r="A65" s="13"/>
      <c r="B65" s="172">
        <v>57</v>
      </c>
      <c r="C65" s="178"/>
      <c r="D65" s="169"/>
      <c r="E65" s="170"/>
      <c r="F65" s="181"/>
      <c r="G65" s="182"/>
      <c r="H65" s="182"/>
      <c r="I65" s="182"/>
      <c r="J65" s="182"/>
      <c r="K65" s="190"/>
      <c r="L65" s="190"/>
      <c r="M65" s="190"/>
      <c r="N65" s="190"/>
      <c r="O65" s="190"/>
      <c r="P65" s="190"/>
      <c r="Q65" s="190"/>
      <c r="R65" s="190"/>
      <c r="S65" s="190"/>
      <c r="T65" s="190"/>
      <c r="U65" s="191"/>
      <c r="V65" s="13"/>
      <c r="W65" s="13"/>
      <c r="X65" s="13"/>
      <c r="Y65" s="13"/>
      <c r="Z65" s="13"/>
    </row>
    <row r="66" spans="1:26" s="3" customFormat="1" ht="12.75" customHeight="1" x14ac:dyDescent="0.2">
      <c r="A66" s="10"/>
      <c r="B66" s="172">
        <v>58</v>
      </c>
      <c r="C66" s="175"/>
      <c r="D66" s="176"/>
      <c r="E66" s="167"/>
      <c r="F66" s="212"/>
      <c r="G66" s="182"/>
      <c r="H66" s="182"/>
      <c r="I66" s="182"/>
      <c r="J66" s="182"/>
      <c r="K66" s="182"/>
      <c r="L66" s="182"/>
      <c r="M66" s="182"/>
      <c r="N66" s="182"/>
      <c r="O66" s="182"/>
      <c r="P66" s="182"/>
      <c r="Q66" s="182"/>
      <c r="R66" s="182"/>
      <c r="S66" s="182"/>
      <c r="T66" s="182"/>
      <c r="U66" s="183"/>
      <c r="V66" s="10"/>
      <c r="W66" s="10"/>
      <c r="X66" s="10"/>
      <c r="Y66" s="10"/>
      <c r="Z66" s="10"/>
    </row>
    <row r="67" spans="1:26" s="3" customFormat="1" ht="12.75" customHeight="1" thickBot="1" x14ac:dyDescent="0.25">
      <c r="A67" s="10"/>
      <c r="B67" s="172">
        <v>59</v>
      </c>
      <c r="C67" s="178"/>
      <c r="D67" s="179"/>
      <c r="E67" s="170"/>
      <c r="F67" s="213"/>
      <c r="G67" s="186"/>
      <c r="H67" s="186"/>
      <c r="I67" s="186"/>
      <c r="J67" s="186"/>
      <c r="K67" s="186"/>
      <c r="L67" s="186"/>
      <c r="M67" s="186"/>
      <c r="N67" s="186"/>
      <c r="O67" s="186"/>
      <c r="P67" s="186"/>
      <c r="Q67" s="186"/>
      <c r="R67" s="186"/>
      <c r="S67" s="186"/>
      <c r="T67" s="186"/>
      <c r="U67" s="187"/>
      <c r="V67" s="10"/>
      <c r="W67" s="10"/>
      <c r="X67" s="10"/>
      <c r="Y67" s="10"/>
      <c r="Z67" s="10"/>
    </row>
    <row r="68" spans="1:26" s="3" customFormat="1" ht="12.75" customHeight="1" x14ac:dyDescent="0.2">
      <c r="A68" s="10"/>
      <c r="B68" s="172">
        <v>60</v>
      </c>
      <c r="C68" s="175"/>
      <c r="D68" s="166"/>
      <c r="E68" s="167"/>
      <c r="F68" s="181"/>
      <c r="G68" s="182"/>
      <c r="H68" s="182"/>
      <c r="I68" s="182"/>
      <c r="J68" s="182"/>
      <c r="K68" s="182"/>
      <c r="L68" s="182"/>
      <c r="M68" s="182"/>
      <c r="N68" s="182"/>
      <c r="O68" s="182"/>
      <c r="P68" s="182"/>
      <c r="Q68" s="182"/>
      <c r="R68" s="182"/>
      <c r="S68" s="182"/>
      <c r="T68" s="182"/>
      <c r="U68" s="183"/>
      <c r="V68" s="10"/>
      <c r="W68" s="10"/>
      <c r="X68" s="10"/>
      <c r="Y68" s="10"/>
      <c r="Z68" s="10"/>
    </row>
    <row r="69" spans="1:26" s="3" customFormat="1" ht="12.75" customHeight="1" thickBot="1" x14ac:dyDescent="0.25">
      <c r="A69" s="10"/>
      <c r="B69" s="172">
        <v>61</v>
      </c>
      <c r="C69" s="177"/>
      <c r="D69" s="165"/>
      <c r="E69" s="168"/>
      <c r="F69" s="185"/>
      <c r="G69" s="186"/>
      <c r="H69" s="186"/>
      <c r="I69" s="186"/>
      <c r="J69" s="186"/>
      <c r="K69" s="186"/>
      <c r="L69" s="186"/>
      <c r="M69" s="186"/>
      <c r="N69" s="186"/>
      <c r="O69" s="186"/>
      <c r="P69" s="186"/>
      <c r="Q69" s="186"/>
      <c r="R69" s="186"/>
      <c r="S69" s="186"/>
      <c r="T69" s="186"/>
      <c r="U69" s="187"/>
      <c r="V69" s="10"/>
      <c r="W69" s="10"/>
      <c r="X69" s="10"/>
      <c r="Y69" s="10"/>
      <c r="Z69" s="10"/>
    </row>
    <row r="70" spans="1:26" s="3" customFormat="1" ht="12.75" customHeight="1" x14ac:dyDescent="0.2">
      <c r="A70" s="10"/>
      <c r="B70" s="172">
        <v>62</v>
      </c>
      <c r="C70" s="175"/>
      <c r="D70" s="166"/>
      <c r="E70" s="167"/>
      <c r="F70" s="181"/>
      <c r="G70" s="182"/>
      <c r="H70" s="182"/>
      <c r="I70" s="182"/>
      <c r="J70" s="182"/>
      <c r="K70" s="182"/>
      <c r="L70" s="182"/>
      <c r="M70" s="182"/>
      <c r="N70" s="182"/>
      <c r="O70" s="182"/>
      <c r="P70" s="182"/>
      <c r="Q70" s="182"/>
      <c r="R70" s="182"/>
      <c r="S70" s="182"/>
      <c r="T70" s="182"/>
      <c r="U70" s="183"/>
      <c r="V70" s="10"/>
      <c r="W70" s="10"/>
      <c r="X70" s="10"/>
      <c r="Y70" s="10"/>
      <c r="Z70" s="10"/>
    </row>
    <row r="71" spans="1:26" s="3" customFormat="1" ht="12.75" customHeight="1" x14ac:dyDescent="0.2">
      <c r="A71" s="10"/>
      <c r="B71" s="172">
        <v>63</v>
      </c>
      <c r="C71" s="177"/>
      <c r="D71" s="165"/>
      <c r="E71" s="168"/>
      <c r="F71" s="188"/>
      <c r="G71" s="189"/>
      <c r="H71" s="189"/>
      <c r="I71" s="189"/>
      <c r="J71" s="189"/>
      <c r="K71" s="189"/>
      <c r="L71" s="189"/>
      <c r="M71" s="189"/>
      <c r="N71" s="189"/>
      <c r="O71" s="189"/>
      <c r="P71" s="189"/>
      <c r="Q71" s="189"/>
      <c r="R71" s="189"/>
      <c r="S71" s="189"/>
      <c r="T71" s="189"/>
      <c r="U71" s="221"/>
      <c r="V71" s="10"/>
      <c r="W71" s="10"/>
      <c r="X71" s="10"/>
      <c r="Y71" s="10"/>
      <c r="Z71" s="10"/>
    </row>
    <row r="72" spans="1:26" s="3" customFormat="1" ht="12.75" customHeight="1" thickBot="1" x14ac:dyDescent="0.25">
      <c r="A72" s="10"/>
      <c r="B72" s="172">
        <v>64</v>
      </c>
      <c r="C72" s="178"/>
      <c r="D72" s="169"/>
      <c r="E72" s="170"/>
      <c r="F72" s="218"/>
      <c r="G72" s="157"/>
      <c r="H72" s="157"/>
      <c r="I72" s="157"/>
      <c r="J72" s="157"/>
      <c r="K72" s="157"/>
      <c r="L72" s="157"/>
      <c r="M72" s="157"/>
      <c r="N72" s="157"/>
      <c r="O72" s="157"/>
      <c r="P72" s="157"/>
      <c r="Q72" s="157"/>
      <c r="R72" s="157"/>
      <c r="S72" s="157"/>
      <c r="T72" s="157"/>
      <c r="U72" s="219"/>
      <c r="V72" s="10"/>
      <c r="W72" s="10"/>
      <c r="X72" s="10"/>
      <c r="Y72" s="10"/>
      <c r="Z72" s="10"/>
    </row>
    <row r="73" spans="1:26" ht="15.75" customHeight="1" x14ac:dyDescent="0.25">
      <c r="A73" s="13"/>
      <c r="B73" s="172">
        <v>65</v>
      </c>
      <c r="C73" s="177"/>
      <c r="D73" s="165"/>
      <c r="E73" s="165"/>
      <c r="F73" s="220"/>
      <c r="G73" s="196"/>
      <c r="H73" s="196"/>
      <c r="I73" s="196"/>
      <c r="J73" s="196"/>
      <c r="K73" s="196"/>
      <c r="L73" s="196"/>
      <c r="M73" s="196"/>
      <c r="N73" s="196"/>
      <c r="O73" s="196"/>
      <c r="P73" s="196"/>
      <c r="Q73" s="196"/>
      <c r="R73" s="196"/>
      <c r="S73" s="196"/>
      <c r="T73" s="196"/>
      <c r="U73" s="197"/>
      <c r="V73" s="13"/>
      <c r="W73" s="13"/>
      <c r="X73" s="13"/>
      <c r="Y73" s="13"/>
      <c r="Z73" s="13"/>
    </row>
    <row r="74" spans="1:26" ht="15.75" customHeight="1" x14ac:dyDescent="0.25">
      <c r="A74" s="13"/>
      <c r="B74" s="172">
        <v>66</v>
      </c>
      <c r="C74" s="177"/>
      <c r="D74" s="165"/>
      <c r="E74" s="165"/>
      <c r="F74" s="216"/>
      <c r="G74" s="44"/>
      <c r="H74" s="44"/>
      <c r="I74" s="44"/>
      <c r="J74" s="44"/>
      <c r="K74" s="44"/>
      <c r="L74" s="44"/>
      <c r="M74" s="44"/>
      <c r="N74" s="44"/>
      <c r="O74" s="44"/>
      <c r="P74" s="44"/>
      <c r="Q74" s="44"/>
      <c r="R74" s="44"/>
      <c r="S74" s="44"/>
      <c r="T74" s="44"/>
      <c r="U74" s="193"/>
      <c r="V74" s="13"/>
      <c r="W74" s="13"/>
      <c r="X74" s="13"/>
      <c r="Y74" s="13"/>
      <c r="Z74" s="13"/>
    </row>
    <row r="75" spans="1:26" ht="15.75" customHeight="1" x14ac:dyDescent="0.25">
      <c r="A75" s="13"/>
      <c r="B75" s="172">
        <v>67</v>
      </c>
      <c r="C75" s="177"/>
      <c r="D75" s="165"/>
      <c r="E75" s="165"/>
      <c r="F75" s="216"/>
      <c r="G75" s="44"/>
      <c r="H75" s="44"/>
      <c r="I75" s="44"/>
      <c r="J75" s="44"/>
      <c r="K75" s="44"/>
      <c r="L75" s="44"/>
      <c r="M75" s="44"/>
      <c r="N75" s="44"/>
      <c r="O75" s="44"/>
      <c r="P75" s="44"/>
      <c r="Q75" s="44"/>
      <c r="R75" s="44"/>
      <c r="S75" s="44"/>
      <c r="T75" s="44"/>
      <c r="U75" s="193"/>
      <c r="V75" s="13"/>
      <c r="W75" s="13"/>
      <c r="X75" s="13"/>
      <c r="Y75" s="13"/>
      <c r="Z75" s="13"/>
    </row>
    <row r="76" spans="1:26" s="3" customFormat="1" ht="12.75" customHeight="1" thickBot="1" x14ac:dyDescent="0.25">
      <c r="A76" s="10"/>
      <c r="B76" s="172">
        <v>68</v>
      </c>
      <c r="C76" s="177"/>
      <c r="D76" s="165"/>
      <c r="E76" s="165"/>
      <c r="F76" s="200"/>
      <c r="G76" s="158"/>
      <c r="H76" s="158"/>
      <c r="I76" s="158"/>
      <c r="J76" s="158"/>
      <c r="K76" s="158"/>
      <c r="L76" s="158"/>
      <c r="M76" s="158"/>
      <c r="N76" s="158"/>
      <c r="O76" s="158"/>
      <c r="P76" s="158"/>
      <c r="Q76" s="158"/>
      <c r="R76" s="158"/>
      <c r="S76" s="158"/>
      <c r="T76" s="158"/>
      <c r="U76" s="201"/>
      <c r="V76" s="10"/>
      <c r="W76" s="10"/>
      <c r="X76" s="10"/>
      <c r="Y76" s="10"/>
      <c r="Z76" s="10"/>
    </row>
    <row r="77" spans="1:26" ht="15.75" customHeight="1" x14ac:dyDescent="0.25">
      <c r="A77" s="13"/>
      <c r="B77" s="172">
        <v>69</v>
      </c>
      <c r="C77" s="177"/>
      <c r="D77" s="165"/>
      <c r="E77" s="165"/>
      <c r="F77" s="181"/>
      <c r="G77" s="182"/>
      <c r="H77" s="182"/>
      <c r="I77" s="182"/>
      <c r="J77" s="182"/>
      <c r="K77" s="44"/>
      <c r="L77" s="44"/>
      <c r="M77" s="44"/>
      <c r="N77" s="44"/>
      <c r="O77" s="44"/>
      <c r="P77" s="44"/>
      <c r="Q77" s="44"/>
      <c r="R77" s="44"/>
      <c r="S77" s="44"/>
      <c r="T77" s="44"/>
      <c r="U77" s="193"/>
      <c r="V77" s="13"/>
      <c r="W77" s="13"/>
      <c r="X77" s="13"/>
      <c r="Y77" s="13"/>
      <c r="Z77" s="13"/>
    </row>
    <row r="78" spans="1:26" ht="15.75" customHeight="1" x14ac:dyDescent="0.25">
      <c r="A78" s="13"/>
      <c r="B78" s="172">
        <v>70</v>
      </c>
      <c r="C78" s="177"/>
      <c r="D78" s="165"/>
      <c r="E78" s="165"/>
      <c r="F78" s="216"/>
      <c r="G78" s="44"/>
      <c r="H78" s="44"/>
      <c r="I78" s="44"/>
      <c r="J78" s="44"/>
      <c r="K78" s="44"/>
      <c r="L78" s="44"/>
      <c r="M78" s="44"/>
      <c r="N78" s="44"/>
      <c r="O78" s="44"/>
      <c r="P78" s="44"/>
      <c r="Q78" s="44"/>
      <c r="R78" s="44"/>
      <c r="S78" s="44"/>
      <c r="T78" s="44"/>
      <c r="U78" s="193"/>
      <c r="V78" s="13"/>
      <c r="W78" s="13"/>
      <c r="X78" s="13"/>
      <c r="Y78" s="13"/>
      <c r="Z78" s="13"/>
    </row>
    <row r="79" spans="1:26" ht="15.75" customHeight="1" thickBot="1" x14ac:dyDescent="0.3">
      <c r="A79" s="13"/>
      <c r="B79" s="172">
        <v>71</v>
      </c>
      <c r="C79" s="177"/>
      <c r="D79" s="165"/>
      <c r="E79" s="165"/>
      <c r="F79" s="217"/>
      <c r="G79" s="190"/>
      <c r="H79" s="190"/>
      <c r="I79" s="190"/>
      <c r="J79" s="190"/>
      <c r="K79" s="190"/>
      <c r="L79" s="190"/>
      <c r="M79" s="190"/>
      <c r="N79" s="190"/>
      <c r="O79" s="190"/>
      <c r="P79" s="190"/>
      <c r="Q79" s="190"/>
      <c r="R79" s="190"/>
      <c r="S79" s="190"/>
      <c r="T79" s="190"/>
      <c r="U79" s="191"/>
      <c r="V79" s="13"/>
      <c r="W79" s="13"/>
      <c r="X79" s="13"/>
      <c r="Y79" s="13"/>
      <c r="Z79" s="13"/>
    </row>
    <row r="80" spans="1:26" ht="15.75" customHeight="1" x14ac:dyDescent="0.25">
      <c r="A80" s="13"/>
      <c r="B80" s="172">
        <v>72</v>
      </c>
      <c r="C80" s="175"/>
      <c r="D80" s="166"/>
      <c r="E80" s="167"/>
      <c r="F80" s="161"/>
      <c r="G80" s="44"/>
      <c r="H80" s="44"/>
      <c r="I80" s="44"/>
      <c r="J80" s="44"/>
      <c r="K80" s="44"/>
      <c r="L80" s="44"/>
      <c r="M80" s="44"/>
      <c r="N80" s="44"/>
      <c r="O80" s="44"/>
      <c r="P80" s="44"/>
      <c r="Q80" s="44"/>
      <c r="R80" s="44"/>
      <c r="S80" s="44"/>
      <c r="T80" s="44"/>
      <c r="U80" s="44"/>
      <c r="V80" s="13"/>
      <c r="W80" s="13"/>
      <c r="X80" s="13"/>
      <c r="Y80" s="13"/>
      <c r="Z80" s="13"/>
    </row>
    <row r="81" spans="1:26" ht="15.75" customHeight="1" x14ac:dyDescent="0.25">
      <c r="A81" s="13"/>
      <c r="B81" s="172">
        <v>73</v>
      </c>
      <c r="C81" s="232"/>
      <c r="D81" s="165"/>
      <c r="E81" s="168"/>
      <c r="F81" s="160"/>
      <c r="G81" s="159"/>
      <c r="H81" s="159"/>
      <c r="I81" s="159"/>
      <c r="J81" s="159"/>
      <c r="K81" s="159"/>
      <c r="L81" s="159"/>
      <c r="M81" s="159"/>
      <c r="N81" s="159"/>
      <c r="O81" s="159"/>
      <c r="P81" s="159"/>
      <c r="Q81" s="159"/>
      <c r="R81" s="159"/>
      <c r="S81" s="159"/>
      <c r="T81" s="159"/>
      <c r="U81" s="159"/>
      <c r="V81" s="13"/>
      <c r="W81" s="13"/>
      <c r="X81" s="13"/>
      <c r="Y81" s="13"/>
      <c r="Z81" s="13"/>
    </row>
    <row r="82" spans="1:26" ht="15.75" customHeight="1" thickBot="1" x14ac:dyDescent="0.3">
      <c r="A82" s="13"/>
      <c r="B82" s="172">
        <v>74</v>
      </c>
      <c r="C82" s="178"/>
      <c r="D82" s="169"/>
      <c r="E82" s="170"/>
      <c r="F82" s="160"/>
      <c r="G82" s="159"/>
      <c r="H82" s="159"/>
      <c r="I82" s="159"/>
      <c r="J82" s="159"/>
      <c r="K82" s="159"/>
      <c r="L82" s="159"/>
      <c r="M82" s="159"/>
      <c r="N82" s="159"/>
      <c r="O82" s="159"/>
      <c r="P82" s="159"/>
      <c r="Q82" s="159"/>
      <c r="R82" s="159"/>
      <c r="S82" s="159"/>
      <c r="T82" s="159"/>
      <c r="U82" s="159"/>
      <c r="V82" s="13"/>
      <c r="W82" s="13"/>
      <c r="X82" s="13"/>
      <c r="Y82" s="13"/>
      <c r="Z82" s="13"/>
    </row>
    <row r="83" spans="1:26" s="3" customFormat="1" ht="12.75" customHeight="1" thickBot="1" x14ac:dyDescent="0.25">
      <c r="A83" s="10"/>
      <c r="B83" s="172">
        <v>75</v>
      </c>
      <c r="C83" s="177"/>
      <c r="D83" s="174"/>
      <c r="E83" s="168"/>
      <c r="F83" s="212"/>
      <c r="G83" s="182"/>
      <c r="H83" s="182"/>
      <c r="I83" s="182"/>
      <c r="J83" s="182"/>
      <c r="K83" s="182"/>
      <c r="L83" s="182"/>
      <c r="M83" s="182"/>
      <c r="N83" s="182"/>
      <c r="O83" s="182"/>
      <c r="P83" s="182"/>
      <c r="Q83" s="182"/>
      <c r="R83" s="182"/>
      <c r="S83" s="182"/>
      <c r="T83" s="182"/>
      <c r="U83" s="183"/>
      <c r="V83" s="10"/>
      <c r="W83" s="10"/>
      <c r="X83" s="10"/>
      <c r="Y83" s="10"/>
      <c r="Z83" s="10"/>
    </row>
    <row r="84" spans="1:26" s="3" customFormat="1" ht="12.75" customHeight="1" x14ac:dyDescent="0.2">
      <c r="A84" s="10"/>
      <c r="B84" s="172">
        <v>76</v>
      </c>
      <c r="C84" s="177"/>
      <c r="D84" s="174"/>
      <c r="E84" s="168"/>
      <c r="F84" s="181"/>
      <c r="G84" s="182"/>
      <c r="H84" s="182"/>
      <c r="I84" s="182"/>
      <c r="J84" s="182"/>
      <c r="K84" s="189"/>
      <c r="L84" s="189"/>
      <c r="M84" s="189"/>
      <c r="N84" s="189"/>
      <c r="O84" s="189"/>
      <c r="P84" s="189"/>
      <c r="Q84" s="189"/>
      <c r="R84" s="189"/>
      <c r="S84" s="189"/>
      <c r="T84" s="189"/>
      <c r="U84" s="221"/>
      <c r="V84" s="10"/>
      <c r="W84" s="10"/>
      <c r="X84" s="10"/>
      <c r="Y84" s="10"/>
      <c r="Z84" s="10"/>
    </row>
    <row r="85" spans="1:26" s="3" customFormat="1" ht="12.75" customHeight="1" x14ac:dyDescent="0.2">
      <c r="A85" s="10"/>
      <c r="B85" s="172">
        <v>77</v>
      </c>
      <c r="C85" s="177"/>
      <c r="D85" s="174"/>
      <c r="E85" s="168"/>
      <c r="F85" s="222"/>
      <c r="G85" s="189"/>
      <c r="H85" s="189"/>
      <c r="I85" s="189"/>
      <c r="J85" s="189"/>
      <c r="K85" s="189"/>
      <c r="L85" s="189"/>
      <c r="M85" s="189"/>
      <c r="N85" s="189"/>
      <c r="O85" s="189"/>
      <c r="P85" s="189"/>
      <c r="Q85" s="189"/>
      <c r="R85" s="189"/>
      <c r="S85" s="189"/>
      <c r="T85" s="189"/>
      <c r="U85" s="221"/>
      <c r="V85" s="10"/>
      <c r="W85" s="10"/>
      <c r="X85" s="10"/>
      <c r="Y85" s="10"/>
      <c r="Z85" s="10"/>
    </row>
    <row r="86" spans="1:26" s="3" customFormat="1" ht="12.75" customHeight="1" thickBot="1" x14ac:dyDescent="0.25">
      <c r="A86" s="10"/>
      <c r="B86" s="172">
        <v>78</v>
      </c>
      <c r="C86" s="177"/>
      <c r="D86" s="174"/>
      <c r="E86" s="168"/>
      <c r="F86" s="213"/>
      <c r="G86" s="186"/>
      <c r="H86" s="186"/>
      <c r="I86" s="186"/>
      <c r="J86" s="186"/>
      <c r="K86" s="186"/>
      <c r="L86" s="186"/>
      <c r="M86" s="186"/>
      <c r="N86" s="186"/>
      <c r="O86" s="186"/>
      <c r="P86" s="186"/>
      <c r="Q86" s="186"/>
      <c r="R86" s="186"/>
      <c r="S86" s="186"/>
      <c r="T86" s="186"/>
      <c r="U86" s="187"/>
      <c r="V86" s="10"/>
      <c r="W86" s="10"/>
      <c r="X86" s="10"/>
      <c r="Y86" s="10"/>
      <c r="Z86" s="10"/>
    </row>
    <row r="87" spans="1:26" s="3" customFormat="1" ht="12.75" customHeight="1" x14ac:dyDescent="0.2">
      <c r="A87" s="10"/>
      <c r="B87" s="172">
        <v>79</v>
      </c>
      <c r="C87" s="223"/>
      <c r="D87" s="176"/>
      <c r="E87" s="167"/>
      <c r="F87" s="212"/>
      <c r="G87" s="182"/>
      <c r="H87" s="182"/>
      <c r="I87" s="182"/>
      <c r="J87" s="182"/>
      <c r="K87" s="182"/>
      <c r="L87" s="182"/>
      <c r="M87" s="182"/>
      <c r="N87" s="182"/>
      <c r="O87" s="182"/>
      <c r="P87" s="182"/>
      <c r="Q87" s="182"/>
      <c r="R87" s="182"/>
      <c r="S87" s="182"/>
      <c r="T87" s="182"/>
      <c r="U87" s="183"/>
      <c r="V87" s="10"/>
      <c r="W87" s="10"/>
      <c r="X87" s="10"/>
      <c r="Y87" s="10"/>
      <c r="Z87" s="10"/>
    </row>
    <row r="88" spans="1:26" s="3" customFormat="1" ht="12.75" customHeight="1" x14ac:dyDescent="0.2">
      <c r="A88" s="10"/>
      <c r="B88" s="172">
        <v>80</v>
      </c>
      <c r="C88" s="232"/>
      <c r="D88" s="174"/>
      <c r="E88" s="168"/>
      <c r="F88" s="225"/>
      <c r="G88" s="180"/>
      <c r="H88" s="180"/>
      <c r="I88" s="180"/>
      <c r="J88" s="180"/>
      <c r="K88" s="180"/>
      <c r="L88" s="180"/>
      <c r="M88" s="180"/>
      <c r="N88" s="180"/>
      <c r="O88" s="180"/>
      <c r="P88" s="180"/>
      <c r="Q88" s="180"/>
      <c r="R88" s="180"/>
      <c r="S88" s="180"/>
      <c r="T88" s="180"/>
      <c r="U88" s="226"/>
      <c r="V88" s="10"/>
      <c r="W88" s="10"/>
      <c r="X88" s="10"/>
      <c r="Y88" s="10"/>
      <c r="Z88" s="10"/>
    </row>
    <row r="89" spans="1:26" s="3" customFormat="1" ht="12.75" customHeight="1" x14ac:dyDescent="0.2">
      <c r="A89" s="10"/>
      <c r="B89" s="172">
        <v>81</v>
      </c>
      <c r="C89" s="224"/>
      <c r="D89" s="174"/>
      <c r="E89" s="168"/>
      <c r="F89" s="227"/>
      <c r="G89" s="154"/>
      <c r="H89" s="154"/>
      <c r="I89" s="154"/>
      <c r="J89" s="154"/>
      <c r="K89" s="154"/>
      <c r="L89" s="154"/>
      <c r="M89" s="154"/>
      <c r="N89" s="154"/>
      <c r="O89" s="154"/>
      <c r="P89" s="154"/>
      <c r="Q89" s="154"/>
      <c r="R89" s="154"/>
      <c r="S89" s="154"/>
      <c r="T89" s="154"/>
      <c r="U89" s="184"/>
      <c r="V89" s="10"/>
      <c r="W89" s="10"/>
      <c r="X89" s="10"/>
      <c r="Y89" s="10"/>
      <c r="Z89" s="10"/>
    </row>
    <row r="90" spans="1:26" s="3" customFormat="1" ht="12.75" customHeight="1" x14ac:dyDescent="0.2">
      <c r="A90" s="10"/>
      <c r="B90" s="172">
        <v>82</v>
      </c>
      <c r="C90" s="232"/>
      <c r="D90" s="174"/>
      <c r="E90" s="168"/>
      <c r="F90" s="227"/>
      <c r="G90" s="154"/>
      <c r="H90" s="154"/>
      <c r="I90" s="154"/>
      <c r="J90" s="154"/>
      <c r="K90" s="154"/>
      <c r="L90" s="154"/>
      <c r="M90" s="154"/>
      <c r="N90" s="154"/>
      <c r="O90" s="154"/>
      <c r="P90" s="154"/>
      <c r="Q90" s="154"/>
      <c r="R90" s="154"/>
      <c r="S90" s="154"/>
      <c r="T90" s="154"/>
      <c r="U90" s="184"/>
      <c r="V90" s="10"/>
      <c r="W90" s="10"/>
      <c r="X90" s="10"/>
      <c r="Y90" s="10"/>
      <c r="Z90" s="10"/>
    </row>
    <row r="91" spans="1:26" s="3" customFormat="1" ht="12.75" customHeight="1" x14ac:dyDescent="0.2">
      <c r="A91" s="10"/>
      <c r="B91" s="172">
        <v>83</v>
      </c>
      <c r="C91" s="224"/>
      <c r="D91" s="174"/>
      <c r="E91" s="168"/>
      <c r="F91" s="227"/>
      <c r="G91" s="154"/>
      <c r="H91" s="154"/>
      <c r="I91" s="154"/>
      <c r="J91" s="154"/>
      <c r="K91" s="154"/>
      <c r="L91" s="154"/>
      <c r="M91" s="154"/>
      <c r="N91" s="154"/>
      <c r="O91" s="154"/>
      <c r="P91" s="154"/>
      <c r="Q91" s="154"/>
      <c r="R91" s="154"/>
      <c r="S91" s="154"/>
      <c r="T91" s="154"/>
      <c r="U91" s="184"/>
      <c r="V91" s="10"/>
      <c r="W91" s="10"/>
      <c r="X91" s="10"/>
      <c r="Y91" s="10"/>
      <c r="Z91" s="10"/>
    </row>
    <row r="92" spans="1:26" s="3" customFormat="1" ht="12.75" customHeight="1" x14ac:dyDescent="0.2">
      <c r="A92" s="10"/>
      <c r="B92" s="172">
        <v>84</v>
      </c>
      <c r="C92" s="232"/>
      <c r="D92" s="174"/>
      <c r="E92" s="168"/>
      <c r="F92" s="227"/>
      <c r="G92" s="154"/>
      <c r="H92" s="154"/>
      <c r="I92" s="154"/>
      <c r="J92" s="154"/>
      <c r="K92" s="154"/>
      <c r="L92" s="154"/>
      <c r="M92" s="154"/>
      <c r="N92" s="154"/>
      <c r="O92" s="154"/>
      <c r="P92" s="154"/>
      <c r="Q92" s="154"/>
      <c r="R92" s="154"/>
      <c r="S92" s="154"/>
      <c r="T92" s="154"/>
      <c r="U92" s="184"/>
      <c r="V92" s="10"/>
      <c r="W92" s="10"/>
      <c r="X92" s="10"/>
      <c r="Y92" s="10"/>
      <c r="Z92" s="10"/>
    </row>
    <row r="93" spans="1:26" s="3" customFormat="1" ht="12.75" customHeight="1" x14ac:dyDescent="0.2">
      <c r="A93" s="10"/>
      <c r="B93" s="172">
        <v>85</v>
      </c>
      <c r="C93" s="224"/>
      <c r="D93" s="174"/>
      <c r="E93" s="168"/>
      <c r="F93" s="227"/>
      <c r="G93" s="154"/>
      <c r="H93" s="154"/>
      <c r="I93" s="154"/>
      <c r="J93" s="154"/>
      <c r="K93" s="154"/>
      <c r="L93" s="154"/>
      <c r="M93" s="154"/>
      <c r="N93" s="154"/>
      <c r="O93" s="154"/>
      <c r="P93" s="154"/>
      <c r="Q93" s="154"/>
      <c r="R93" s="154"/>
      <c r="S93" s="154"/>
      <c r="T93" s="154"/>
      <c r="U93" s="184"/>
      <c r="V93" s="10"/>
      <c r="W93" s="10"/>
      <c r="X93" s="10"/>
      <c r="Y93" s="10"/>
      <c r="Z93" s="10"/>
    </row>
    <row r="94" spans="1:26" s="3" customFormat="1" ht="12.75" customHeight="1" x14ac:dyDescent="0.2">
      <c r="A94" s="10"/>
      <c r="B94" s="172">
        <v>86</v>
      </c>
      <c r="C94" s="232"/>
      <c r="D94" s="174"/>
      <c r="E94" s="168"/>
      <c r="F94" s="227"/>
      <c r="G94" s="154"/>
      <c r="H94" s="154"/>
      <c r="I94" s="154"/>
      <c r="J94" s="154"/>
      <c r="K94" s="154"/>
      <c r="L94" s="154"/>
      <c r="M94" s="154"/>
      <c r="N94" s="154"/>
      <c r="O94" s="154"/>
      <c r="P94" s="154"/>
      <c r="Q94" s="154"/>
      <c r="R94" s="154"/>
      <c r="S94" s="154"/>
      <c r="T94" s="154"/>
      <c r="U94" s="184"/>
      <c r="V94" s="10"/>
      <c r="W94" s="10"/>
      <c r="X94" s="10"/>
      <c r="Y94" s="10"/>
      <c r="Z94" s="10"/>
    </row>
    <row r="95" spans="1:26" s="3" customFormat="1" ht="12.75" customHeight="1" x14ac:dyDescent="0.2">
      <c r="A95" s="10"/>
      <c r="B95" s="172">
        <v>87</v>
      </c>
      <c r="C95" s="224"/>
      <c r="D95" s="174"/>
      <c r="E95" s="168"/>
      <c r="F95" s="227"/>
      <c r="G95" s="154"/>
      <c r="H95" s="154"/>
      <c r="I95" s="154"/>
      <c r="J95" s="154"/>
      <c r="K95" s="154"/>
      <c r="L95" s="154"/>
      <c r="M95" s="154"/>
      <c r="N95" s="154"/>
      <c r="O95" s="154"/>
      <c r="P95" s="154"/>
      <c r="Q95" s="154"/>
      <c r="R95" s="154"/>
      <c r="S95" s="154"/>
      <c r="T95" s="154"/>
      <c r="U95" s="184"/>
      <c r="V95" s="10"/>
      <c r="W95" s="10"/>
      <c r="X95" s="10"/>
      <c r="Y95" s="10"/>
      <c r="Z95" s="10"/>
    </row>
    <row r="96" spans="1:26" s="3" customFormat="1" ht="12.75" customHeight="1" x14ac:dyDescent="0.2">
      <c r="A96" s="10"/>
      <c r="B96" s="172">
        <v>88</v>
      </c>
      <c r="C96" s="232"/>
      <c r="D96" s="174"/>
      <c r="E96" s="168"/>
      <c r="F96" s="227"/>
      <c r="G96" s="154"/>
      <c r="H96" s="154"/>
      <c r="I96" s="154"/>
      <c r="J96" s="154"/>
      <c r="K96" s="154"/>
      <c r="L96" s="154"/>
      <c r="M96" s="154"/>
      <c r="N96" s="154"/>
      <c r="O96" s="154"/>
      <c r="P96" s="154"/>
      <c r="Q96" s="154"/>
      <c r="R96" s="154"/>
      <c r="S96" s="154"/>
      <c r="T96" s="154"/>
      <c r="U96" s="184"/>
      <c r="V96" s="10"/>
      <c r="W96" s="10"/>
      <c r="X96" s="10"/>
      <c r="Y96" s="10"/>
      <c r="Z96" s="10"/>
    </row>
    <row r="97" spans="1:26" s="3" customFormat="1" ht="12.75" customHeight="1" x14ac:dyDescent="0.2">
      <c r="A97" s="10"/>
      <c r="B97" s="172">
        <v>89</v>
      </c>
      <c r="C97" s="224"/>
      <c r="D97" s="174"/>
      <c r="E97" s="168"/>
      <c r="F97" s="227"/>
      <c r="G97" s="154"/>
      <c r="H97" s="154"/>
      <c r="I97" s="154"/>
      <c r="J97" s="154"/>
      <c r="K97" s="154"/>
      <c r="L97" s="154"/>
      <c r="M97" s="154"/>
      <c r="N97" s="154"/>
      <c r="O97" s="154"/>
      <c r="P97" s="154"/>
      <c r="Q97" s="154"/>
      <c r="R97" s="154"/>
      <c r="S97" s="154"/>
      <c r="T97" s="154"/>
      <c r="U97" s="184"/>
      <c r="V97" s="10"/>
      <c r="W97" s="10"/>
      <c r="X97" s="10"/>
      <c r="Y97" s="10"/>
      <c r="Z97" s="10"/>
    </row>
    <row r="98" spans="1:26" s="3" customFormat="1" ht="12.75" customHeight="1" x14ac:dyDescent="0.2">
      <c r="A98" s="10"/>
      <c r="B98" s="172">
        <v>90</v>
      </c>
      <c r="C98" s="232"/>
      <c r="D98" s="174"/>
      <c r="E98" s="168"/>
      <c r="F98" s="227"/>
      <c r="G98" s="154"/>
      <c r="H98" s="154"/>
      <c r="I98" s="154"/>
      <c r="J98" s="154"/>
      <c r="K98" s="154"/>
      <c r="L98" s="154"/>
      <c r="M98" s="154"/>
      <c r="N98" s="154"/>
      <c r="O98" s="154"/>
      <c r="P98" s="154"/>
      <c r="Q98" s="154"/>
      <c r="R98" s="154"/>
      <c r="S98" s="154"/>
      <c r="T98" s="154"/>
      <c r="U98" s="184"/>
      <c r="V98" s="10"/>
      <c r="W98" s="10"/>
      <c r="X98" s="10"/>
      <c r="Y98" s="10"/>
      <c r="Z98" s="10"/>
    </row>
    <row r="99" spans="1:26" s="3" customFormat="1" ht="12.75" customHeight="1" x14ac:dyDescent="0.2">
      <c r="A99" s="10"/>
      <c r="B99" s="172">
        <v>91</v>
      </c>
      <c r="C99" s="224"/>
      <c r="D99" s="174"/>
      <c r="E99" s="168"/>
      <c r="F99" s="227"/>
      <c r="G99" s="154"/>
      <c r="H99" s="154"/>
      <c r="I99" s="154"/>
      <c r="J99" s="154"/>
      <c r="K99" s="154"/>
      <c r="L99" s="154"/>
      <c r="M99" s="154"/>
      <c r="N99" s="154"/>
      <c r="O99" s="154"/>
      <c r="P99" s="154"/>
      <c r="Q99" s="154"/>
      <c r="R99" s="154"/>
      <c r="S99" s="154"/>
      <c r="T99" s="154"/>
      <c r="U99" s="184"/>
      <c r="V99" s="10"/>
      <c r="W99" s="10"/>
      <c r="X99" s="10"/>
      <c r="Y99" s="10"/>
      <c r="Z99" s="10"/>
    </row>
    <row r="100" spans="1:26" s="3" customFormat="1" ht="12.75" customHeight="1" x14ac:dyDescent="0.2">
      <c r="A100" s="10"/>
      <c r="B100" s="172">
        <v>92</v>
      </c>
      <c r="C100" s="232"/>
      <c r="D100" s="174"/>
      <c r="E100" s="168"/>
      <c r="F100" s="227"/>
      <c r="G100" s="154"/>
      <c r="H100" s="154"/>
      <c r="I100" s="154"/>
      <c r="J100" s="154"/>
      <c r="K100" s="154"/>
      <c r="L100" s="154"/>
      <c r="M100" s="154"/>
      <c r="N100" s="154"/>
      <c r="O100" s="154"/>
      <c r="P100" s="154"/>
      <c r="Q100" s="154"/>
      <c r="R100" s="154"/>
      <c r="S100" s="154"/>
      <c r="T100" s="154"/>
      <c r="U100" s="184"/>
      <c r="V100" s="10"/>
      <c r="W100" s="10"/>
      <c r="X100" s="10"/>
      <c r="Y100" s="10"/>
      <c r="Z100" s="10"/>
    </row>
    <row r="101" spans="1:26" s="3" customFormat="1" ht="12.75" customHeight="1" x14ac:dyDescent="0.2">
      <c r="A101" s="10"/>
      <c r="B101" s="172">
        <v>93</v>
      </c>
      <c r="C101" s="224"/>
      <c r="D101" s="174"/>
      <c r="E101" s="168"/>
      <c r="F101" s="227"/>
      <c r="G101" s="154"/>
      <c r="H101" s="154"/>
      <c r="I101" s="154"/>
      <c r="J101" s="154"/>
      <c r="K101" s="154"/>
      <c r="L101" s="154"/>
      <c r="M101" s="154"/>
      <c r="N101" s="154"/>
      <c r="O101" s="154"/>
      <c r="P101" s="154"/>
      <c r="Q101" s="154"/>
      <c r="R101" s="154"/>
      <c r="S101" s="154"/>
      <c r="T101" s="154"/>
      <c r="U101" s="184"/>
      <c r="V101" s="10"/>
      <c r="W101" s="10"/>
      <c r="X101" s="10"/>
      <c r="Y101" s="10"/>
      <c r="Z101" s="10"/>
    </row>
    <row r="102" spans="1:26" s="3" customFormat="1" ht="12.75" customHeight="1" thickBot="1" x14ac:dyDescent="0.25">
      <c r="A102" s="10"/>
      <c r="B102" s="172">
        <v>94</v>
      </c>
      <c r="C102" s="231"/>
      <c r="D102" s="179"/>
      <c r="E102" s="170"/>
      <c r="F102" s="213"/>
      <c r="G102" s="186"/>
      <c r="H102" s="186"/>
      <c r="I102" s="186"/>
      <c r="J102" s="186"/>
      <c r="K102" s="186"/>
      <c r="L102" s="186"/>
      <c r="M102" s="186"/>
      <c r="N102" s="186"/>
      <c r="O102" s="186"/>
      <c r="P102" s="186"/>
      <c r="Q102" s="186"/>
      <c r="R102" s="186"/>
      <c r="S102" s="186"/>
      <c r="T102" s="186"/>
      <c r="U102" s="187"/>
      <c r="V102" s="10"/>
      <c r="W102" s="10"/>
      <c r="X102" s="10"/>
      <c r="Y102" s="10"/>
      <c r="Z102" s="10"/>
    </row>
    <row r="103" spans="1:26" ht="15.75" x14ac:dyDescent="0.25">
      <c r="A103" s="13"/>
      <c r="B103" s="172">
        <v>95</v>
      </c>
      <c r="C103" s="175"/>
      <c r="D103" s="166"/>
      <c r="E103" s="167"/>
      <c r="F103" s="212"/>
      <c r="G103" s="181"/>
      <c r="H103" s="181"/>
      <c r="I103" s="181"/>
      <c r="J103" s="181"/>
      <c r="K103" s="182"/>
      <c r="L103" s="182"/>
      <c r="M103" s="182"/>
      <c r="N103" s="182"/>
      <c r="O103" s="182"/>
      <c r="P103" s="182"/>
      <c r="Q103" s="182"/>
      <c r="R103" s="182"/>
      <c r="S103" s="182"/>
      <c r="T103" s="182"/>
      <c r="U103" s="183"/>
      <c r="V103" s="13"/>
      <c r="W103" s="13"/>
      <c r="X103" s="13"/>
      <c r="Y103" s="13"/>
      <c r="Z103" s="13"/>
    </row>
    <row r="104" spans="1:26" ht="15.75" x14ac:dyDescent="0.25">
      <c r="A104" s="13"/>
      <c r="B104" s="172">
        <v>96</v>
      </c>
      <c r="C104" s="232"/>
      <c r="D104" s="165"/>
      <c r="E104" s="168"/>
      <c r="F104" s="227"/>
      <c r="G104" s="171"/>
      <c r="H104" s="171"/>
      <c r="I104" s="171"/>
      <c r="J104" s="171"/>
      <c r="K104" s="154"/>
      <c r="L104" s="154"/>
      <c r="M104" s="154"/>
      <c r="N104" s="154"/>
      <c r="O104" s="154"/>
      <c r="P104" s="154"/>
      <c r="Q104" s="154"/>
      <c r="R104" s="154"/>
      <c r="S104" s="154"/>
      <c r="T104" s="154"/>
      <c r="U104" s="184"/>
      <c r="V104" s="13"/>
      <c r="W104" s="13"/>
      <c r="X104" s="13"/>
      <c r="Y104" s="13"/>
      <c r="Z104" s="13"/>
    </row>
    <row r="105" spans="1:26" ht="15.75" x14ac:dyDescent="0.25">
      <c r="A105" s="13"/>
      <c r="B105" s="172">
        <v>97</v>
      </c>
      <c r="C105" s="232"/>
      <c r="D105" s="165"/>
      <c r="E105" s="168"/>
      <c r="F105" s="233"/>
      <c r="G105" s="218"/>
      <c r="H105" s="218"/>
      <c r="I105" s="218"/>
      <c r="J105" s="218"/>
      <c r="K105" s="157"/>
      <c r="L105" s="157"/>
      <c r="M105" s="157"/>
      <c r="N105" s="157"/>
      <c r="O105" s="157"/>
      <c r="P105" s="157"/>
      <c r="Q105" s="157"/>
      <c r="R105" s="157"/>
      <c r="S105" s="157"/>
      <c r="T105" s="157"/>
      <c r="U105" s="219"/>
      <c r="V105" s="13"/>
      <c r="W105" s="13"/>
      <c r="X105" s="13"/>
      <c r="Y105" s="13"/>
      <c r="Z105" s="13"/>
    </row>
    <row r="106" spans="1:26" s="3" customFormat="1" ht="12.75" customHeight="1" thickBot="1" x14ac:dyDescent="0.25">
      <c r="A106" s="10"/>
      <c r="B106" s="172">
        <v>98</v>
      </c>
      <c r="C106" s="178"/>
      <c r="D106" s="169"/>
      <c r="E106" s="170"/>
      <c r="F106" s="213"/>
      <c r="G106" s="185"/>
      <c r="H106" s="185"/>
      <c r="I106" s="185"/>
      <c r="J106" s="185"/>
      <c r="K106" s="186"/>
      <c r="L106" s="186"/>
      <c r="M106" s="186"/>
      <c r="N106" s="186"/>
      <c r="O106" s="186"/>
      <c r="P106" s="186"/>
      <c r="Q106" s="186"/>
      <c r="R106" s="186"/>
      <c r="S106" s="186"/>
      <c r="T106" s="186"/>
      <c r="U106" s="187"/>
      <c r="V106" s="10"/>
      <c r="W106" s="10"/>
      <c r="X106" s="10"/>
      <c r="Y106" s="10"/>
      <c r="Z106" s="10"/>
    </row>
    <row r="107" spans="1:26" ht="15.75" customHeight="1" x14ac:dyDescent="0.25">
      <c r="A107" s="13"/>
      <c r="B107" s="172">
        <v>99</v>
      </c>
      <c r="C107" s="175"/>
      <c r="D107" s="166"/>
      <c r="E107" s="167"/>
      <c r="F107" s="228"/>
      <c r="G107" s="228"/>
      <c r="H107" s="228"/>
      <c r="I107" s="228"/>
      <c r="J107" s="228"/>
      <c r="K107" s="228"/>
      <c r="L107" s="228"/>
      <c r="M107" s="228"/>
      <c r="N107" s="228"/>
      <c r="O107" s="228"/>
      <c r="P107" s="228"/>
      <c r="Q107" s="228"/>
      <c r="R107" s="228"/>
      <c r="S107" s="228"/>
      <c r="T107" s="228"/>
      <c r="U107" s="228"/>
      <c r="V107" s="13"/>
      <c r="W107" s="13"/>
      <c r="X107" s="13"/>
      <c r="Y107" s="13"/>
      <c r="Z107" s="13"/>
    </row>
    <row r="108" spans="1:26" ht="15.75" customHeight="1" x14ac:dyDescent="0.25">
      <c r="A108" s="13"/>
      <c r="B108" s="172">
        <v>100</v>
      </c>
      <c r="C108" s="177"/>
      <c r="D108" s="165"/>
      <c r="E108" s="168"/>
      <c r="F108" s="228"/>
      <c r="G108" s="228"/>
      <c r="H108" s="228"/>
      <c r="I108" s="228"/>
      <c r="J108" s="228"/>
      <c r="K108" s="228"/>
      <c r="L108" s="228"/>
      <c r="M108" s="228"/>
      <c r="N108" s="228"/>
      <c r="O108" s="228"/>
      <c r="P108" s="228"/>
      <c r="Q108" s="228"/>
      <c r="R108" s="228"/>
      <c r="S108" s="228"/>
      <c r="T108" s="228"/>
      <c r="U108" s="228"/>
      <c r="V108" s="13"/>
      <c r="W108" s="13"/>
      <c r="X108" s="13"/>
      <c r="Y108" s="13"/>
      <c r="Z108" s="13"/>
    </row>
    <row r="109" spans="1:26" ht="15.75" customHeight="1" thickBot="1" x14ac:dyDescent="0.3">
      <c r="A109" s="13"/>
      <c r="B109" s="172">
        <v>101</v>
      </c>
      <c r="C109" s="177"/>
      <c r="D109" s="165"/>
      <c r="E109" s="168"/>
      <c r="F109" s="228"/>
      <c r="G109" s="228"/>
      <c r="H109" s="228"/>
      <c r="I109" s="228"/>
      <c r="J109" s="228"/>
      <c r="K109" s="228"/>
      <c r="L109" s="228"/>
      <c r="M109" s="228"/>
      <c r="N109" s="228"/>
      <c r="O109" s="228"/>
      <c r="P109" s="228"/>
      <c r="Q109" s="228"/>
      <c r="R109" s="228"/>
      <c r="S109" s="228"/>
      <c r="T109" s="228"/>
      <c r="U109" s="228"/>
      <c r="V109" s="13"/>
      <c r="W109" s="13"/>
      <c r="X109" s="13"/>
      <c r="Y109" s="13"/>
      <c r="Z109" s="13"/>
    </row>
    <row r="110" spans="1:26" s="3" customFormat="1" ht="12.75" customHeight="1" x14ac:dyDescent="0.2">
      <c r="A110" s="10"/>
      <c r="B110" s="172">
        <v>102</v>
      </c>
      <c r="C110" s="175"/>
      <c r="D110" s="176"/>
      <c r="E110" s="167"/>
      <c r="F110" s="234"/>
      <c r="G110" s="158"/>
      <c r="H110" s="158"/>
      <c r="I110" s="158"/>
      <c r="J110" s="158"/>
      <c r="K110" s="158"/>
      <c r="L110" s="158"/>
      <c r="M110" s="158"/>
      <c r="N110" s="158"/>
      <c r="O110" s="158"/>
      <c r="P110" s="158"/>
      <c r="Q110" s="158"/>
      <c r="R110" s="158"/>
      <c r="S110" s="158"/>
      <c r="T110" s="158"/>
      <c r="U110" s="158"/>
      <c r="V110" s="10"/>
      <c r="W110" s="10"/>
      <c r="X110" s="10"/>
      <c r="Y110" s="10"/>
      <c r="Z110" s="10"/>
    </row>
    <row r="111" spans="1:26" s="3" customFormat="1" ht="12.75" customHeight="1" thickBot="1" x14ac:dyDescent="0.25">
      <c r="A111" s="10"/>
      <c r="B111" s="172">
        <v>103</v>
      </c>
      <c r="C111" s="178"/>
      <c r="D111" s="179"/>
      <c r="E111" s="170"/>
      <c r="F111" s="230"/>
      <c r="G111" s="230"/>
      <c r="H111" s="230"/>
      <c r="I111" s="230"/>
      <c r="J111" s="230"/>
      <c r="K111" s="230"/>
      <c r="L111" s="230"/>
      <c r="M111" s="230"/>
      <c r="N111" s="230"/>
      <c r="O111" s="230"/>
      <c r="P111" s="230"/>
      <c r="Q111" s="230"/>
      <c r="R111" s="230"/>
      <c r="S111" s="230"/>
      <c r="T111" s="230"/>
      <c r="U111" s="230"/>
      <c r="V111" s="10"/>
      <c r="W111" s="10"/>
      <c r="X111" s="10"/>
      <c r="Y111" s="10"/>
      <c r="Z111" s="10"/>
    </row>
    <row r="112" spans="1:26" ht="15.75" x14ac:dyDescent="0.25">
      <c r="A112" s="13"/>
      <c r="B112" s="172">
        <v>104</v>
      </c>
      <c r="C112" s="175"/>
      <c r="D112" s="166"/>
      <c r="E112" s="167"/>
      <c r="F112" s="235"/>
      <c r="G112" s="194"/>
      <c r="H112" s="194"/>
      <c r="I112" s="194"/>
      <c r="J112" s="194"/>
      <c r="K112" s="194"/>
      <c r="L112" s="194"/>
      <c r="M112" s="194"/>
      <c r="N112" s="194"/>
      <c r="O112" s="194"/>
      <c r="P112" s="194"/>
      <c r="Q112" s="194"/>
      <c r="R112" s="194"/>
      <c r="S112" s="194"/>
      <c r="T112" s="194"/>
      <c r="U112" s="194"/>
      <c r="V112" s="13"/>
      <c r="W112" s="13"/>
      <c r="X112" s="13"/>
      <c r="Y112" s="13"/>
      <c r="Z112" s="13"/>
    </row>
    <row r="113" spans="1:26" ht="16.5" thickBot="1" x14ac:dyDescent="0.3">
      <c r="A113" s="13"/>
      <c r="B113" s="172">
        <v>105</v>
      </c>
      <c r="C113" s="178"/>
      <c r="D113" s="169"/>
      <c r="E113" s="170"/>
      <c r="F113" s="161"/>
      <c r="G113" s="44"/>
      <c r="H113" s="44"/>
      <c r="I113" s="44"/>
      <c r="J113" s="44"/>
      <c r="K113" s="44"/>
      <c r="L113" s="44"/>
      <c r="M113" s="44"/>
      <c r="N113" s="44"/>
      <c r="O113" s="44"/>
      <c r="P113" s="44"/>
      <c r="Q113" s="44"/>
      <c r="R113" s="44"/>
      <c r="S113" s="44"/>
      <c r="T113" s="44"/>
      <c r="U113" s="44"/>
      <c r="V113" s="13"/>
      <c r="W113" s="13"/>
      <c r="X113" s="13"/>
      <c r="Y113" s="13"/>
      <c r="Z113" s="13"/>
    </row>
    <row r="114" spans="1:26" ht="15.75" customHeight="1" x14ac:dyDescent="0.25">
      <c r="A114" s="13"/>
      <c r="B114" s="172">
        <v>106</v>
      </c>
      <c r="C114" s="177"/>
      <c r="D114" s="165"/>
      <c r="E114" s="168"/>
      <c r="F114" s="161"/>
      <c r="G114" s="44"/>
      <c r="H114" s="44"/>
      <c r="I114" s="44"/>
      <c r="J114" s="44"/>
      <c r="K114" s="44"/>
      <c r="L114" s="44"/>
      <c r="M114" s="44"/>
      <c r="N114" s="44"/>
      <c r="O114" s="44"/>
      <c r="P114" s="44"/>
      <c r="Q114" s="44"/>
      <c r="R114" s="44"/>
      <c r="S114" s="44"/>
      <c r="T114" s="44"/>
      <c r="U114" s="44"/>
      <c r="V114" s="13"/>
      <c r="W114" s="13"/>
      <c r="X114" s="13"/>
      <c r="Y114" s="13"/>
      <c r="Z114" s="13"/>
    </row>
    <row r="115" spans="1:26" ht="15.75" customHeight="1" thickBot="1" x14ac:dyDescent="0.3">
      <c r="A115" s="13"/>
      <c r="B115" s="172">
        <v>107</v>
      </c>
      <c r="C115" s="177"/>
      <c r="D115" s="165"/>
      <c r="E115" s="168"/>
      <c r="F115" s="161"/>
      <c r="G115" s="44"/>
      <c r="H115" s="44"/>
      <c r="I115" s="44"/>
      <c r="J115" s="44"/>
      <c r="K115" s="44"/>
      <c r="L115" s="44"/>
      <c r="M115" s="44"/>
      <c r="N115" s="44"/>
      <c r="O115" s="44"/>
      <c r="P115" s="44"/>
      <c r="Q115" s="44"/>
      <c r="R115" s="44"/>
      <c r="S115" s="44"/>
      <c r="T115" s="44"/>
      <c r="U115" s="44"/>
      <c r="V115" s="13"/>
      <c r="W115" s="13"/>
      <c r="X115" s="13"/>
      <c r="Y115" s="13"/>
      <c r="Z115" s="13"/>
    </row>
    <row r="116" spans="1:26" ht="15.75" customHeight="1" x14ac:dyDescent="0.25">
      <c r="A116" s="13"/>
      <c r="B116" s="172">
        <v>108</v>
      </c>
      <c r="C116" s="175"/>
      <c r="D116" s="166"/>
      <c r="E116" s="167"/>
      <c r="F116" s="161"/>
      <c r="G116" s="44"/>
      <c r="H116" s="44"/>
      <c r="I116" s="44"/>
      <c r="J116" s="44"/>
      <c r="K116" s="44"/>
      <c r="L116" s="44"/>
      <c r="M116" s="44"/>
      <c r="N116" s="44"/>
      <c r="O116" s="44"/>
      <c r="P116" s="44"/>
      <c r="Q116" s="44"/>
      <c r="R116" s="44"/>
      <c r="S116" s="44"/>
      <c r="T116" s="44"/>
      <c r="U116" s="44"/>
      <c r="V116" s="13"/>
      <c r="W116" s="13"/>
      <c r="X116" s="13"/>
      <c r="Y116" s="13"/>
      <c r="Z116" s="13"/>
    </row>
    <row r="117" spans="1:26" ht="15.75" customHeight="1" x14ac:dyDescent="0.25">
      <c r="A117" s="13"/>
      <c r="B117" s="172">
        <v>109</v>
      </c>
      <c r="C117" s="232"/>
      <c r="D117" s="165"/>
      <c r="E117" s="168"/>
      <c r="F117" s="161"/>
      <c r="G117" s="44"/>
      <c r="H117" s="44"/>
      <c r="I117" s="44"/>
      <c r="J117" s="44"/>
      <c r="K117" s="44"/>
      <c r="L117" s="44"/>
      <c r="M117" s="44"/>
      <c r="N117" s="44"/>
      <c r="O117" s="44"/>
      <c r="P117" s="44"/>
      <c r="Q117" s="44"/>
      <c r="R117" s="44"/>
      <c r="S117" s="44"/>
      <c r="T117" s="44"/>
      <c r="U117" s="44"/>
      <c r="V117" s="13"/>
      <c r="W117" s="13"/>
      <c r="X117" s="13"/>
      <c r="Y117" s="13"/>
      <c r="Z117" s="13"/>
    </row>
    <row r="118" spans="1:26" ht="15.75" customHeight="1" thickBot="1" x14ac:dyDescent="0.3">
      <c r="A118" s="13"/>
      <c r="B118" s="172">
        <v>110</v>
      </c>
      <c r="C118" s="231"/>
      <c r="D118" s="169"/>
      <c r="E118" s="170"/>
      <c r="F118" s="161"/>
      <c r="G118" s="44"/>
      <c r="H118" s="44"/>
      <c r="I118" s="44"/>
      <c r="J118" s="44"/>
      <c r="K118" s="44"/>
      <c r="L118" s="44"/>
      <c r="M118" s="44"/>
      <c r="N118" s="44"/>
      <c r="O118" s="44"/>
      <c r="P118" s="44"/>
      <c r="Q118" s="44"/>
      <c r="R118" s="44"/>
      <c r="S118" s="44"/>
      <c r="T118" s="44"/>
      <c r="U118" s="44"/>
      <c r="V118" s="13"/>
      <c r="W118" s="13"/>
      <c r="X118" s="13"/>
      <c r="Y118" s="13"/>
      <c r="Z118" s="13"/>
    </row>
    <row r="119" spans="1:26" ht="15.75" customHeight="1" thickBot="1" x14ac:dyDescent="0.3">
      <c r="A119" s="13"/>
      <c r="B119" s="172">
        <v>111</v>
      </c>
      <c r="C119" s="236"/>
      <c r="D119" s="237"/>
      <c r="E119" s="238"/>
      <c r="F119" s="161"/>
      <c r="G119" s="44"/>
      <c r="H119" s="44"/>
      <c r="I119" s="44"/>
      <c r="J119" s="44"/>
      <c r="K119" s="44"/>
      <c r="L119" s="44"/>
      <c r="M119" s="44"/>
      <c r="N119" s="44"/>
      <c r="O119" s="44"/>
      <c r="P119" s="44"/>
      <c r="Q119" s="44"/>
      <c r="R119" s="44"/>
      <c r="S119" s="44"/>
      <c r="T119" s="44"/>
      <c r="U119" s="44"/>
      <c r="V119" s="13"/>
      <c r="W119" s="13"/>
      <c r="X119" s="13"/>
      <c r="Y119" s="13"/>
      <c r="Z119" s="13"/>
    </row>
    <row r="120" spans="1:26" ht="15.75" customHeight="1" thickBot="1" x14ac:dyDescent="0.3">
      <c r="A120" s="13"/>
      <c r="B120" s="172">
        <v>112</v>
      </c>
      <c r="C120" s="239"/>
      <c r="D120" s="164"/>
      <c r="E120" s="240"/>
      <c r="F120" s="181"/>
      <c r="G120" s="182"/>
      <c r="H120" s="182"/>
      <c r="I120" s="182"/>
      <c r="J120" s="182"/>
      <c r="K120" s="44"/>
      <c r="L120" s="44"/>
      <c r="M120" s="44"/>
      <c r="N120" s="44"/>
      <c r="O120" s="44"/>
      <c r="P120" s="44"/>
      <c r="Q120" s="44"/>
      <c r="R120" s="44"/>
      <c r="S120" s="44"/>
      <c r="T120" s="44"/>
      <c r="U120" s="44"/>
      <c r="V120" s="13"/>
      <c r="W120" s="13"/>
      <c r="X120" s="13"/>
      <c r="Y120" s="13"/>
      <c r="Z120" s="13"/>
    </row>
    <row r="121" spans="1:26" ht="15.75" customHeight="1" x14ac:dyDescent="0.25">
      <c r="A121" s="13"/>
      <c r="B121" s="172">
        <v>113</v>
      </c>
      <c r="C121" s="175"/>
      <c r="D121" s="166"/>
      <c r="E121" s="167"/>
      <c r="F121" s="161"/>
      <c r="G121" s="44"/>
      <c r="H121" s="44"/>
      <c r="I121" s="44"/>
      <c r="J121" s="44"/>
      <c r="K121" s="44"/>
      <c r="L121" s="44"/>
      <c r="M121" s="44"/>
      <c r="N121" s="44"/>
      <c r="O121" s="44"/>
      <c r="P121" s="44"/>
      <c r="Q121" s="44"/>
      <c r="R121" s="44"/>
      <c r="S121" s="44"/>
      <c r="T121" s="44"/>
      <c r="U121" s="44"/>
      <c r="V121" s="13"/>
      <c r="W121" s="13"/>
      <c r="X121" s="13"/>
      <c r="Y121" s="13"/>
      <c r="Z121" s="13"/>
    </row>
    <row r="122" spans="1:26" ht="15.75" customHeight="1" thickBot="1" x14ac:dyDescent="0.3">
      <c r="A122" s="13"/>
      <c r="B122" s="172">
        <v>114</v>
      </c>
      <c r="C122" s="177"/>
      <c r="D122" s="165"/>
      <c r="E122" s="168"/>
      <c r="F122" s="161"/>
      <c r="G122" s="44"/>
      <c r="H122" s="44"/>
      <c r="I122" s="44"/>
      <c r="J122" s="44"/>
      <c r="K122" s="44"/>
      <c r="L122" s="44"/>
      <c r="M122" s="44"/>
      <c r="N122" s="44"/>
      <c r="O122" s="44"/>
      <c r="P122" s="44"/>
      <c r="Q122" s="44"/>
      <c r="R122" s="44"/>
      <c r="S122" s="44"/>
      <c r="T122" s="44"/>
      <c r="U122" s="44"/>
      <c r="V122" s="13"/>
      <c r="W122" s="13"/>
      <c r="X122" s="13"/>
      <c r="Y122" s="13"/>
      <c r="Z122" s="13"/>
    </row>
    <row r="123" spans="1:26" ht="15.75" customHeight="1" x14ac:dyDescent="0.25">
      <c r="A123" s="13"/>
      <c r="B123" s="172">
        <v>115</v>
      </c>
      <c r="C123" s="175"/>
      <c r="D123" s="166"/>
      <c r="E123" s="167"/>
      <c r="F123" s="161"/>
      <c r="G123" s="44"/>
      <c r="H123" s="44"/>
      <c r="I123" s="44"/>
      <c r="J123" s="44"/>
      <c r="K123" s="44"/>
      <c r="L123" s="44"/>
      <c r="M123" s="44"/>
      <c r="N123" s="44"/>
      <c r="O123" s="44"/>
      <c r="P123" s="44"/>
      <c r="Q123" s="44"/>
      <c r="R123" s="44"/>
      <c r="S123" s="44"/>
      <c r="T123" s="44"/>
      <c r="U123" s="44"/>
      <c r="V123" s="13"/>
      <c r="W123" s="13"/>
      <c r="X123" s="13"/>
      <c r="Y123" s="13"/>
      <c r="Z123" s="13"/>
    </row>
    <row r="124" spans="1:26" ht="15.75" customHeight="1" thickBot="1" x14ac:dyDescent="0.3">
      <c r="A124" s="13"/>
      <c r="B124" s="172">
        <v>116</v>
      </c>
      <c r="C124" s="177"/>
      <c r="D124" s="165"/>
      <c r="E124" s="168"/>
      <c r="F124" s="161"/>
      <c r="G124" s="44"/>
      <c r="H124" s="44"/>
      <c r="I124" s="44"/>
      <c r="J124" s="44"/>
      <c r="K124" s="44"/>
      <c r="L124" s="44"/>
      <c r="M124" s="44"/>
      <c r="N124" s="44"/>
      <c r="O124" s="44"/>
      <c r="P124" s="44"/>
      <c r="Q124" s="44"/>
      <c r="R124" s="44"/>
      <c r="S124" s="44"/>
      <c r="T124" s="44"/>
      <c r="U124" s="44"/>
      <c r="V124" s="13"/>
      <c r="W124" s="13"/>
      <c r="X124" s="13"/>
      <c r="Y124" s="13"/>
      <c r="Z124" s="13"/>
    </row>
    <row r="125" spans="1:26" ht="15.75" customHeight="1" x14ac:dyDescent="0.25">
      <c r="A125" s="13"/>
      <c r="B125" s="172">
        <v>117</v>
      </c>
      <c r="C125" s="175"/>
      <c r="D125" s="166"/>
      <c r="E125" s="167"/>
      <c r="F125" s="161"/>
      <c r="G125" s="44"/>
      <c r="H125" s="44"/>
      <c r="I125" s="44"/>
      <c r="J125" s="44"/>
      <c r="K125" s="44"/>
      <c r="L125" s="44"/>
      <c r="M125" s="44"/>
      <c r="N125" s="44"/>
      <c r="O125" s="44"/>
      <c r="P125" s="44"/>
      <c r="Q125" s="44"/>
      <c r="R125" s="44"/>
      <c r="S125" s="44"/>
      <c r="T125" s="44"/>
      <c r="U125" s="44"/>
      <c r="V125" s="13"/>
      <c r="W125" s="13"/>
      <c r="X125" s="13"/>
      <c r="Y125" s="13"/>
      <c r="Z125" s="13"/>
    </row>
    <row r="126" spans="1:26" ht="15.75" customHeight="1" thickBot="1" x14ac:dyDescent="0.3">
      <c r="A126" s="13"/>
      <c r="B126" s="172">
        <v>118</v>
      </c>
      <c r="C126" s="178"/>
      <c r="D126" s="169"/>
      <c r="E126" s="170"/>
      <c r="F126" s="161"/>
      <c r="G126" s="44"/>
      <c r="H126" s="44"/>
      <c r="I126" s="44"/>
      <c r="J126" s="44"/>
      <c r="K126" s="44"/>
      <c r="L126" s="44"/>
      <c r="M126" s="44"/>
      <c r="N126" s="44"/>
      <c r="O126" s="44"/>
      <c r="P126" s="44"/>
      <c r="Q126" s="44"/>
      <c r="R126" s="44"/>
      <c r="S126" s="44"/>
      <c r="T126" s="44"/>
      <c r="U126" s="44"/>
      <c r="V126" s="13"/>
      <c r="W126" s="13"/>
      <c r="X126" s="13"/>
      <c r="Y126" s="13"/>
      <c r="Z126" s="13"/>
    </row>
    <row r="127" spans="1:26" s="3" customFormat="1" ht="12.75" customHeight="1" x14ac:dyDescent="0.2">
      <c r="A127" s="10"/>
      <c r="B127" s="172">
        <v>119</v>
      </c>
      <c r="C127" s="175"/>
      <c r="D127" s="166"/>
      <c r="E127" s="167"/>
      <c r="F127" s="171"/>
      <c r="G127" s="154"/>
      <c r="H127" s="154"/>
      <c r="I127" s="154"/>
      <c r="J127" s="154"/>
      <c r="K127" s="154"/>
      <c r="L127" s="154"/>
      <c r="M127" s="154"/>
      <c r="N127" s="154"/>
      <c r="O127" s="154"/>
      <c r="P127" s="154"/>
      <c r="Q127" s="154"/>
      <c r="R127" s="154"/>
      <c r="S127" s="154"/>
      <c r="T127" s="154"/>
      <c r="U127" s="154"/>
      <c r="V127" s="10"/>
      <c r="W127" s="10"/>
      <c r="X127" s="10"/>
      <c r="Y127" s="10"/>
      <c r="Z127" s="10"/>
    </row>
    <row r="128" spans="1:26" s="3" customFormat="1" ht="12.75" customHeight="1" thickBot="1" x14ac:dyDescent="0.25">
      <c r="A128" s="10"/>
      <c r="B128" s="172">
        <v>120</v>
      </c>
      <c r="C128" s="178"/>
      <c r="D128" s="169"/>
      <c r="E128" s="170"/>
      <c r="F128" s="171"/>
      <c r="G128" s="154"/>
      <c r="H128" s="154"/>
      <c r="I128" s="154"/>
      <c r="J128" s="154"/>
      <c r="K128" s="154"/>
      <c r="L128" s="154"/>
      <c r="M128" s="154"/>
      <c r="N128" s="154"/>
      <c r="O128" s="154"/>
      <c r="P128" s="154"/>
      <c r="Q128" s="154"/>
      <c r="R128" s="154"/>
      <c r="S128" s="154"/>
      <c r="T128" s="154"/>
      <c r="U128" s="154"/>
      <c r="V128" s="10"/>
      <c r="W128" s="10"/>
      <c r="X128" s="10"/>
      <c r="Y128" s="10"/>
      <c r="Z128" s="10"/>
    </row>
    <row r="129" spans="1:26" s="3" customFormat="1" ht="12.75" customHeight="1" x14ac:dyDescent="0.2">
      <c r="A129" s="10"/>
      <c r="B129" s="172">
        <v>121</v>
      </c>
      <c r="C129" s="175"/>
      <c r="D129" s="166"/>
      <c r="E129" s="167"/>
      <c r="F129" s="218"/>
      <c r="G129" s="157"/>
      <c r="H129" s="157"/>
      <c r="I129" s="157"/>
      <c r="J129" s="157"/>
      <c r="K129" s="157"/>
      <c r="L129" s="157"/>
      <c r="M129" s="157"/>
      <c r="N129" s="157"/>
      <c r="O129" s="157"/>
      <c r="P129" s="157"/>
      <c r="Q129" s="157"/>
      <c r="R129" s="157"/>
      <c r="S129" s="157"/>
      <c r="T129" s="157"/>
      <c r="U129" s="157"/>
      <c r="V129" s="10"/>
      <c r="W129" s="10"/>
      <c r="X129" s="10"/>
      <c r="Y129" s="10"/>
      <c r="Z129" s="10"/>
    </row>
    <row r="130" spans="1:26" s="3" customFormat="1" ht="12.75" customHeight="1" x14ac:dyDescent="0.2">
      <c r="A130" s="10"/>
      <c r="B130" s="172">
        <v>122</v>
      </c>
      <c r="C130" s="177"/>
      <c r="D130" s="165"/>
      <c r="E130" s="168"/>
      <c r="F130" s="171"/>
      <c r="G130" s="154"/>
      <c r="H130" s="154"/>
      <c r="I130" s="154"/>
      <c r="J130" s="154"/>
      <c r="K130" s="154"/>
      <c r="L130" s="154"/>
      <c r="M130" s="154"/>
      <c r="N130" s="154"/>
      <c r="O130" s="154"/>
      <c r="P130" s="154"/>
      <c r="Q130" s="154"/>
      <c r="R130" s="154"/>
      <c r="S130" s="154"/>
      <c r="T130" s="154"/>
      <c r="U130" s="154"/>
      <c r="V130" s="10"/>
      <c r="W130" s="10"/>
      <c r="X130" s="10"/>
      <c r="Y130" s="10"/>
      <c r="Z130" s="10"/>
    </row>
    <row r="131" spans="1:26" s="3" customFormat="1" ht="12.75" customHeight="1" thickBot="1" x14ac:dyDescent="0.25">
      <c r="A131" s="10"/>
      <c r="B131" s="172">
        <v>123</v>
      </c>
      <c r="C131" s="178"/>
      <c r="D131" s="169"/>
      <c r="E131" s="170"/>
      <c r="F131" s="171"/>
      <c r="G131" s="154"/>
      <c r="H131" s="154"/>
      <c r="I131" s="154"/>
      <c r="J131" s="154"/>
      <c r="K131" s="154"/>
      <c r="L131" s="154"/>
      <c r="M131" s="154"/>
      <c r="N131" s="154"/>
      <c r="O131" s="154"/>
      <c r="P131" s="154"/>
      <c r="Q131" s="154"/>
      <c r="R131" s="154"/>
      <c r="S131" s="154"/>
      <c r="T131" s="154"/>
      <c r="U131" s="154"/>
      <c r="V131" s="10"/>
      <c r="W131" s="10"/>
      <c r="X131" s="10"/>
      <c r="Y131" s="10"/>
      <c r="Z131" s="10"/>
    </row>
    <row r="132" spans="1:26" s="3" customFormat="1" ht="12.75" customHeight="1" x14ac:dyDescent="0.2">
      <c r="A132" s="10"/>
      <c r="B132" s="172">
        <v>124</v>
      </c>
      <c r="C132" s="163"/>
      <c r="D132" s="163"/>
      <c r="E132" s="163"/>
      <c r="F132" s="180"/>
      <c r="G132" s="180"/>
      <c r="H132" s="180"/>
      <c r="I132" s="180"/>
      <c r="J132" s="180"/>
      <c r="K132" s="180"/>
      <c r="L132" s="180"/>
      <c r="M132" s="180"/>
      <c r="N132" s="180"/>
      <c r="O132" s="180"/>
      <c r="P132" s="180"/>
      <c r="Q132" s="180"/>
      <c r="R132" s="180"/>
      <c r="S132" s="180"/>
      <c r="T132" s="180"/>
      <c r="U132" s="180"/>
      <c r="V132" s="10"/>
      <c r="W132" s="10"/>
      <c r="X132" s="10"/>
      <c r="Y132" s="10"/>
      <c r="Z132" s="10"/>
    </row>
    <row r="133" spans="1:26" s="3" customFormat="1" ht="12.75" customHeight="1" x14ac:dyDescent="0.2">
      <c r="A133" s="10"/>
      <c r="B133" s="172">
        <v>125</v>
      </c>
      <c r="C133" s="162"/>
      <c r="D133" s="162"/>
      <c r="E133" s="153"/>
      <c r="F133" s="154"/>
      <c r="G133" s="154"/>
      <c r="H133" s="154"/>
      <c r="I133" s="154"/>
      <c r="J133" s="154"/>
      <c r="K133" s="154"/>
      <c r="L133" s="154"/>
      <c r="M133" s="154"/>
      <c r="N133" s="154"/>
      <c r="O133" s="154"/>
      <c r="P133" s="154"/>
      <c r="Q133" s="154"/>
      <c r="R133" s="154"/>
      <c r="S133" s="154"/>
      <c r="T133" s="154"/>
      <c r="U133" s="154"/>
      <c r="V133" s="10"/>
      <c r="W133" s="10"/>
      <c r="X133" s="10"/>
      <c r="Y133" s="10"/>
      <c r="Z133" s="10"/>
    </row>
    <row r="134" spans="1:26" s="3" customFormat="1" ht="12.75" customHeight="1" x14ac:dyDescent="0.2">
      <c r="A134" s="10"/>
      <c r="B134" s="172">
        <v>126</v>
      </c>
      <c r="C134" s="215"/>
      <c r="D134" s="215"/>
      <c r="E134" s="214"/>
      <c r="F134" s="157"/>
      <c r="G134" s="157"/>
      <c r="H134" s="157"/>
      <c r="I134" s="157"/>
      <c r="J134" s="157"/>
      <c r="K134" s="157"/>
      <c r="L134" s="157"/>
      <c r="M134" s="157"/>
      <c r="N134" s="157"/>
      <c r="O134" s="157"/>
      <c r="P134" s="157"/>
      <c r="Q134" s="157"/>
      <c r="R134" s="157"/>
      <c r="S134" s="157"/>
      <c r="T134" s="157"/>
      <c r="U134" s="157"/>
      <c r="V134" s="10"/>
      <c r="W134" s="10"/>
      <c r="X134" s="10"/>
      <c r="Y134" s="10"/>
      <c r="Z134" s="10"/>
    </row>
    <row r="135" spans="1:26" s="3" customFormat="1" ht="12.75" customHeight="1" x14ac:dyDescent="0.2">
      <c r="A135" s="10"/>
      <c r="B135" s="172">
        <v>127</v>
      </c>
      <c r="C135" s="163"/>
      <c r="D135" s="163"/>
      <c r="E135" s="163"/>
      <c r="F135" s="180"/>
      <c r="G135" s="180"/>
      <c r="H135" s="180"/>
      <c r="I135" s="180"/>
      <c r="J135" s="180"/>
      <c r="K135" s="180"/>
      <c r="L135" s="180"/>
      <c r="M135" s="180"/>
      <c r="N135" s="180"/>
      <c r="O135" s="180"/>
      <c r="P135" s="180"/>
      <c r="Q135" s="180"/>
      <c r="R135" s="180"/>
      <c r="S135" s="180"/>
      <c r="T135" s="180"/>
      <c r="U135" s="180"/>
      <c r="V135" s="10"/>
      <c r="W135" s="10"/>
      <c r="X135" s="10"/>
      <c r="Y135" s="10"/>
      <c r="Z135" s="10"/>
    </row>
    <row r="136" spans="1:26" s="3" customFormat="1" ht="12.75" x14ac:dyDescent="0.2">
      <c r="A136" s="10"/>
      <c r="B136" s="172">
        <v>128</v>
      </c>
      <c r="C136" s="153"/>
      <c r="D136" s="153"/>
      <c r="E136" s="153"/>
      <c r="F136" s="154"/>
      <c r="G136" s="154"/>
      <c r="H136" s="154"/>
      <c r="I136" s="154"/>
      <c r="J136" s="154"/>
      <c r="K136" s="154"/>
      <c r="L136" s="154"/>
      <c r="M136" s="154"/>
      <c r="N136" s="154"/>
      <c r="O136" s="154"/>
      <c r="P136" s="154"/>
      <c r="Q136" s="154"/>
      <c r="R136" s="154"/>
      <c r="S136" s="154"/>
      <c r="T136" s="154"/>
      <c r="U136" s="154"/>
      <c r="V136" s="10"/>
      <c r="W136" s="10"/>
      <c r="X136" s="10"/>
      <c r="Y136" s="10"/>
      <c r="Z136" s="10"/>
    </row>
    <row r="137" spans="1:26" s="3" customFormat="1" ht="12.75" customHeight="1" x14ac:dyDescent="0.2">
      <c r="A137" s="10"/>
      <c r="B137" s="172">
        <v>129</v>
      </c>
      <c r="C137" s="163"/>
      <c r="D137" s="173"/>
      <c r="E137" s="163"/>
      <c r="F137" s="180"/>
      <c r="G137" s="180"/>
      <c r="H137" s="180"/>
      <c r="I137" s="180"/>
      <c r="J137" s="180"/>
      <c r="K137" s="180"/>
      <c r="L137" s="180"/>
      <c r="M137" s="180"/>
      <c r="N137" s="180"/>
      <c r="O137" s="180"/>
      <c r="P137" s="180"/>
      <c r="Q137" s="180"/>
      <c r="R137" s="180"/>
      <c r="S137" s="180"/>
      <c r="T137" s="180"/>
      <c r="U137" s="180"/>
      <c r="V137" s="10"/>
      <c r="W137" s="10"/>
      <c r="X137" s="10"/>
      <c r="Y137" s="10"/>
      <c r="Z137" s="10"/>
    </row>
    <row r="138" spans="1:26" s="3" customFormat="1" ht="12.75" x14ac:dyDescent="0.2">
      <c r="A138" s="10"/>
      <c r="B138" s="172">
        <v>130</v>
      </c>
      <c r="C138" s="162"/>
      <c r="D138" s="192"/>
      <c r="E138" s="162"/>
      <c r="F138" s="154"/>
      <c r="G138" s="154"/>
      <c r="H138" s="154"/>
      <c r="I138" s="154"/>
      <c r="J138" s="154"/>
      <c r="K138" s="154"/>
      <c r="L138" s="154"/>
      <c r="M138" s="154"/>
      <c r="N138" s="154"/>
      <c r="O138" s="154"/>
      <c r="P138" s="154"/>
      <c r="Q138" s="154"/>
      <c r="R138" s="154"/>
      <c r="S138" s="154"/>
      <c r="T138" s="154"/>
      <c r="U138" s="154"/>
      <c r="V138" s="10"/>
      <c r="W138" s="10"/>
      <c r="X138" s="10"/>
      <c r="Y138" s="10"/>
      <c r="Z138" s="10"/>
    </row>
    <row r="139" spans="1:26" s="3" customFormat="1" ht="12.75" customHeight="1" x14ac:dyDescent="0.2">
      <c r="A139" s="10"/>
      <c r="B139" s="172">
        <v>131</v>
      </c>
      <c r="C139" s="162"/>
      <c r="D139" s="192"/>
      <c r="E139" s="162"/>
      <c r="F139" s="154"/>
      <c r="G139" s="154"/>
      <c r="H139" s="154"/>
      <c r="I139" s="154"/>
      <c r="J139" s="154"/>
      <c r="K139" s="154"/>
      <c r="L139" s="154"/>
      <c r="M139" s="154"/>
      <c r="N139" s="154"/>
      <c r="O139" s="154"/>
      <c r="P139" s="154"/>
      <c r="Q139" s="154"/>
      <c r="R139" s="154"/>
      <c r="S139" s="154"/>
      <c r="T139" s="154"/>
      <c r="U139" s="154"/>
      <c r="V139" s="10"/>
      <c r="W139" s="10"/>
      <c r="X139" s="10"/>
      <c r="Y139" s="10"/>
      <c r="Z139" s="10"/>
    </row>
    <row r="140" spans="1:26" s="3" customFormat="1" ht="12.75" customHeight="1" x14ac:dyDescent="0.2">
      <c r="A140" s="10"/>
      <c r="B140" s="172">
        <v>132</v>
      </c>
      <c r="C140" s="215"/>
      <c r="D140" s="215"/>
      <c r="E140" s="215"/>
      <c r="F140" s="171"/>
      <c r="G140" s="154"/>
      <c r="H140" s="154"/>
      <c r="I140" s="154"/>
      <c r="J140" s="154"/>
      <c r="K140" s="154"/>
      <c r="L140" s="154"/>
      <c r="M140" s="154"/>
      <c r="N140" s="154"/>
      <c r="O140" s="154"/>
      <c r="P140" s="154"/>
      <c r="Q140" s="154"/>
      <c r="R140" s="154"/>
      <c r="S140" s="154"/>
      <c r="T140" s="154"/>
      <c r="U140" s="154"/>
      <c r="V140" s="10"/>
      <c r="W140" s="10"/>
      <c r="X140" s="10"/>
      <c r="Y140" s="10"/>
      <c r="Z140" s="10"/>
    </row>
    <row r="141" spans="1:26" s="3" customFormat="1" ht="12.75" customHeight="1" x14ac:dyDescent="0.2">
      <c r="A141" s="10"/>
      <c r="B141" s="172">
        <v>133</v>
      </c>
      <c r="C141" s="163"/>
      <c r="D141" s="163"/>
      <c r="E141" s="163"/>
      <c r="F141" s="154"/>
      <c r="G141" s="154"/>
      <c r="H141" s="154"/>
      <c r="I141" s="154"/>
      <c r="J141" s="154"/>
      <c r="K141" s="154"/>
      <c r="L141" s="154"/>
      <c r="M141" s="154"/>
      <c r="N141" s="154"/>
      <c r="O141" s="154"/>
      <c r="P141" s="154"/>
      <c r="Q141" s="154"/>
      <c r="R141" s="154"/>
      <c r="S141" s="154"/>
      <c r="T141" s="154"/>
      <c r="U141" s="154"/>
      <c r="V141" s="10"/>
      <c r="W141" s="10"/>
      <c r="X141" s="10"/>
      <c r="Y141" s="10"/>
      <c r="Z141" s="10"/>
    </row>
    <row r="142" spans="1:26" s="3" customFormat="1" ht="12.75" customHeight="1" x14ac:dyDescent="0.2">
      <c r="A142" s="10"/>
      <c r="B142" s="172">
        <v>134</v>
      </c>
      <c r="C142" s="153"/>
      <c r="D142" s="153"/>
      <c r="E142" s="153"/>
      <c r="F142" s="154"/>
      <c r="G142" s="154"/>
      <c r="H142" s="154"/>
      <c r="I142" s="154"/>
      <c r="J142" s="154"/>
      <c r="K142" s="154"/>
      <c r="L142" s="154"/>
      <c r="M142" s="154"/>
      <c r="N142" s="154"/>
      <c r="O142" s="154"/>
      <c r="P142" s="154"/>
      <c r="Q142" s="154"/>
      <c r="R142" s="154"/>
      <c r="S142" s="154"/>
      <c r="T142" s="154"/>
      <c r="U142" s="154"/>
      <c r="V142" s="10"/>
      <c r="W142" s="10"/>
      <c r="X142" s="10"/>
      <c r="Y142" s="10"/>
      <c r="Z142" s="10"/>
    </row>
    <row r="143" spans="1:26" s="3" customFormat="1" ht="12.75" customHeight="1" x14ac:dyDescent="0.2">
      <c r="A143" s="10"/>
      <c r="B143" s="172">
        <v>135</v>
      </c>
      <c r="C143" s="153"/>
      <c r="D143" s="153"/>
      <c r="E143" s="153"/>
      <c r="F143" s="154"/>
      <c r="G143" s="154"/>
      <c r="H143" s="154"/>
      <c r="I143" s="154"/>
      <c r="J143" s="154"/>
      <c r="K143" s="154"/>
      <c r="L143" s="154"/>
      <c r="M143" s="154"/>
      <c r="N143" s="154"/>
      <c r="O143" s="154"/>
      <c r="P143" s="154"/>
      <c r="Q143" s="154"/>
      <c r="R143" s="154"/>
      <c r="S143" s="154"/>
      <c r="T143" s="154"/>
      <c r="U143" s="154"/>
      <c r="V143" s="10"/>
      <c r="W143" s="10"/>
      <c r="X143" s="10"/>
      <c r="Y143" s="10"/>
      <c r="Z143" s="10"/>
    </row>
    <row r="144" spans="1:26" s="3" customFormat="1" ht="12.75" customHeight="1" x14ac:dyDescent="0.2">
      <c r="A144" s="10"/>
      <c r="B144" s="172">
        <v>136</v>
      </c>
      <c r="C144" s="153"/>
      <c r="D144" s="153"/>
      <c r="E144" s="153"/>
      <c r="F144" s="154"/>
      <c r="G144" s="154"/>
      <c r="H144" s="154"/>
      <c r="I144" s="154"/>
      <c r="J144" s="154"/>
      <c r="K144" s="154"/>
      <c r="L144" s="154"/>
      <c r="M144" s="154"/>
      <c r="N144" s="154"/>
      <c r="O144" s="154"/>
      <c r="P144" s="154"/>
      <c r="Q144" s="154"/>
      <c r="R144" s="154"/>
      <c r="S144" s="154"/>
      <c r="T144" s="154"/>
      <c r="U144" s="154"/>
      <c r="V144" s="10"/>
      <c r="W144" s="10"/>
      <c r="X144" s="10"/>
      <c r="Y144" s="10"/>
      <c r="Z144" s="10"/>
    </row>
    <row r="145" spans="1:26" s="3" customFormat="1" ht="12.75" customHeight="1" x14ac:dyDescent="0.2">
      <c r="A145" s="10"/>
      <c r="B145" s="172">
        <v>137</v>
      </c>
      <c r="C145" s="163"/>
      <c r="D145" s="163"/>
      <c r="E145" s="163"/>
      <c r="F145" s="180"/>
      <c r="G145" s="180"/>
      <c r="H145" s="180"/>
      <c r="I145" s="180"/>
      <c r="J145" s="180"/>
      <c r="K145" s="180"/>
      <c r="L145" s="180"/>
      <c r="M145" s="180"/>
      <c r="N145" s="180"/>
      <c r="O145" s="180"/>
      <c r="P145" s="180"/>
      <c r="Q145" s="180"/>
      <c r="R145" s="180"/>
      <c r="S145" s="180"/>
      <c r="T145" s="180"/>
      <c r="U145" s="180"/>
      <c r="V145" s="10"/>
      <c r="W145" s="10"/>
      <c r="X145" s="10"/>
      <c r="Y145" s="10"/>
      <c r="Z145" s="10"/>
    </row>
    <row r="146" spans="1:26" s="3" customFormat="1" ht="12.75" customHeight="1" x14ac:dyDescent="0.2">
      <c r="A146" s="10"/>
      <c r="B146" s="172">
        <v>138</v>
      </c>
      <c r="C146" s="153"/>
      <c r="D146" s="153"/>
      <c r="E146" s="153"/>
      <c r="F146" s="154"/>
      <c r="G146" s="154"/>
      <c r="H146" s="154"/>
      <c r="I146" s="154"/>
      <c r="J146" s="154"/>
      <c r="K146" s="154"/>
      <c r="L146" s="154"/>
      <c r="M146" s="154"/>
      <c r="N146" s="154"/>
      <c r="O146" s="154"/>
      <c r="P146" s="154"/>
      <c r="Q146" s="154"/>
      <c r="R146" s="154"/>
      <c r="S146" s="154"/>
      <c r="T146" s="154"/>
      <c r="U146" s="154"/>
      <c r="V146" s="10"/>
      <c r="W146" s="10"/>
      <c r="X146" s="10"/>
      <c r="Y146" s="10"/>
      <c r="Z146" s="10"/>
    </row>
    <row r="147" spans="1:26" s="3" customFormat="1" ht="12.75" customHeight="1" x14ac:dyDescent="0.2">
      <c r="A147" s="10"/>
      <c r="B147" s="172">
        <v>139</v>
      </c>
      <c r="C147" s="153"/>
      <c r="D147" s="153"/>
      <c r="E147" s="153"/>
      <c r="F147" s="154"/>
      <c r="G147" s="154"/>
      <c r="H147" s="154"/>
      <c r="I147" s="154"/>
      <c r="J147" s="154"/>
      <c r="K147" s="154"/>
      <c r="L147" s="154"/>
      <c r="M147" s="154"/>
      <c r="N147" s="154"/>
      <c r="O147" s="154"/>
      <c r="P147" s="154"/>
      <c r="Q147" s="154"/>
      <c r="R147" s="154"/>
      <c r="S147" s="154"/>
      <c r="T147" s="154"/>
      <c r="U147" s="154"/>
      <c r="V147" s="10"/>
      <c r="W147" s="10"/>
      <c r="X147" s="10"/>
      <c r="Y147" s="10"/>
      <c r="Z147" s="10"/>
    </row>
    <row r="148" spans="1:26" s="3" customFormat="1" ht="12.75" customHeight="1" x14ac:dyDescent="0.2">
      <c r="A148" s="10"/>
      <c r="B148" s="172">
        <v>140</v>
      </c>
      <c r="C148" s="153"/>
      <c r="D148" s="153"/>
      <c r="E148" s="153"/>
      <c r="F148" s="154"/>
      <c r="G148" s="154"/>
      <c r="H148" s="154"/>
      <c r="I148" s="154"/>
      <c r="J148" s="154"/>
      <c r="K148" s="154"/>
      <c r="L148" s="154"/>
      <c r="M148" s="154"/>
      <c r="N148" s="154"/>
      <c r="O148" s="154"/>
      <c r="P148" s="154"/>
      <c r="Q148" s="154"/>
      <c r="R148" s="154"/>
      <c r="S148" s="154"/>
      <c r="T148" s="154"/>
      <c r="U148" s="154"/>
      <c r="V148" s="10"/>
      <c r="W148" s="10"/>
      <c r="X148" s="10"/>
      <c r="Y148" s="10"/>
      <c r="Z148" s="10"/>
    </row>
    <row r="149" spans="1:26" s="3" customFormat="1" ht="12.75" customHeight="1" x14ac:dyDescent="0.2">
      <c r="A149" s="10"/>
      <c r="B149" s="172">
        <v>141</v>
      </c>
      <c r="C149" s="153"/>
      <c r="D149" s="153"/>
      <c r="E149" s="153"/>
      <c r="F149" s="154"/>
      <c r="G149" s="154"/>
      <c r="H149" s="154"/>
      <c r="I149" s="154"/>
      <c r="J149" s="154"/>
      <c r="K149" s="154"/>
      <c r="L149" s="154"/>
      <c r="M149" s="154"/>
      <c r="N149" s="154"/>
      <c r="O149" s="154"/>
      <c r="P149" s="154"/>
      <c r="Q149" s="154"/>
      <c r="R149" s="154"/>
      <c r="S149" s="154"/>
      <c r="T149" s="154"/>
      <c r="U149" s="154"/>
      <c r="V149" s="10"/>
      <c r="W149" s="10"/>
      <c r="X149" s="10"/>
      <c r="Y149" s="10"/>
      <c r="Z149" s="10"/>
    </row>
    <row r="150" spans="1:26" s="3" customFormat="1" ht="12.75" customHeight="1" x14ac:dyDescent="0.2">
      <c r="A150" s="10"/>
      <c r="B150" s="172">
        <v>142</v>
      </c>
      <c r="C150" s="153"/>
      <c r="D150" s="153"/>
      <c r="E150" s="153"/>
      <c r="F150" s="154"/>
      <c r="G150" s="154"/>
      <c r="H150" s="154"/>
      <c r="I150" s="154"/>
      <c r="J150" s="154"/>
      <c r="K150" s="154"/>
      <c r="L150" s="154"/>
      <c r="M150" s="154"/>
      <c r="N150" s="154"/>
      <c r="O150" s="154"/>
      <c r="P150" s="154"/>
      <c r="Q150" s="154"/>
      <c r="R150" s="154"/>
      <c r="S150" s="154"/>
      <c r="T150" s="154"/>
      <c r="U150" s="154"/>
      <c r="V150" s="10"/>
      <c r="W150" s="10"/>
      <c r="X150" s="10"/>
      <c r="Y150" s="10"/>
      <c r="Z150" s="10"/>
    </row>
    <row r="151" spans="1:26" s="3" customFormat="1" ht="12.75" customHeight="1" x14ac:dyDescent="0.2">
      <c r="A151" s="10"/>
      <c r="B151" s="172">
        <v>143</v>
      </c>
      <c r="C151" s="153"/>
      <c r="D151" s="153"/>
      <c r="E151" s="153"/>
      <c r="F151" s="154"/>
      <c r="G151" s="154"/>
      <c r="H151" s="154"/>
      <c r="I151" s="154"/>
      <c r="J151" s="154"/>
      <c r="K151" s="154"/>
      <c r="L151" s="154"/>
      <c r="M151" s="154"/>
      <c r="N151" s="154"/>
      <c r="O151" s="154"/>
      <c r="P151" s="154"/>
      <c r="Q151" s="154"/>
      <c r="R151" s="154"/>
      <c r="S151" s="154"/>
      <c r="T151" s="154"/>
      <c r="U151" s="154"/>
      <c r="V151" s="10"/>
      <c r="W151" s="10"/>
      <c r="X151" s="10"/>
      <c r="Y151" s="10"/>
      <c r="Z151" s="10"/>
    </row>
    <row r="152" spans="1:26" s="3" customFormat="1" ht="12.75" customHeight="1" x14ac:dyDescent="0.2">
      <c r="A152" s="10"/>
      <c r="B152" s="172">
        <v>144</v>
      </c>
      <c r="C152" s="153"/>
      <c r="D152" s="153"/>
      <c r="E152" s="153"/>
      <c r="F152" s="154"/>
      <c r="G152" s="154"/>
      <c r="H152" s="154"/>
      <c r="I152" s="154"/>
      <c r="J152" s="154"/>
      <c r="K152" s="154"/>
      <c r="L152" s="154"/>
      <c r="M152" s="154"/>
      <c r="N152" s="154"/>
      <c r="O152" s="154"/>
      <c r="P152" s="154"/>
      <c r="Q152" s="154"/>
      <c r="R152" s="154"/>
      <c r="S152" s="154"/>
      <c r="T152" s="154"/>
      <c r="U152" s="154"/>
      <c r="V152" s="10"/>
      <c r="W152" s="10"/>
      <c r="X152" s="10"/>
      <c r="Y152" s="10"/>
      <c r="Z152" s="10"/>
    </row>
    <row r="153" spans="1:26" s="3" customFormat="1" ht="12.75" customHeight="1" x14ac:dyDescent="0.2">
      <c r="A153" s="10"/>
      <c r="B153" s="172">
        <v>145</v>
      </c>
      <c r="C153" s="162"/>
      <c r="D153" s="162"/>
      <c r="E153" s="162"/>
      <c r="F153" s="154"/>
      <c r="G153" s="154"/>
      <c r="H153" s="154"/>
      <c r="I153" s="154"/>
      <c r="J153" s="154"/>
      <c r="K153" s="154"/>
      <c r="L153" s="154"/>
      <c r="M153" s="154"/>
      <c r="N153" s="154"/>
      <c r="O153" s="154"/>
      <c r="P153" s="154"/>
      <c r="Q153" s="154"/>
      <c r="R153" s="154"/>
      <c r="S153" s="154"/>
      <c r="T153" s="154"/>
      <c r="U153" s="154"/>
      <c r="V153" s="10"/>
      <c r="W153" s="10"/>
      <c r="X153" s="10"/>
      <c r="Y153" s="10"/>
      <c r="Z153" s="10"/>
    </row>
    <row r="154" spans="1:26" s="3" customFormat="1" ht="12.75" customHeight="1" x14ac:dyDescent="0.2">
      <c r="A154" s="10"/>
      <c r="B154" s="172">
        <v>146</v>
      </c>
      <c r="C154" s="153"/>
      <c r="D154" s="153"/>
      <c r="E154" s="153"/>
      <c r="F154" s="154"/>
      <c r="G154" s="154"/>
      <c r="H154" s="154"/>
      <c r="I154" s="154"/>
      <c r="J154" s="154"/>
      <c r="K154" s="154"/>
      <c r="L154" s="154"/>
      <c r="M154" s="154"/>
      <c r="N154" s="154"/>
      <c r="O154" s="154"/>
      <c r="P154" s="154"/>
      <c r="Q154" s="154"/>
      <c r="R154" s="154"/>
      <c r="S154" s="154"/>
      <c r="T154" s="154"/>
      <c r="U154" s="154"/>
      <c r="V154" s="10"/>
      <c r="W154" s="10"/>
      <c r="X154" s="10"/>
      <c r="Y154" s="10"/>
      <c r="Z154" s="10"/>
    </row>
    <row r="155" spans="1:26" s="3" customFormat="1" ht="12.75" customHeight="1" x14ac:dyDescent="0.2">
      <c r="A155" s="10"/>
      <c r="B155" s="172">
        <v>147</v>
      </c>
      <c r="C155" s="153"/>
      <c r="D155" s="153"/>
      <c r="E155" s="153"/>
      <c r="F155" s="154"/>
      <c r="G155" s="154"/>
      <c r="H155" s="154"/>
      <c r="I155" s="154"/>
      <c r="J155" s="154"/>
      <c r="K155" s="154"/>
      <c r="L155" s="154"/>
      <c r="M155" s="154"/>
      <c r="N155" s="154"/>
      <c r="O155" s="154"/>
      <c r="P155" s="154"/>
      <c r="Q155" s="154"/>
      <c r="R155" s="154"/>
      <c r="S155" s="154"/>
      <c r="T155" s="154"/>
      <c r="U155" s="154"/>
      <c r="V155" s="10"/>
      <c r="W155" s="10"/>
      <c r="X155" s="10"/>
      <c r="Y155" s="10"/>
      <c r="Z155" s="10"/>
    </row>
    <row r="156" spans="1:26" s="3" customFormat="1" ht="12.75" customHeight="1" x14ac:dyDescent="0.2">
      <c r="A156" s="10"/>
      <c r="B156" s="172">
        <v>148</v>
      </c>
      <c r="C156" s="153"/>
      <c r="D156" s="153"/>
      <c r="E156" s="153"/>
      <c r="F156" s="154"/>
      <c r="G156" s="154"/>
      <c r="H156" s="154"/>
      <c r="I156" s="154"/>
      <c r="J156" s="154"/>
      <c r="K156" s="154"/>
      <c r="L156" s="154"/>
      <c r="M156" s="154"/>
      <c r="N156" s="154"/>
      <c r="O156" s="154"/>
      <c r="P156" s="154"/>
      <c r="Q156" s="154"/>
      <c r="R156" s="154"/>
      <c r="S156" s="154"/>
      <c r="T156" s="154"/>
      <c r="U156" s="154"/>
      <c r="V156" s="10"/>
      <c r="W156" s="10"/>
      <c r="X156" s="10"/>
      <c r="Y156" s="10"/>
      <c r="Z156" s="10"/>
    </row>
    <row r="157" spans="1:26" s="3" customFormat="1" ht="12.75" customHeight="1" x14ac:dyDescent="0.2">
      <c r="A157" s="10"/>
      <c r="B157" s="172">
        <v>149</v>
      </c>
      <c r="C157" s="153"/>
      <c r="D157" s="153"/>
      <c r="E157" s="153"/>
      <c r="F157" s="154"/>
      <c r="G157" s="154"/>
      <c r="H157" s="154"/>
      <c r="I157" s="154"/>
      <c r="J157" s="154"/>
      <c r="K157" s="154"/>
      <c r="L157" s="154"/>
      <c r="M157" s="154"/>
      <c r="N157" s="154"/>
      <c r="O157" s="154"/>
      <c r="P157" s="154"/>
      <c r="Q157" s="154"/>
      <c r="R157" s="154"/>
      <c r="S157" s="154"/>
      <c r="T157" s="154"/>
      <c r="U157" s="154"/>
      <c r="V157" s="10"/>
      <c r="W157" s="10"/>
      <c r="X157" s="10"/>
      <c r="Y157" s="10"/>
      <c r="Z157" s="10"/>
    </row>
    <row r="158" spans="1:26" s="3" customFormat="1" ht="12.75" customHeight="1" thickBot="1" x14ac:dyDescent="0.25">
      <c r="A158" s="10"/>
      <c r="B158" s="172">
        <v>150</v>
      </c>
      <c r="C158" s="162"/>
      <c r="D158" s="162"/>
      <c r="E158" s="162"/>
      <c r="F158" s="154"/>
      <c r="G158" s="154"/>
      <c r="H158" s="154"/>
      <c r="I158" s="154"/>
      <c r="J158" s="154"/>
      <c r="K158" s="154"/>
      <c r="L158" s="154"/>
      <c r="M158" s="154"/>
      <c r="N158" s="154"/>
      <c r="O158" s="154"/>
      <c r="P158" s="154"/>
      <c r="Q158" s="154"/>
      <c r="R158" s="154"/>
      <c r="S158" s="154"/>
      <c r="T158" s="154"/>
      <c r="U158" s="154"/>
      <c r="V158" s="10"/>
      <c r="W158" s="10"/>
      <c r="X158" s="10"/>
      <c r="Y158" s="10"/>
      <c r="Z158" s="10"/>
    </row>
    <row r="159" spans="1:26" s="3" customFormat="1" ht="12.75" customHeight="1" x14ac:dyDescent="0.2">
      <c r="A159" s="10"/>
      <c r="B159" s="172">
        <v>151</v>
      </c>
      <c r="C159" s="175"/>
      <c r="D159" s="166"/>
      <c r="E159" s="167"/>
      <c r="F159" s="171"/>
      <c r="G159" s="154"/>
      <c r="H159" s="154"/>
      <c r="I159" s="154"/>
      <c r="J159" s="154"/>
      <c r="K159" s="154"/>
      <c r="L159" s="154"/>
      <c r="M159" s="154"/>
      <c r="N159" s="154"/>
      <c r="O159" s="154"/>
      <c r="P159" s="154"/>
      <c r="Q159" s="154"/>
      <c r="R159" s="154"/>
      <c r="S159" s="154"/>
      <c r="T159" s="154"/>
      <c r="U159" s="154"/>
      <c r="V159" s="10"/>
      <c r="W159" s="10"/>
      <c r="X159" s="10"/>
      <c r="Y159" s="10"/>
      <c r="Z159" s="10"/>
    </row>
    <row r="160" spans="1:26" s="3" customFormat="1" ht="12.75" customHeight="1" x14ac:dyDescent="0.2">
      <c r="A160" s="10"/>
      <c r="B160" s="172">
        <v>152</v>
      </c>
      <c r="C160" s="177"/>
      <c r="D160" s="165"/>
      <c r="E160" s="168"/>
      <c r="F160" s="171"/>
      <c r="G160" s="154"/>
      <c r="H160" s="154"/>
      <c r="I160" s="154"/>
      <c r="J160" s="154"/>
      <c r="K160" s="154"/>
      <c r="L160" s="154"/>
      <c r="M160" s="154"/>
      <c r="N160" s="154"/>
      <c r="O160" s="154"/>
      <c r="P160" s="154"/>
      <c r="Q160" s="154"/>
      <c r="R160" s="154"/>
      <c r="S160" s="154"/>
      <c r="T160" s="154"/>
      <c r="U160" s="154"/>
      <c r="V160" s="10"/>
      <c r="W160" s="10"/>
      <c r="X160" s="10"/>
      <c r="Y160" s="10"/>
      <c r="Z160" s="10"/>
    </row>
    <row r="161" spans="1:26" s="3" customFormat="1" ht="12.75" customHeight="1" x14ac:dyDescent="0.2">
      <c r="A161" s="10"/>
      <c r="B161" s="172">
        <v>153</v>
      </c>
      <c r="C161" s="177"/>
      <c r="D161" s="165"/>
      <c r="E161" s="168"/>
      <c r="F161" s="171"/>
      <c r="G161" s="154"/>
      <c r="H161" s="154"/>
      <c r="I161" s="154"/>
      <c r="J161" s="154"/>
      <c r="K161" s="154"/>
      <c r="L161" s="154"/>
      <c r="M161" s="154"/>
      <c r="N161" s="154"/>
      <c r="O161" s="154"/>
      <c r="P161" s="154"/>
      <c r="Q161" s="154"/>
      <c r="R161" s="154"/>
      <c r="S161" s="154"/>
      <c r="T161" s="154"/>
      <c r="U161" s="154"/>
      <c r="V161" s="10"/>
      <c r="W161" s="10"/>
      <c r="X161" s="10"/>
      <c r="Y161" s="10"/>
      <c r="Z161" s="10"/>
    </row>
    <row r="162" spans="1:26" s="3" customFormat="1" ht="12.75" customHeight="1" x14ac:dyDescent="0.2">
      <c r="A162" s="10"/>
      <c r="B162" s="172">
        <v>154</v>
      </c>
      <c r="C162" s="177"/>
      <c r="D162" s="165"/>
      <c r="E162" s="168"/>
      <c r="F162" s="171"/>
      <c r="G162" s="154"/>
      <c r="H162" s="154"/>
      <c r="I162" s="154"/>
      <c r="J162" s="154"/>
      <c r="K162" s="154"/>
      <c r="L162" s="154"/>
      <c r="M162" s="154"/>
      <c r="N162" s="154"/>
      <c r="O162" s="154"/>
      <c r="P162" s="154"/>
      <c r="Q162" s="154"/>
      <c r="R162" s="154"/>
      <c r="S162" s="154"/>
      <c r="T162" s="154"/>
      <c r="U162" s="154"/>
      <c r="V162" s="10"/>
      <c r="W162" s="10"/>
      <c r="X162" s="10"/>
      <c r="Y162" s="10"/>
      <c r="Z162" s="10"/>
    </row>
    <row r="163" spans="1:26" s="3" customFormat="1" ht="12.75" customHeight="1" x14ac:dyDescent="0.2">
      <c r="A163" s="10"/>
      <c r="B163" s="172">
        <v>155</v>
      </c>
      <c r="C163" s="177"/>
      <c r="D163" s="165"/>
      <c r="E163" s="168"/>
      <c r="F163" s="171"/>
      <c r="G163" s="154"/>
      <c r="H163" s="154"/>
      <c r="I163" s="154"/>
      <c r="J163" s="154"/>
      <c r="K163" s="154"/>
      <c r="L163" s="154"/>
      <c r="M163" s="154"/>
      <c r="N163" s="154"/>
      <c r="O163" s="154"/>
      <c r="P163" s="154"/>
      <c r="Q163" s="154"/>
      <c r="R163" s="154"/>
      <c r="S163" s="154"/>
      <c r="T163" s="154"/>
      <c r="U163" s="154"/>
      <c r="V163" s="10"/>
      <c r="W163" s="10"/>
      <c r="X163" s="10"/>
      <c r="Y163" s="10"/>
      <c r="Z163" s="10"/>
    </row>
    <row r="164" spans="1:26" s="3" customFormat="1" ht="12.75" customHeight="1" x14ac:dyDescent="0.2">
      <c r="A164" s="10"/>
      <c r="B164" s="172">
        <v>156</v>
      </c>
      <c r="C164" s="177"/>
      <c r="D164" s="165"/>
      <c r="E164" s="168"/>
      <c r="F164" s="171"/>
      <c r="G164" s="154"/>
      <c r="H164" s="154"/>
      <c r="I164" s="154"/>
      <c r="J164" s="154"/>
      <c r="K164" s="154"/>
      <c r="L164" s="154"/>
      <c r="M164" s="154"/>
      <c r="N164" s="154"/>
      <c r="O164" s="154"/>
      <c r="P164" s="154"/>
      <c r="Q164" s="154"/>
      <c r="R164" s="154"/>
      <c r="S164" s="154"/>
      <c r="T164" s="154"/>
      <c r="U164" s="154"/>
      <c r="V164" s="10"/>
      <c r="W164" s="10"/>
      <c r="X164" s="10"/>
      <c r="Y164" s="10"/>
      <c r="Z164" s="10"/>
    </row>
    <row r="165" spans="1:26" s="3" customFormat="1" ht="12.75" customHeight="1" x14ac:dyDescent="0.2">
      <c r="A165" s="10"/>
      <c r="B165" s="172">
        <v>157</v>
      </c>
      <c r="C165" s="177"/>
      <c r="D165" s="165"/>
      <c r="E165" s="168"/>
      <c r="F165" s="171"/>
      <c r="G165" s="154"/>
      <c r="H165" s="154"/>
      <c r="I165" s="154"/>
      <c r="J165" s="154"/>
      <c r="K165" s="154"/>
      <c r="L165" s="154"/>
      <c r="M165" s="154"/>
      <c r="N165" s="154"/>
      <c r="O165" s="154"/>
      <c r="P165" s="154"/>
      <c r="Q165" s="154"/>
      <c r="R165" s="154"/>
      <c r="S165" s="154"/>
      <c r="T165" s="154"/>
      <c r="U165" s="154"/>
      <c r="V165" s="10"/>
      <c r="W165" s="10"/>
      <c r="X165" s="10"/>
      <c r="Y165" s="10"/>
      <c r="Z165" s="10"/>
    </row>
    <row r="166" spans="1:26" s="3" customFormat="1" ht="12.75" customHeight="1" x14ac:dyDescent="0.2">
      <c r="A166" s="10"/>
      <c r="B166" s="172">
        <v>158</v>
      </c>
      <c r="C166" s="177"/>
      <c r="D166" s="165"/>
      <c r="E166" s="168"/>
      <c r="F166" s="171"/>
      <c r="G166" s="154"/>
      <c r="H166" s="154"/>
      <c r="I166" s="154"/>
      <c r="J166" s="154"/>
      <c r="K166" s="154"/>
      <c r="L166" s="154"/>
      <c r="M166" s="154"/>
      <c r="N166" s="154"/>
      <c r="O166" s="154"/>
      <c r="P166" s="154"/>
      <c r="Q166" s="154"/>
      <c r="R166" s="154"/>
      <c r="S166" s="154"/>
      <c r="T166" s="154"/>
      <c r="U166" s="154"/>
      <c r="V166" s="10"/>
      <c r="W166" s="10"/>
      <c r="X166" s="10"/>
      <c r="Y166" s="10"/>
      <c r="Z166" s="10"/>
    </row>
    <row r="167" spans="1:26" s="3" customFormat="1" ht="12.75" customHeight="1" x14ac:dyDescent="0.2">
      <c r="A167" s="10"/>
      <c r="B167" s="172">
        <v>159</v>
      </c>
      <c r="C167" s="177"/>
      <c r="D167" s="165"/>
      <c r="E167" s="168"/>
      <c r="F167" s="171"/>
      <c r="G167" s="154"/>
      <c r="H167" s="154"/>
      <c r="I167" s="154"/>
      <c r="J167" s="154"/>
      <c r="K167" s="154"/>
      <c r="L167" s="154"/>
      <c r="M167" s="154"/>
      <c r="N167" s="154"/>
      <c r="O167" s="154"/>
      <c r="P167" s="154"/>
      <c r="Q167" s="154"/>
      <c r="R167" s="154"/>
      <c r="S167" s="154"/>
      <c r="T167" s="154"/>
      <c r="U167" s="154"/>
      <c r="V167" s="10"/>
      <c r="W167" s="10"/>
      <c r="X167" s="10"/>
      <c r="Y167" s="10"/>
      <c r="Z167" s="10"/>
    </row>
    <row r="168" spans="1:26" s="3" customFormat="1" ht="12.75" customHeight="1" x14ac:dyDescent="0.2">
      <c r="A168" s="10"/>
      <c r="B168" s="172">
        <v>160</v>
      </c>
      <c r="C168" s="177"/>
      <c r="D168" s="165"/>
      <c r="E168" s="168"/>
      <c r="F168" s="171"/>
      <c r="G168" s="154"/>
      <c r="H168" s="154"/>
      <c r="I168" s="154"/>
      <c r="J168" s="154"/>
      <c r="K168" s="154"/>
      <c r="L168" s="154"/>
      <c r="M168" s="154"/>
      <c r="N168" s="154"/>
      <c r="O168" s="154"/>
      <c r="P168" s="154"/>
      <c r="Q168" s="154"/>
      <c r="R168" s="154"/>
      <c r="S168" s="154"/>
      <c r="T168" s="154"/>
      <c r="U168" s="154"/>
      <c r="V168" s="10"/>
      <c r="W168" s="10"/>
      <c r="X168" s="10"/>
      <c r="Y168" s="10"/>
      <c r="Z168" s="10"/>
    </row>
    <row r="169" spans="1:26" s="3" customFormat="1" ht="12.75" customHeight="1" x14ac:dyDescent="0.2">
      <c r="A169" s="10"/>
      <c r="B169" s="172">
        <v>161</v>
      </c>
      <c r="C169" s="177"/>
      <c r="D169" s="165"/>
      <c r="E169" s="168"/>
      <c r="F169" s="171"/>
      <c r="G169" s="154"/>
      <c r="H169" s="154"/>
      <c r="I169" s="154"/>
      <c r="J169" s="154"/>
      <c r="K169" s="154"/>
      <c r="L169" s="154"/>
      <c r="M169" s="154"/>
      <c r="N169" s="154"/>
      <c r="O169" s="154"/>
      <c r="P169" s="154"/>
      <c r="Q169" s="154"/>
      <c r="R169" s="154"/>
      <c r="S169" s="154"/>
      <c r="T169" s="154"/>
      <c r="U169" s="154"/>
      <c r="V169" s="10"/>
      <c r="W169" s="10"/>
      <c r="X169" s="10"/>
      <c r="Y169" s="10"/>
      <c r="Z169" s="10"/>
    </row>
    <row r="170" spans="1:26" s="3" customFormat="1" ht="12.75" customHeight="1" x14ac:dyDescent="0.2">
      <c r="A170" s="10"/>
      <c r="B170" s="172">
        <v>162</v>
      </c>
      <c r="C170" s="177"/>
      <c r="D170" s="165"/>
      <c r="E170" s="168"/>
      <c r="F170" s="171"/>
      <c r="G170" s="154"/>
      <c r="H170" s="154"/>
      <c r="I170" s="154"/>
      <c r="J170" s="154"/>
      <c r="K170" s="154"/>
      <c r="L170" s="154"/>
      <c r="M170" s="154"/>
      <c r="N170" s="154"/>
      <c r="O170" s="154"/>
      <c r="P170" s="154"/>
      <c r="Q170" s="154"/>
      <c r="R170" s="154"/>
      <c r="S170" s="154"/>
      <c r="T170" s="154"/>
      <c r="U170" s="154"/>
      <c r="V170" s="10"/>
      <c r="W170" s="10"/>
      <c r="X170" s="10"/>
      <c r="Y170" s="10"/>
      <c r="Z170" s="10"/>
    </row>
    <row r="171" spans="1:26" s="3" customFormat="1" ht="12.75" customHeight="1" x14ac:dyDescent="0.2">
      <c r="A171" s="10"/>
      <c r="B171" s="172">
        <v>163</v>
      </c>
      <c r="C171" s="177"/>
      <c r="D171" s="165"/>
      <c r="E171" s="168"/>
      <c r="F171" s="171"/>
      <c r="G171" s="154"/>
      <c r="H171" s="154"/>
      <c r="I171" s="154"/>
      <c r="J171" s="154"/>
      <c r="K171" s="154"/>
      <c r="L171" s="154"/>
      <c r="M171" s="154"/>
      <c r="N171" s="154"/>
      <c r="O171" s="154"/>
      <c r="P171" s="154"/>
      <c r="Q171" s="154"/>
      <c r="R171" s="154"/>
      <c r="S171" s="154"/>
      <c r="T171" s="154"/>
      <c r="U171" s="154"/>
      <c r="V171" s="10"/>
      <c r="W171" s="10"/>
      <c r="X171" s="10"/>
      <c r="Y171" s="10"/>
      <c r="Z171" s="10"/>
    </row>
    <row r="172" spans="1:26" ht="12.75" customHeight="1" x14ac:dyDescent="0.25">
      <c r="A172" s="10"/>
      <c r="B172" s="172">
        <v>164</v>
      </c>
      <c r="C172" s="177"/>
      <c r="D172" s="165"/>
      <c r="E172" s="168"/>
      <c r="F172" s="171"/>
      <c r="G172" s="154"/>
      <c r="H172" s="154"/>
      <c r="I172" s="154"/>
      <c r="J172" s="154"/>
      <c r="K172" s="154"/>
      <c r="L172" s="154"/>
      <c r="M172" s="154"/>
      <c r="N172" s="154"/>
      <c r="O172" s="154"/>
      <c r="P172" s="154"/>
      <c r="Q172" s="154"/>
      <c r="R172" s="154"/>
      <c r="S172" s="154"/>
      <c r="T172" s="154"/>
      <c r="U172" s="154"/>
      <c r="V172" s="13"/>
      <c r="W172" s="13"/>
      <c r="X172" s="13"/>
      <c r="Y172" s="13"/>
      <c r="Z172" s="13"/>
    </row>
    <row r="173" spans="1:26" ht="15.75" customHeight="1" x14ac:dyDescent="0.25">
      <c r="A173" s="13"/>
      <c r="B173" s="172">
        <v>165</v>
      </c>
      <c r="C173" s="177"/>
      <c r="D173" s="165"/>
      <c r="E173" s="168"/>
      <c r="F173" s="171"/>
      <c r="G173" s="154"/>
      <c r="H173" s="154"/>
      <c r="I173" s="154"/>
      <c r="J173" s="154"/>
      <c r="K173" s="154"/>
      <c r="L173" s="154"/>
      <c r="M173" s="154"/>
      <c r="N173" s="154"/>
      <c r="O173" s="154"/>
      <c r="P173" s="154"/>
      <c r="Q173" s="154"/>
      <c r="R173" s="154"/>
      <c r="S173" s="154"/>
      <c r="T173" s="154"/>
      <c r="U173" s="154"/>
      <c r="V173" s="13"/>
      <c r="W173" s="13"/>
      <c r="X173" s="13"/>
      <c r="Y173" s="13"/>
      <c r="Z173" s="13"/>
    </row>
    <row r="174" spans="1:26" ht="15.75" customHeight="1" x14ac:dyDescent="0.25">
      <c r="A174" s="13"/>
      <c r="B174" s="172">
        <v>166</v>
      </c>
      <c r="C174" s="177"/>
      <c r="D174" s="165"/>
      <c r="E174" s="168"/>
      <c r="F174" s="218"/>
      <c r="G174" s="157"/>
      <c r="H174" s="157"/>
      <c r="I174" s="157"/>
      <c r="J174" s="157"/>
      <c r="K174" s="157"/>
      <c r="L174" s="157"/>
      <c r="M174" s="157"/>
      <c r="N174" s="157"/>
      <c r="O174" s="157"/>
      <c r="P174" s="157"/>
      <c r="Q174" s="157"/>
      <c r="R174" s="157"/>
      <c r="S174" s="157"/>
      <c r="T174" s="157"/>
      <c r="U174" s="157"/>
      <c r="V174" s="13"/>
      <c r="W174" s="13"/>
      <c r="X174" s="13"/>
      <c r="Y174" s="13"/>
      <c r="Z174" s="13"/>
    </row>
    <row r="175" spans="1:26" ht="15.75" customHeight="1" x14ac:dyDescent="0.25">
      <c r="A175" s="13"/>
      <c r="B175" s="172">
        <v>167</v>
      </c>
      <c r="C175" s="177"/>
      <c r="D175" s="165"/>
      <c r="E175" s="168"/>
      <c r="F175" s="234"/>
      <c r="G175" s="158"/>
      <c r="H175" s="158"/>
      <c r="I175" s="158"/>
      <c r="J175" s="158"/>
      <c r="K175" s="158"/>
      <c r="L175" s="158"/>
      <c r="M175" s="158"/>
      <c r="N175" s="158"/>
      <c r="O175" s="158"/>
      <c r="P175" s="158"/>
      <c r="Q175" s="158"/>
      <c r="R175" s="158"/>
      <c r="S175" s="158"/>
      <c r="T175" s="158"/>
      <c r="U175" s="158"/>
      <c r="V175" s="13"/>
      <c r="W175" s="13"/>
      <c r="X175" s="13"/>
      <c r="Y175" s="13"/>
      <c r="Z175" s="13"/>
    </row>
    <row r="176" spans="1:26" ht="15.75" customHeight="1" x14ac:dyDescent="0.25">
      <c r="A176" s="13"/>
      <c r="B176" s="172">
        <v>168</v>
      </c>
      <c r="C176" s="177"/>
      <c r="D176" s="165"/>
      <c r="E176" s="168"/>
      <c r="F176" s="234"/>
      <c r="G176" s="158"/>
      <c r="H176" s="158"/>
      <c r="I176" s="158"/>
      <c r="J176" s="158"/>
      <c r="K176" s="158"/>
      <c r="L176" s="158"/>
      <c r="M176" s="158"/>
      <c r="N176" s="158"/>
      <c r="O176" s="158"/>
      <c r="P176" s="158"/>
      <c r="Q176" s="158"/>
      <c r="R176" s="158"/>
      <c r="S176" s="158"/>
      <c r="T176" s="158"/>
      <c r="U176" s="158"/>
      <c r="V176" s="13"/>
      <c r="W176" s="13"/>
      <c r="X176" s="13"/>
      <c r="Y176" s="13"/>
      <c r="Z176" s="13"/>
    </row>
    <row r="177" spans="1:26" ht="15.75" customHeight="1" x14ac:dyDescent="0.25">
      <c r="A177" s="13"/>
      <c r="B177" s="172">
        <v>169</v>
      </c>
      <c r="C177" s="177"/>
      <c r="D177" s="165"/>
      <c r="E177" s="168"/>
      <c r="F177" s="234"/>
      <c r="G177" s="158"/>
      <c r="H177" s="158"/>
      <c r="I177" s="158"/>
      <c r="J177" s="158"/>
      <c r="K177" s="158"/>
      <c r="L177" s="158"/>
      <c r="M177" s="158"/>
      <c r="N177" s="158"/>
      <c r="O177" s="158"/>
      <c r="P177" s="158"/>
      <c r="Q177" s="158"/>
      <c r="R177" s="158"/>
      <c r="S177" s="158"/>
      <c r="T177" s="158"/>
      <c r="U177" s="158"/>
      <c r="V177" s="13"/>
      <c r="W177" s="13"/>
      <c r="X177" s="13"/>
      <c r="Y177" s="13"/>
      <c r="Z177" s="13"/>
    </row>
    <row r="178" spans="1:26" ht="15.75" customHeight="1" x14ac:dyDescent="0.25">
      <c r="A178" s="13"/>
      <c r="B178" s="172">
        <v>170</v>
      </c>
      <c r="C178" s="177"/>
      <c r="D178" s="165"/>
      <c r="E178" s="168"/>
      <c r="F178" s="234"/>
      <c r="G178" s="158"/>
      <c r="H178" s="158"/>
      <c r="I178" s="158"/>
      <c r="J178" s="158"/>
      <c r="K178" s="158"/>
      <c r="L178" s="158"/>
      <c r="M178" s="158"/>
      <c r="N178" s="158"/>
      <c r="O178" s="158"/>
      <c r="P178" s="158"/>
      <c r="Q178" s="158"/>
      <c r="R178" s="158"/>
      <c r="S178" s="158"/>
      <c r="T178" s="158"/>
      <c r="U178" s="158"/>
      <c r="V178" s="13"/>
      <c r="W178" s="13"/>
      <c r="X178" s="13"/>
      <c r="Y178" s="13"/>
      <c r="Z178" s="13"/>
    </row>
    <row r="179" spans="1:26" ht="15.75" customHeight="1" x14ac:dyDescent="0.25">
      <c r="A179" s="13"/>
      <c r="B179" s="172">
        <v>171</v>
      </c>
      <c r="C179" s="177"/>
      <c r="D179" s="165"/>
      <c r="E179" s="168"/>
      <c r="F179" s="234"/>
      <c r="G179" s="158"/>
      <c r="H179" s="158"/>
      <c r="I179" s="158"/>
      <c r="J179" s="158"/>
      <c r="K179" s="158"/>
      <c r="L179" s="158"/>
      <c r="M179" s="158"/>
      <c r="N179" s="158"/>
      <c r="O179" s="158"/>
      <c r="P179" s="158"/>
      <c r="Q179" s="158"/>
      <c r="R179" s="158"/>
      <c r="S179" s="158"/>
      <c r="T179" s="158"/>
      <c r="U179" s="158"/>
      <c r="V179" s="13"/>
      <c r="W179" s="13"/>
      <c r="X179" s="13"/>
      <c r="Y179" s="13"/>
      <c r="Z179" s="13"/>
    </row>
    <row r="180" spans="1:26" ht="15.75" customHeight="1" thickBot="1" x14ac:dyDescent="0.3">
      <c r="A180" s="13"/>
      <c r="B180" s="172">
        <v>172</v>
      </c>
      <c r="C180" s="178"/>
      <c r="D180" s="169"/>
      <c r="E180" s="170"/>
      <c r="F180" s="234"/>
      <c r="G180" s="158"/>
      <c r="H180" s="158"/>
      <c r="I180" s="158"/>
      <c r="J180" s="158"/>
      <c r="K180" s="158"/>
      <c r="L180" s="158"/>
      <c r="M180" s="158"/>
      <c r="N180" s="158"/>
      <c r="O180" s="158"/>
      <c r="P180" s="158"/>
      <c r="Q180" s="158"/>
      <c r="R180" s="158"/>
      <c r="S180" s="158"/>
      <c r="T180" s="158"/>
      <c r="U180" s="158"/>
      <c r="V180" s="13"/>
      <c r="W180" s="13"/>
      <c r="X180" s="13"/>
      <c r="Y180" s="13"/>
      <c r="Z180" s="13"/>
    </row>
    <row r="181" spans="1:26" ht="15.75" customHeight="1" x14ac:dyDescent="0.25">
      <c r="A181" s="13"/>
      <c r="B181" s="172">
        <v>173</v>
      </c>
      <c r="C181" s="163"/>
      <c r="D181" s="163"/>
      <c r="E181" s="163"/>
      <c r="F181" s="234"/>
      <c r="G181" s="158"/>
      <c r="H181" s="158"/>
      <c r="I181" s="158"/>
      <c r="J181" s="158"/>
      <c r="K181" s="158"/>
      <c r="L181" s="158"/>
      <c r="M181" s="158"/>
      <c r="N181" s="158"/>
      <c r="O181" s="158"/>
      <c r="P181" s="158"/>
      <c r="Q181" s="158"/>
      <c r="R181" s="158"/>
      <c r="S181" s="158"/>
      <c r="T181" s="158"/>
      <c r="U181" s="158"/>
      <c r="V181" s="13"/>
      <c r="W181" s="13"/>
      <c r="X181" s="13"/>
      <c r="Y181" s="13"/>
      <c r="Z181" s="13"/>
    </row>
    <row r="182" spans="1:26" ht="15.75" customHeight="1" x14ac:dyDescent="0.25">
      <c r="A182" s="13"/>
      <c r="B182" s="172">
        <v>174</v>
      </c>
      <c r="C182" s="153"/>
      <c r="D182" s="153"/>
      <c r="E182" s="153"/>
      <c r="F182" s="234"/>
      <c r="G182" s="158"/>
      <c r="H182" s="158"/>
      <c r="I182" s="158"/>
      <c r="J182" s="158"/>
      <c r="K182" s="158"/>
      <c r="L182" s="158"/>
      <c r="M182" s="158"/>
      <c r="N182" s="158"/>
      <c r="O182" s="158"/>
      <c r="P182" s="158"/>
      <c r="Q182" s="158"/>
      <c r="R182" s="158"/>
      <c r="S182" s="158"/>
      <c r="T182" s="158"/>
      <c r="U182" s="158"/>
      <c r="V182" s="13"/>
      <c r="W182" s="13"/>
      <c r="X182" s="13"/>
      <c r="Y182" s="13"/>
      <c r="Z182" s="13"/>
    </row>
    <row r="183" spans="1:26" ht="15.75" customHeight="1" x14ac:dyDescent="0.25">
      <c r="A183" s="13"/>
      <c r="B183" s="172">
        <v>175</v>
      </c>
      <c r="C183" s="153"/>
      <c r="D183" s="153"/>
      <c r="E183" s="153"/>
      <c r="F183" s="234"/>
      <c r="G183" s="158"/>
      <c r="H183" s="158"/>
      <c r="I183" s="158"/>
      <c r="J183" s="158"/>
      <c r="K183" s="158"/>
      <c r="L183" s="158"/>
      <c r="M183" s="158"/>
      <c r="N183" s="158"/>
      <c r="O183" s="158"/>
      <c r="P183" s="158"/>
      <c r="Q183" s="158"/>
      <c r="R183" s="158"/>
      <c r="S183" s="158"/>
      <c r="T183" s="158"/>
      <c r="U183" s="158"/>
      <c r="V183" s="13"/>
      <c r="W183" s="13"/>
      <c r="X183" s="13"/>
      <c r="Y183" s="13"/>
      <c r="Z183" s="13"/>
    </row>
    <row r="184" spans="1:26" ht="15.75" customHeight="1" x14ac:dyDescent="0.25">
      <c r="A184" s="13"/>
      <c r="B184" s="172">
        <v>176</v>
      </c>
      <c r="C184" s="153"/>
      <c r="D184" s="153"/>
      <c r="E184" s="153"/>
      <c r="F184" s="234"/>
      <c r="G184" s="158"/>
      <c r="H184" s="158"/>
      <c r="I184" s="158"/>
      <c r="J184" s="158"/>
      <c r="K184" s="158"/>
      <c r="L184" s="158"/>
      <c r="M184" s="158"/>
      <c r="N184" s="158"/>
      <c r="O184" s="158"/>
      <c r="P184" s="158"/>
      <c r="Q184" s="158"/>
      <c r="R184" s="158"/>
      <c r="S184" s="158"/>
      <c r="T184" s="158"/>
      <c r="U184" s="158"/>
      <c r="V184" s="13"/>
      <c r="W184" s="13"/>
      <c r="X184" s="13"/>
      <c r="Y184" s="13"/>
      <c r="Z184" s="13"/>
    </row>
    <row r="185" spans="1:26" ht="15.75" customHeight="1" x14ac:dyDescent="0.25">
      <c r="A185" s="13"/>
      <c r="B185" s="172">
        <v>177</v>
      </c>
      <c r="C185" s="153"/>
      <c r="D185" s="153"/>
      <c r="E185" s="153"/>
      <c r="F185" s="234"/>
      <c r="G185" s="158"/>
      <c r="H185" s="158"/>
      <c r="I185" s="158"/>
      <c r="J185" s="158"/>
      <c r="K185" s="158"/>
      <c r="L185" s="158"/>
      <c r="M185" s="158"/>
      <c r="N185" s="158"/>
      <c r="O185" s="158"/>
      <c r="P185" s="158"/>
      <c r="Q185" s="158"/>
      <c r="R185" s="158"/>
      <c r="S185" s="158"/>
      <c r="T185" s="158"/>
      <c r="U185" s="158"/>
      <c r="V185" s="13"/>
      <c r="W185" s="13"/>
      <c r="X185" s="13"/>
      <c r="Y185" s="13"/>
      <c r="Z185" s="13"/>
    </row>
    <row r="186" spans="1:26" ht="15.75" customHeight="1" x14ac:dyDescent="0.25">
      <c r="A186" s="13"/>
      <c r="B186" s="172">
        <v>178</v>
      </c>
      <c r="C186" s="153"/>
      <c r="D186" s="153"/>
      <c r="E186" s="153"/>
      <c r="F186" s="234"/>
      <c r="G186" s="158"/>
      <c r="H186" s="158"/>
      <c r="I186" s="158"/>
      <c r="J186" s="158"/>
      <c r="K186" s="158"/>
      <c r="L186" s="158"/>
      <c r="M186" s="158"/>
      <c r="N186" s="158"/>
      <c r="O186" s="158"/>
      <c r="P186" s="158"/>
      <c r="Q186" s="158"/>
      <c r="R186" s="158"/>
      <c r="S186" s="158"/>
      <c r="T186" s="158"/>
      <c r="U186" s="158"/>
      <c r="V186" s="13"/>
      <c r="W186" s="13"/>
      <c r="X186" s="13"/>
      <c r="Y186" s="13"/>
      <c r="Z186" s="13"/>
    </row>
    <row r="187" spans="1:26" s="3" customFormat="1" ht="12.75" customHeight="1" x14ac:dyDescent="0.2">
      <c r="A187" s="10"/>
      <c r="B187" s="172">
        <v>179</v>
      </c>
      <c r="C187" s="153"/>
      <c r="D187" s="156"/>
      <c r="E187" s="153"/>
      <c r="F187" s="154"/>
      <c r="G187" s="154"/>
      <c r="H187" s="154"/>
      <c r="I187" s="154"/>
      <c r="J187" s="154"/>
      <c r="K187" s="154"/>
      <c r="L187" s="154"/>
      <c r="M187" s="154"/>
      <c r="N187" s="154"/>
      <c r="O187" s="154"/>
      <c r="P187" s="154"/>
      <c r="Q187" s="154"/>
      <c r="R187" s="154"/>
      <c r="S187" s="154"/>
      <c r="T187" s="154"/>
      <c r="U187" s="154"/>
      <c r="V187" s="10"/>
      <c r="W187" s="10"/>
      <c r="X187" s="10"/>
      <c r="Y187" s="10"/>
      <c r="Z187" s="10"/>
    </row>
    <row r="188" spans="1:26" s="3" customFormat="1" ht="12.75" customHeight="1" x14ac:dyDescent="0.2">
      <c r="A188" s="10"/>
      <c r="B188" s="172">
        <v>180</v>
      </c>
      <c r="C188" s="162"/>
      <c r="D188" s="192"/>
      <c r="E188" s="162"/>
      <c r="F188" s="157"/>
      <c r="G188" s="157"/>
      <c r="H188" s="157"/>
      <c r="I188" s="157"/>
      <c r="J188" s="157"/>
      <c r="K188" s="157"/>
      <c r="L188" s="157"/>
      <c r="M188" s="157"/>
      <c r="N188" s="157"/>
      <c r="O188" s="157"/>
      <c r="P188" s="157"/>
      <c r="Q188" s="157"/>
      <c r="R188" s="157"/>
      <c r="S188" s="157"/>
      <c r="T188" s="157"/>
      <c r="U188" s="157"/>
      <c r="V188" s="10"/>
      <c r="W188" s="10"/>
      <c r="X188" s="10"/>
      <c r="Y188" s="10"/>
      <c r="Z188" s="10"/>
    </row>
    <row r="189" spans="1:26" s="3" customFormat="1" ht="12.75" customHeight="1" x14ac:dyDescent="0.2">
      <c r="A189" s="10"/>
      <c r="B189" s="172">
        <v>181</v>
      </c>
      <c r="C189" s="215"/>
      <c r="D189" s="229"/>
      <c r="E189" s="215"/>
      <c r="F189" s="158"/>
      <c r="G189" s="158"/>
      <c r="H189" s="158"/>
      <c r="I189" s="158"/>
      <c r="J189" s="158"/>
      <c r="K189" s="158"/>
      <c r="L189" s="158"/>
      <c r="M189" s="158"/>
      <c r="N189" s="158"/>
      <c r="O189" s="158"/>
      <c r="P189" s="158"/>
      <c r="Q189" s="158"/>
      <c r="R189" s="158"/>
      <c r="S189" s="158"/>
      <c r="T189" s="158"/>
      <c r="U189" s="158"/>
      <c r="V189" s="10"/>
      <c r="W189" s="10"/>
      <c r="X189" s="10"/>
      <c r="Y189" s="10"/>
      <c r="Z189" s="10"/>
    </row>
    <row r="190" spans="1:26" s="3" customFormat="1" ht="12.75" customHeight="1" x14ac:dyDescent="0.2">
      <c r="A190" s="10"/>
      <c r="B190" s="172">
        <v>182</v>
      </c>
      <c r="C190" s="162"/>
      <c r="D190" s="162"/>
      <c r="E190" s="162"/>
      <c r="F190" s="157"/>
      <c r="G190" s="157"/>
      <c r="H190" s="157"/>
      <c r="I190" s="157"/>
      <c r="J190" s="157"/>
      <c r="K190" s="157"/>
      <c r="L190" s="157"/>
      <c r="M190" s="157"/>
      <c r="N190" s="157"/>
      <c r="O190" s="157"/>
      <c r="P190" s="157"/>
      <c r="Q190" s="157"/>
      <c r="R190" s="157"/>
      <c r="S190" s="157"/>
      <c r="T190" s="157"/>
      <c r="U190" s="157"/>
      <c r="V190" s="10"/>
      <c r="W190" s="10"/>
      <c r="X190" s="10"/>
      <c r="Y190" s="10"/>
      <c r="Z190" s="10"/>
    </row>
    <row r="191" spans="1:26" s="3" customFormat="1" ht="12.75" customHeight="1" x14ac:dyDescent="0.2">
      <c r="A191" s="10"/>
      <c r="B191" s="172">
        <v>183</v>
      </c>
      <c r="C191" s="153"/>
      <c r="D191" s="153"/>
      <c r="E191" s="153"/>
      <c r="F191" s="154"/>
      <c r="G191" s="154"/>
      <c r="H191" s="154"/>
      <c r="I191" s="154"/>
      <c r="J191" s="154"/>
      <c r="K191" s="154"/>
      <c r="L191" s="154"/>
      <c r="M191" s="154"/>
      <c r="N191" s="154"/>
      <c r="O191" s="154"/>
      <c r="P191" s="154"/>
      <c r="Q191" s="154"/>
      <c r="R191" s="154"/>
      <c r="S191" s="154"/>
      <c r="T191" s="154"/>
      <c r="U191" s="154"/>
      <c r="V191" s="10"/>
      <c r="W191" s="10"/>
      <c r="X191" s="10"/>
      <c r="Y191" s="10"/>
      <c r="Z191" s="10"/>
    </row>
    <row r="192" spans="1:26" s="3" customFormat="1" ht="12.75" customHeight="1" x14ac:dyDescent="0.2">
      <c r="A192" s="10"/>
      <c r="B192" s="172">
        <v>184</v>
      </c>
      <c r="C192" s="153"/>
      <c r="D192" s="153"/>
      <c r="E192" s="153"/>
      <c r="F192" s="154"/>
      <c r="G192" s="154"/>
      <c r="H192" s="154"/>
      <c r="I192" s="154"/>
      <c r="J192" s="154"/>
      <c r="K192" s="154"/>
      <c r="L192" s="154"/>
      <c r="M192" s="154"/>
      <c r="N192" s="154"/>
      <c r="O192" s="154"/>
      <c r="P192" s="154"/>
      <c r="Q192" s="154"/>
      <c r="R192" s="154"/>
      <c r="S192" s="154"/>
      <c r="T192" s="154"/>
      <c r="U192" s="154"/>
      <c r="V192" s="10"/>
      <c r="W192" s="10"/>
      <c r="X192" s="10"/>
      <c r="Y192" s="10"/>
      <c r="Z192" s="10"/>
    </row>
    <row r="193" spans="1:26" s="3" customFormat="1" ht="12.75" customHeight="1" x14ac:dyDescent="0.2">
      <c r="A193" s="10"/>
      <c r="B193" s="172">
        <v>185</v>
      </c>
      <c r="C193" s="153"/>
      <c r="D193" s="153"/>
      <c r="E193" s="153"/>
      <c r="F193" s="154"/>
      <c r="G193" s="154"/>
      <c r="H193" s="154"/>
      <c r="I193" s="154"/>
      <c r="J193" s="154"/>
      <c r="K193" s="154"/>
      <c r="L193" s="154"/>
      <c r="M193" s="154"/>
      <c r="N193" s="154"/>
      <c r="O193" s="154"/>
      <c r="P193" s="154"/>
      <c r="Q193" s="154"/>
      <c r="R193" s="154"/>
      <c r="S193" s="154"/>
      <c r="T193" s="154"/>
      <c r="U193" s="154"/>
      <c r="V193" s="10"/>
      <c r="W193" s="10"/>
      <c r="X193" s="10"/>
      <c r="Y193" s="10"/>
      <c r="Z193" s="10"/>
    </row>
    <row r="194" spans="1:26" s="3" customFormat="1" ht="12.75" customHeight="1" x14ac:dyDescent="0.2">
      <c r="A194" s="10"/>
      <c r="B194" s="172">
        <v>186</v>
      </c>
      <c r="C194" s="153"/>
      <c r="D194" s="153"/>
      <c r="E194" s="153"/>
      <c r="F194" s="154"/>
      <c r="G194" s="154"/>
      <c r="H194" s="154"/>
      <c r="I194" s="154"/>
      <c r="J194" s="154"/>
      <c r="K194" s="154"/>
      <c r="L194" s="154"/>
      <c r="M194" s="154"/>
      <c r="N194" s="154"/>
      <c r="O194" s="154"/>
      <c r="P194" s="154"/>
      <c r="Q194" s="154"/>
      <c r="R194" s="154"/>
      <c r="S194" s="154"/>
      <c r="T194" s="154"/>
      <c r="U194" s="154"/>
      <c r="V194" s="10"/>
      <c r="W194" s="10"/>
      <c r="X194" s="10"/>
      <c r="Y194" s="10"/>
      <c r="Z194" s="10"/>
    </row>
    <row r="195" spans="1:26" s="3" customFormat="1" ht="12.75" customHeight="1" x14ac:dyDescent="0.2">
      <c r="A195" s="10"/>
      <c r="B195" s="172">
        <v>187</v>
      </c>
      <c r="C195" s="153"/>
      <c r="D195" s="153"/>
      <c r="E195" s="153"/>
      <c r="F195" s="154"/>
      <c r="G195" s="154"/>
      <c r="H195" s="154"/>
      <c r="I195" s="154"/>
      <c r="J195" s="154"/>
      <c r="K195" s="154"/>
      <c r="L195" s="154"/>
      <c r="M195" s="154"/>
      <c r="N195" s="154"/>
      <c r="O195" s="154"/>
      <c r="P195" s="154"/>
      <c r="Q195" s="154"/>
      <c r="R195" s="154"/>
      <c r="S195" s="154"/>
      <c r="T195" s="154"/>
      <c r="U195" s="154"/>
      <c r="V195" s="10"/>
      <c r="W195" s="10"/>
      <c r="X195" s="10"/>
      <c r="Y195" s="10"/>
      <c r="Z195" s="10"/>
    </row>
    <row r="196" spans="1:26" s="3" customFormat="1" ht="12.75" customHeight="1" x14ac:dyDescent="0.2">
      <c r="A196" s="10"/>
      <c r="B196" s="172">
        <v>188</v>
      </c>
      <c r="C196" s="163"/>
      <c r="D196" s="163"/>
      <c r="E196" s="163"/>
      <c r="F196" s="154"/>
      <c r="G196" s="154"/>
      <c r="H196" s="154"/>
      <c r="I196" s="154"/>
      <c r="J196" s="154"/>
      <c r="K196" s="154"/>
      <c r="L196" s="154"/>
      <c r="M196" s="154"/>
      <c r="N196" s="154"/>
      <c r="O196" s="154"/>
      <c r="P196" s="154"/>
      <c r="Q196" s="154"/>
      <c r="R196" s="154"/>
      <c r="S196" s="154"/>
      <c r="T196" s="154"/>
      <c r="U196" s="154"/>
      <c r="V196" s="10"/>
      <c r="W196" s="10"/>
      <c r="X196" s="10"/>
      <c r="Y196" s="10"/>
      <c r="Z196" s="10"/>
    </row>
    <row r="197" spans="1:26" s="3" customFormat="1" ht="12.75" customHeight="1" x14ac:dyDescent="0.2">
      <c r="A197" s="10"/>
      <c r="B197" s="172">
        <v>189</v>
      </c>
      <c r="C197" s="153"/>
      <c r="D197" s="153"/>
      <c r="E197" s="153"/>
      <c r="F197" s="154"/>
      <c r="G197" s="154"/>
      <c r="H197" s="154"/>
      <c r="I197" s="154"/>
      <c r="J197" s="154"/>
      <c r="K197" s="154"/>
      <c r="L197" s="154"/>
      <c r="M197" s="154"/>
      <c r="N197" s="154"/>
      <c r="O197" s="154"/>
      <c r="P197" s="154"/>
      <c r="Q197" s="154"/>
      <c r="R197" s="154"/>
      <c r="S197" s="154"/>
      <c r="T197" s="154"/>
      <c r="U197" s="154"/>
      <c r="V197" s="10"/>
      <c r="W197" s="10"/>
      <c r="X197" s="10"/>
      <c r="Y197" s="10"/>
      <c r="Z197" s="10"/>
    </row>
    <row r="198" spans="1:26" s="3" customFormat="1" ht="12.75" customHeight="1" x14ac:dyDescent="0.2">
      <c r="A198" s="10"/>
      <c r="B198" s="172">
        <v>190</v>
      </c>
      <c r="C198" s="153"/>
      <c r="D198" s="153"/>
      <c r="E198" s="153"/>
      <c r="F198" s="154"/>
      <c r="G198" s="154"/>
      <c r="H198" s="154"/>
      <c r="I198" s="154"/>
      <c r="J198" s="154"/>
      <c r="K198" s="154"/>
      <c r="L198" s="154"/>
      <c r="M198" s="154"/>
      <c r="N198" s="154"/>
      <c r="O198" s="154"/>
      <c r="P198" s="154"/>
      <c r="Q198" s="154"/>
      <c r="R198" s="154"/>
      <c r="S198" s="154"/>
      <c r="T198" s="154"/>
      <c r="U198" s="154"/>
      <c r="V198" s="10"/>
      <c r="W198" s="10"/>
      <c r="X198" s="10"/>
      <c r="Y198" s="10"/>
      <c r="Z198" s="10"/>
    </row>
    <row r="199" spans="1:26" s="3" customFormat="1" ht="12.75" customHeight="1" x14ac:dyDescent="0.2">
      <c r="A199" s="10"/>
      <c r="B199" s="172">
        <v>191</v>
      </c>
      <c r="C199" s="153"/>
      <c r="D199" s="153"/>
      <c r="E199" s="153"/>
      <c r="F199" s="154"/>
      <c r="G199" s="154"/>
      <c r="H199" s="154"/>
      <c r="I199" s="154"/>
      <c r="J199" s="154"/>
      <c r="K199" s="154"/>
      <c r="L199" s="154"/>
      <c r="M199" s="154"/>
      <c r="N199" s="154"/>
      <c r="O199" s="154"/>
      <c r="P199" s="154"/>
      <c r="Q199" s="154"/>
      <c r="R199" s="154"/>
      <c r="S199" s="154"/>
      <c r="T199" s="154"/>
      <c r="U199" s="154"/>
      <c r="V199" s="10"/>
      <c r="W199" s="10"/>
      <c r="X199" s="10"/>
      <c r="Y199" s="10"/>
      <c r="Z199" s="10"/>
    </row>
    <row r="200" spans="1:26" s="3" customFormat="1" ht="12.75" customHeight="1" x14ac:dyDescent="0.2">
      <c r="A200" s="10"/>
      <c r="B200" s="172">
        <v>192</v>
      </c>
      <c r="C200" s="153"/>
      <c r="D200" s="153"/>
      <c r="E200" s="153"/>
      <c r="F200" s="154"/>
      <c r="G200" s="154"/>
      <c r="H200" s="154"/>
      <c r="I200" s="154"/>
      <c r="J200" s="154"/>
      <c r="K200" s="154"/>
      <c r="L200" s="154"/>
      <c r="M200" s="154"/>
      <c r="N200" s="154"/>
      <c r="O200" s="154"/>
      <c r="P200" s="154"/>
      <c r="Q200" s="154"/>
      <c r="R200" s="154"/>
      <c r="S200" s="154"/>
      <c r="T200" s="154"/>
      <c r="U200" s="154"/>
      <c r="V200" s="10"/>
      <c r="W200" s="10"/>
      <c r="X200" s="10"/>
      <c r="Y200" s="10"/>
      <c r="Z200" s="10"/>
    </row>
  </sheetData>
  <mergeCells count="11">
    <mergeCell ref="F5:J5"/>
    <mergeCell ref="K5:S5"/>
    <mergeCell ref="T5:U5"/>
    <mergeCell ref="Q6:S6"/>
    <mergeCell ref="B1:U1"/>
    <mergeCell ref="B2:U2"/>
    <mergeCell ref="B3:C3"/>
    <mergeCell ref="D3:S3"/>
    <mergeCell ref="B4:U4"/>
    <mergeCell ref="B5:B7"/>
    <mergeCell ref="C5:D5"/>
  </mergeCells>
  <phoneticPr fontId="18" type="noConversion"/>
  <printOptions horizontalCentered="1" verticalCentered="1"/>
  <pageMargins left="0.25" right="0.25" top="0.75" bottom="0.75" header="0" footer="0"/>
  <pageSetup scale="4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9292F35-0607-4800-8E35-D0BB10F9612E}">
          <x14:formula1>
            <xm:f>BD!$G$2:$G$11</xm:f>
          </x14:formula1>
          <xm:sqref>E187:E200 E8:E185</xm:sqref>
        </x14:dataValidation>
        <x14:dataValidation type="list" allowBlank="1" showInputMessage="1" showErrorMessage="1" xr:uid="{B8D3A21C-7721-4DCD-AFCC-DEAC3F4E52E0}">
          <x14:formula1>
            <xm:f>PYD!$B$3:$B$80</xm:f>
          </x14:formula1>
          <xm:sqref>D187:D200 D8:D180</xm:sqref>
        </x14:dataValidation>
        <x14:dataValidation type="list" allowBlank="1" showErrorMessage="1" xr:uid="{00000000-0002-0000-0600-000000000000}">
          <x14:formula1>
            <xm:f>BD!$T$1</xm:f>
          </x14:formula1>
          <xm:sqref>Q83:U200 Q52:R54 Q8:U20 S51:U54 Q55:U78 Q26:U50</xm:sqref>
        </x14:dataValidation>
        <x14:dataValidation type="list" allowBlank="1" showErrorMessage="1" xr:uid="{00000000-0002-0000-0600-000002000000}">
          <x14:formula1>
            <xm:f>BD!$S$1:$S$2</xm:f>
          </x14:formula1>
          <xm:sqref>K83:P200 L52:P54 K8:P20 K51:K54 K55:P78 K26:P50</xm:sqref>
        </x14:dataValidation>
        <x14:dataValidation type="list" allowBlank="1" showErrorMessage="1" xr:uid="{00000000-0002-0000-0600-000003000000}">
          <x14:formula1>
            <xm:f>BD!$A$2:$A$6</xm:f>
          </x14:formula1>
          <xm:sqref>F8:J21 F83:J200 F26:J78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988"/>
  <sheetViews>
    <sheetView workbookViewId="0">
      <selection activeCell="C6" sqref="C6"/>
    </sheetView>
  </sheetViews>
  <sheetFormatPr baseColWidth="10" defaultColWidth="11.25" defaultRowHeight="15" customHeight="1" x14ac:dyDescent="0.25"/>
  <cols>
    <col min="1" max="1" width="4.625" customWidth="1"/>
    <col min="2" max="2" width="76.375" bestFit="1" customWidth="1"/>
    <col min="3" max="3" width="15.625" customWidth="1"/>
    <col min="4" max="4" width="15.875" customWidth="1"/>
    <col min="5" max="5" width="15.25" customWidth="1"/>
    <col min="6" max="6" width="11" customWidth="1"/>
    <col min="7" max="7" width="8.375" customWidth="1"/>
    <col min="8" max="10" width="11" customWidth="1"/>
    <col min="11" max="11" width="6.375" customWidth="1"/>
    <col min="12" max="12" width="7" customWidth="1"/>
    <col min="13" max="13" width="11" style="75" customWidth="1"/>
  </cols>
  <sheetData>
    <row r="1" spans="1:13" ht="15.75" customHeight="1" x14ac:dyDescent="0.25">
      <c r="B1" s="14" t="s">
        <v>130</v>
      </c>
      <c r="C1" s="318" t="s">
        <v>942</v>
      </c>
      <c r="D1" s="318"/>
      <c r="E1" s="318"/>
      <c r="F1" s="318"/>
      <c r="G1" s="318"/>
      <c r="H1" s="318"/>
      <c r="I1" s="318"/>
      <c r="J1" s="318"/>
    </row>
    <row r="2" spans="1:13" ht="15.75" customHeight="1" x14ac:dyDescent="0.25">
      <c r="B2" s="15" t="s">
        <v>131</v>
      </c>
      <c r="C2" s="16"/>
      <c r="D2" s="16"/>
      <c r="E2" s="16"/>
      <c r="F2" s="16"/>
      <c r="G2" s="16"/>
      <c r="H2" s="16"/>
      <c r="I2" s="16"/>
      <c r="J2" s="16"/>
    </row>
    <row r="3" spans="1:13" ht="15.75" customHeight="1" x14ac:dyDescent="0.25">
      <c r="B3" s="17" t="s">
        <v>132</v>
      </c>
    </row>
    <row r="4" spans="1:13" ht="15.75" customHeight="1" x14ac:dyDescent="0.25">
      <c r="B4" s="18"/>
    </row>
    <row r="5" spans="1:13" ht="15.75" customHeight="1" x14ac:dyDescent="0.25">
      <c r="B5" s="19" t="s">
        <v>15</v>
      </c>
      <c r="C5" s="19" t="s">
        <v>67</v>
      </c>
      <c r="D5" s="20" t="s">
        <v>133</v>
      </c>
      <c r="E5" s="21" t="s">
        <v>134</v>
      </c>
      <c r="F5" s="19" t="s">
        <v>135</v>
      </c>
      <c r="G5" s="22"/>
      <c r="H5" s="19" t="s">
        <v>136</v>
      </c>
      <c r="I5" s="19" t="s">
        <v>137</v>
      </c>
      <c r="J5" s="19" t="s">
        <v>138</v>
      </c>
    </row>
    <row r="6" spans="1:13" ht="15.75" customHeight="1" x14ac:dyDescent="0.25">
      <c r="A6">
        <v>1</v>
      </c>
      <c r="B6" s="23" t="str">
        <f>AVC!C8</f>
        <v>Activo de información 1</v>
      </c>
      <c r="C6" s="23" t="str">
        <f t="shared" ref="C6" si="0">IF(J6=6,"BAJO",IF(J6=7,"BAJO",IF(J6=9,"BAJO",IF(J6=5,"BAJO",IF(J6=8,"BAJO",IF(J6=1,"DESPRECIABLE",IF(J6=4,"DESPRECIABLE",IF(J6=10,"APRECIABLE",IF(J6=11,"APRECIABLE",IF(J6=12,"APRECIABLE",IF(J6=13,"APRECIABLE",IF(J6=14,"APRECIABLE",IF(J6=15,"APRECIABLE",IF(J6=16,"IMPORTANTE",IF(J6=17,"IMPORTANTE",IF(J6=18,"IMPORTANTE",IF(J6=19,"IMPORTANTE",IF(J6=20,"IMPORTANTE",IF(J6=21,"CRITICO",IF(J6=22,"CRITICO",IF(J6=23,"CRITICO",IF(J6=24,"CRITICO",IF(J6=25,"CRITICO")))))))))))))))))))))))</f>
        <v>CRITICO</v>
      </c>
      <c r="D6" s="24">
        <f>IF(AVC!F8="B",9, IF(AVC!F8="MB",4, IF(AVC!F8="M",15, IF(AVC!F8="A",20, IF(AVC!F8="MA",25)))))</f>
        <v>20</v>
      </c>
      <c r="E6" s="24">
        <f>IF(AVC!G8="B",9, IF(AVC!G8="MB",4, IF(AVC!G8="M",15, IF(AVC!G8="A",20, IF(AVC!G8="MA",25)))))</f>
        <v>20</v>
      </c>
      <c r="F6" s="23">
        <f>IF(AVC!H8="B",9, IF(AVC!H8="MB",4, IF(AVC!H8="M",15, IF(AVC!H8="A",20, IF(AVC!H8="MA",25)))))</f>
        <v>25</v>
      </c>
      <c r="G6" s="22"/>
      <c r="H6" s="23">
        <f>IF(AVC!I8="B",9, IF(AVC!I8="MB",4, IF(AVC!I8="M",15, IF(AVC!I8="A",20, IF(AVC!I8="MA",25)))))</f>
        <v>20</v>
      </c>
      <c r="I6" s="23">
        <f>IF(AVC!J8="B",9, IF(AVC!J8="MB",4, IF(AVC!J8="M",15, IF(AVC!J8="A",20, IF(AVC!J8="MA",25)))))</f>
        <v>25</v>
      </c>
      <c r="J6" s="25">
        <f t="shared" ref="J6" si="1">IFERROR(ROUND(AVERAGE(D6:I6),0),0)</f>
        <v>22</v>
      </c>
      <c r="K6" s="26" t="str">
        <f t="shared" ref="K6:K105" si="2">+B6</f>
        <v>Activo de información 1</v>
      </c>
      <c r="L6" s="27">
        <f t="shared" ref="L6:L105" si="3">+J6</f>
        <v>22</v>
      </c>
      <c r="M6" s="75">
        <f t="shared" ref="M6:M105" si="4">IFERROR(J6,"")</f>
        <v>22</v>
      </c>
    </row>
    <row r="7" spans="1:13" ht="15.75" customHeight="1" x14ac:dyDescent="0.25">
      <c r="A7">
        <v>2</v>
      </c>
      <c r="B7" s="23" t="str">
        <f>AVC!C9</f>
        <v>Activo de información 2</v>
      </c>
      <c r="C7" s="23" t="str">
        <f t="shared" ref="C7:C30" si="5">IF(J7=6,"BAJO",IF(J7=7,"BAJO",IF(J7=9,"BAJO",IF(J7=5,"BAJO",IF(J7=8,"BAJO",IF(J7=1,"DESPRECIABLE",IF(J7=4,"DESPRECIABLE",IF(J7=10,"APRECIABLE",IF(J7=11,"APRECIABLE",IF(J7=12,"APRECIABLE",IF(J7=13,"APRECIABLE",IF(J7=14,"APRECIABLE",IF(J7=15,"APRECIABLE",IF(J7=16,"IMPORTANTE",IF(J7=17,"IMPORTANTE",IF(J7=18,"IMPORTANTE",IF(J7=19,"IMPORTANTE",IF(J7=20,"IMPORTANTE",IF(J7=21,"CRITICO",IF(J7=22,"CRITICO",IF(J7=23,"CRITICO",IF(J7=24,"CRITICO",IF(J7=25,"CRITICO")))))))))))))))))))))))</f>
        <v>IMPORTANTE</v>
      </c>
      <c r="D7" s="24">
        <f>IF(AVC!F9="B",9, IF(AVC!F9="MB",4, IF(AVC!F9="M",15, IF(AVC!F9="A",20, IF(AVC!F9="MA",25)))))</f>
        <v>25</v>
      </c>
      <c r="E7" s="24">
        <f>IF(AVC!G9="B",9, IF(AVC!G9="MB",4, IF(AVC!G9="M",15, IF(AVC!G9="A",20, IF(AVC!G9="MA",25)))))</f>
        <v>25</v>
      </c>
      <c r="F7" s="23">
        <f>IF(AVC!H9="B",9, IF(AVC!H9="MB",4, IF(AVC!H9="M",15, IF(AVC!H9="A",20, IF(AVC!H9="MA",25)))))</f>
        <v>4</v>
      </c>
      <c r="G7" s="22"/>
      <c r="H7" s="23">
        <f>IF(AVC!I9="B",9, IF(AVC!I9="MB",4, IF(AVC!I9="M",15, IF(AVC!I9="A",20, IF(AVC!I9="MA",25)))))</f>
        <v>25</v>
      </c>
      <c r="I7" s="23">
        <f>IF(AVC!J9="B",9, IF(AVC!J9="MB",4, IF(AVC!J9="M",15, IF(AVC!J9="A",20, IF(AVC!J9="MA",25)))))</f>
        <v>4</v>
      </c>
      <c r="J7" s="25">
        <f t="shared" ref="J7:J30" si="6">IFERROR(ROUND(AVERAGE(D7:I7),0),0)</f>
        <v>17</v>
      </c>
      <c r="K7" s="26" t="str">
        <f t="shared" si="2"/>
        <v>Activo de información 2</v>
      </c>
      <c r="L7" s="27">
        <f t="shared" si="3"/>
        <v>17</v>
      </c>
      <c r="M7" s="75">
        <f t="shared" si="4"/>
        <v>17</v>
      </c>
    </row>
    <row r="8" spans="1:13" ht="15.75" customHeight="1" x14ac:dyDescent="0.25">
      <c r="A8">
        <v>3</v>
      </c>
      <c r="B8" s="23">
        <f>AVC!C137</f>
        <v>0</v>
      </c>
      <c r="C8" s="23" t="b">
        <f t="shared" si="5"/>
        <v>0</v>
      </c>
      <c r="D8" s="24" t="b">
        <f>IF(AVC!F137="B",9, IF(AVC!F137="MB",4, IF(AVC!F137="M",15, IF(AVC!F137="A",20, IF(AVC!F137="MA",25)))))</f>
        <v>0</v>
      </c>
      <c r="E8" s="24" t="b">
        <f>IF(AVC!G137="B",9, IF(AVC!G137="MB",4, IF(AVC!G137="M",15, IF(AVC!G137="A",20, IF(AVC!G137="MA",25)))))</f>
        <v>0</v>
      </c>
      <c r="F8" s="23" t="b">
        <f>IF(AVC!H137="B",9, IF(AVC!H137="MB",4, IF(AVC!H137="M",15, IF(AVC!H137="A",20, IF(AVC!H137="MA",25)))))</f>
        <v>0</v>
      </c>
      <c r="G8" s="22"/>
      <c r="H8" s="23" t="b">
        <f>IF(AVC!I137="B",9, IF(AVC!I137="MB",4, IF(AVC!I137="M",15, IF(AVC!I137="A",20, IF(AVC!I137="MA",25)))))</f>
        <v>0</v>
      </c>
      <c r="I8" s="23" t="b">
        <f>IF(AVC!J137="B",9, IF(AVC!J137="MB",4, IF(AVC!J137="M",15, IF(AVC!J137="A",20, IF(AVC!J137="MA",25)))))</f>
        <v>0</v>
      </c>
      <c r="J8" s="25">
        <f t="shared" si="6"/>
        <v>0</v>
      </c>
      <c r="K8" s="26">
        <f t="shared" si="2"/>
        <v>0</v>
      </c>
      <c r="L8" s="27">
        <f t="shared" si="3"/>
        <v>0</v>
      </c>
      <c r="M8" s="75">
        <f t="shared" si="4"/>
        <v>0</v>
      </c>
    </row>
    <row r="9" spans="1:13" ht="15.75" customHeight="1" x14ac:dyDescent="0.25">
      <c r="A9">
        <v>4</v>
      </c>
      <c r="B9" s="23">
        <f>AVC!C138</f>
        <v>0</v>
      </c>
      <c r="C9" s="23" t="b">
        <f t="shared" si="5"/>
        <v>0</v>
      </c>
      <c r="D9" s="24" t="b">
        <f>IF(AVC!F138="B",9, IF(AVC!F138="MB",4, IF(AVC!F138="M",15, IF(AVC!F138="A",20, IF(AVC!F138="MA",25)))))</f>
        <v>0</v>
      </c>
      <c r="E9" s="24" t="b">
        <f>IF(AVC!G138="B",9, IF(AVC!G138="MB",4, IF(AVC!G138="M",15, IF(AVC!G138="A",20, IF(AVC!G138="MA",25)))))</f>
        <v>0</v>
      </c>
      <c r="F9" s="23" t="b">
        <f>IF(AVC!H138="B",9, IF(AVC!H138="MB",4, IF(AVC!H138="M",15, IF(AVC!H138="A",20, IF(AVC!H138="MA",25)))))</f>
        <v>0</v>
      </c>
      <c r="G9" s="22"/>
      <c r="H9" s="23" t="b">
        <f>IF(AVC!I138="B",9, IF(AVC!I138="MB",4, IF(AVC!I138="M",15, IF(AVC!I138="A",20, IF(AVC!I138="MA",25)))))</f>
        <v>0</v>
      </c>
      <c r="I9" s="23" t="b">
        <f>IF(AVC!J138="B",9, IF(AVC!J138="MB",4, IF(AVC!J138="M",15, IF(AVC!J138="A",20, IF(AVC!J138="MA",25)))))</f>
        <v>0</v>
      </c>
      <c r="J9" s="25">
        <f t="shared" si="6"/>
        <v>0</v>
      </c>
      <c r="K9" s="26">
        <f t="shared" si="2"/>
        <v>0</v>
      </c>
      <c r="L9" s="27">
        <f t="shared" si="3"/>
        <v>0</v>
      </c>
      <c r="M9" s="75">
        <f t="shared" si="4"/>
        <v>0</v>
      </c>
    </row>
    <row r="10" spans="1:13" ht="15.75" customHeight="1" x14ac:dyDescent="0.25">
      <c r="A10">
        <v>5</v>
      </c>
      <c r="B10" s="23">
        <f>AVC!C16</f>
        <v>0</v>
      </c>
      <c r="C10" s="23" t="b">
        <f t="shared" si="5"/>
        <v>0</v>
      </c>
      <c r="D10" s="24" t="b">
        <f>IF(AVC!F16="B",9, IF(AVC!F16="MB",4, IF(AVC!F16="M",15, IF(AVC!F16="A",20, IF(AVC!F16="MA",25)))))</f>
        <v>0</v>
      </c>
      <c r="E10" s="24" t="b">
        <f>IF(AVC!G16="B",9, IF(AVC!G16="MB",4, IF(AVC!G16="M",15, IF(AVC!G16="A",20, IF(AVC!G16="MA",25)))))</f>
        <v>0</v>
      </c>
      <c r="F10" s="23" t="b">
        <f>IF(AVC!H16="B",9, IF(AVC!H16="MB",4, IF(AVC!H16="M",15, IF(AVC!H16="A",20, IF(AVC!H16="MA",25)))))</f>
        <v>0</v>
      </c>
      <c r="G10" s="22"/>
      <c r="H10" s="23" t="b">
        <f>IF(AVC!I16="B",9, IF(AVC!I16="MB",4, IF(AVC!I16="M",15, IF(AVC!I16="A",20, IF(AVC!I16="MA",25)))))</f>
        <v>0</v>
      </c>
      <c r="I10" s="23" t="b">
        <f>IF(AVC!J16="B",9, IF(AVC!J16="MB",4, IF(AVC!J16="M",15, IF(AVC!J16="A",20, IF(AVC!J16="MA",25)))))</f>
        <v>0</v>
      </c>
      <c r="J10" s="25">
        <f t="shared" si="6"/>
        <v>0</v>
      </c>
      <c r="K10" s="26">
        <f t="shared" si="2"/>
        <v>0</v>
      </c>
      <c r="L10" s="27">
        <f t="shared" si="3"/>
        <v>0</v>
      </c>
      <c r="M10" s="75">
        <f t="shared" si="4"/>
        <v>0</v>
      </c>
    </row>
    <row r="11" spans="1:13" ht="15.75" customHeight="1" x14ac:dyDescent="0.25">
      <c r="A11">
        <f t="shared" ref="A11:A105" si="7">A10+1</f>
        <v>6</v>
      </c>
      <c r="B11" s="28">
        <f>AVC!C15</f>
        <v>0</v>
      </c>
      <c r="C11" s="23" t="b">
        <f t="shared" si="5"/>
        <v>0</v>
      </c>
      <c r="D11" s="24" t="b">
        <f>IF(AVC!F15="B",9, IF(AVC!F15="MB",4, IF(AVC!F15="M",15, IF(AVC!F15="A",20, IF(AVC!F15="MA",25)))))</f>
        <v>0</v>
      </c>
      <c r="E11" s="24" t="b">
        <f>IF(AVC!G15="B",9, IF(AVC!G15="MB",4, IF(AVC!G15="M",15, IF(AVC!G15="A",20, IF(AVC!G15="MA",25)))))</f>
        <v>0</v>
      </c>
      <c r="F11" s="23" t="b">
        <f>IF(AVC!H15="B",9, IF(AVC!H15="MB",4, IF(AVC!H15="M",15, IF(AVC!H15="A",20, IF(AVC!H15="MA",25)))))</f>
        <v>0</v>
      </c>
      <c r="G11" s="22"/>
      <c r="H11" s="23" t="b">
        <f>IF(AVC!I15="B",9, IF(AVC!I15="MB",4, IF(AVC!I15="M",15, IF(AVC!I15="A",20, IF(AVC!I15="MA",25)))))</f>
        <v>0</v>
      </c>
      <c r="I11" s="23" t="b">
        <f>IF(AVC!J15="B",9, IF(AVC!J15="MB",4, IF(AVC!J15="M",15, IF(AVC!J15="A",20, IF(AVC!J15="MA",25)))))</f>
        <v>0</v>
      </c>
      <c r="J11" s="25">
        <f t="shared" si="6"/>
        <v>0</v>
      </c>
      <c r="K11" s="26">
        <f t="shared" si="2"/>
        <v>0</v>
      </c>
      <c r="L11" s="27">
        <f t="shared" si="3"/>
        <v>0</v>
      </c>
      <c r="M11" s="75">
        <f t="shared" si="4"/>
        <v>0</v>
      </c>
    </row>
    <row r="12" spans="1:13" ht="15.75" customHeight="1" x14ac:dyDescent="0.25">
      <c r="A12">
        <f t="shared" si="7"/>
        <v>7</v>
      </c>
      <c r="B12" s="28" t="str">
        <f>AVC!C10</f>
        <v>Activo de información 3</v>
      </c>
      <c r="C12" s="23" t="b">
        <f t="shared" si="5"/>
        <v>0</v>
      </c>
      <c r="D12" s="24" t="b">
        <f>IF(AVC!F10="B",9, IF(AVC!F10="MB",4, IF(AVC!F10="M",15, IF(AVC!F10="A",20, IF(AVC!F10="MA",25)))))</f>
        <v>0</v>
      </c>
      <c r="E12" s="24" t="b">
        <f>IF(AVC!G10="B",9, IF(AVC!G10="MB",4, IF(AVC!G10="M",15, IF(AVC!G10="A",20, IF(AVC!G10="MA",25)))))</f>
        <v>0</v>
      </c>
      <c r="F12" s="23" t="b">
        <f>IF(AVC!H10="B",9, IF(AVC!H10="MB",4, IF(AVC!H10="M",15, IF(AVC!H10="A",20, IF(AVC!H10="MA",25)))))</f>
        <v>0</v>
      </c>
      <c r="G12" s="22"/>
      <c r="H12" s="23" t="b">
        <f>IF(AVC!I10="B",9, IF(AVC!I10="MB",4, IF(AVC!I10="M",15, IF(AVC!I10="A",20, IF(AVC!I10="MA",25)))))</f>
        <v>0</v>
      </c>
      <c r="I12" s="23" t="b">
        <f>IF(AVC!J10="B",9, IF(AVC!J10="MB",4, IF(AVC!J10="M",15, IF(AVC!J10="A",20, IF(AVC!J10="MA",25)))))</f>
        <v>0</v>
      </c>
      <c r="J12" s="25">
        <f t="shared" si="6"/>
        <v>0</v>
      </c>
      <c r="K12" s="26" t="str">
        <f t="shared" si="2"/>
        <v>Activo de información 3</v>
      </c>
      <c r="L12" s="27">
        <f t="shared" si="3"/>
        <v>0</v>
      </c>
      <c r="M12" s="75">
        <f t="shared" si="4"/>
        <v>0</v>
      </c>
    </row>
    <row r="13" spans="1:13" ht="15.75" customHeight="1" x14ac:dyDescent="0.25">
      <c r="A13">
        <f t="shared" si="7"/>
        <v>8</v>
      </c>
      <c r="B13" s="23" t="e">
        <f>AVC!#REF!</f>
        <v>#REF!</v>
      </c>
      <c r="C13" s="23" t="b">
        <f t="shared" si="5"/>
        <v>0</v>
      </c>
      <c r="D13" s="24" t="e">
        <f>IF(AVC!#REF!="B",9, IF(AVC!#REF!="MB",4, IF(AVC!#REF!="M",15, IF(AVC!#REF!="A",20, IF(AVC!#REF!="MA",25)))))</f>
        <v>#REF!</v>
      </c>
      <c r="E13" s="24" t="e">
        <f>IF(AVC!#REF!="B",9, IF(AVC!#REF!="MB",4, IF(AVC!#REF!="M",15, IF(AVC!#REF!="A",20, IF(AVC!#REF!="MA",25)))))</f>
        <v>#REF!</v>
      </c>
      <c r="F13" s="23" t="e">
        <f>IF(AVC!#REF!="B",9, IF(AVC!#REF!="MB",4, IF(AVC!#REF!="M",15, IF(AVC!#REF!="A",20, IF(AVC!#REF!="MA",25)))))</f>
        <v>#REF!</v>
      </c>
      <c r="G13" s="22"/>
      <c r="H13" s="23" t="e">
        <f>IF(AVC!#REF!="B",9, IF(AVC!#REF!="MB",4, IF(AVC!#REF!="M",15, IF(AVC!#REF!="A",20, IF(AVC!#REF!="MA",25)))))</f>
        <v>#REF!</v>
      </c>
      <c r="I13" s="23" t="e">
        <f>IF(AVC!#REF!="B",9, IF(AVC!#REF!="MB",4, IF(AVC!#REF!="M",15, IF(AVC!#REF!="A",20, IF(AVC!#REF!="MA",25)))))</f>
        <v>#REF!</v>
      </c>
      <c r="J13" s="25">
        <f t="shared" si="6"/>
        <v>0</v>
      </c>
      <c r="K13" s="26" t="e">
        <f t="shared" si="2"/>
        <v>#REF!</v>
      </c>
      <c r="L13" s="27">
        <f t="shared" si="3"/>
        <v>0</v>
      </c>
      <c r="M13" s="75">
        <f t="shared" si="4"/>
        <v>0</v>
      </c>
    </row>
    <row r="14" spans="1:13" ht="15.75" customHeight="1" x14ac:dyDescent="0.25">
      <c r="A14">
        <f t="shared" si="7"/>
        <v>9</v>
      </c>
      <c r="B14" s="23">
        <f>AVC!C13</f>
        <v>0</v>
      </c>
      <c r="C14" s="23" t="b">
        <f t="shared" si="5"/>
        <v>0</v>
      </c>
      <c r="D14" s="24" t="b">
        <f>IF(AVC!F13="B",9, IF(AVC!F13="MB",4, IF(AVC!F13="M",15, IF(AVC!F13="A",20, IF(AVC!F13="MA",25)))))</f>
        <v>0</v>
      </c>
      <c r="E14" s="24" t="b">
        <f>IF(AVC!G13="B",9, IF(AVC!G13="MB",4, IF(AVC!G13="M",15, IF(AVC!G13="A",20, IF(AVC!G13="MA",25)))))</f>
        <v>0</v>
      </c>
      <c r="F14" s="23" t="b">
        <f>IF(AVC!H13="B",9, IF(AVC!H13="MB",4, IF(AVC!H13="M",15, IF(AVC!H13="A",20, IF(AVC!H13="MA",25)))))</f>
        <v>0</v>
      </c>
      <c r="G14" s="22"/>
      <c r="H14" s="23" t="b">
        <f>IF(AVC!I13="B",9, IF(AVC!I13="MB",4, IF(AVC!I13="M",15, IF(AVC!I13="A",20, IF(AVC!I13="MA",25)))))</f>
        <v>0</v>
      </c>
      <c r="I14" s="23" t="b">
        <f>IF(AVC!J13="B",9, IF(AVC!J13="MB",4, IF(AVC!J13="M",15, IF(AVC!J13="A",20, IF(AVC!J13="MA",25)))))</f>
        <v>0</v>
      </c>
      <c r="J14" s="25">
        <f t="shared" si="6"/>
        <v>0</v>
      </c>
      <c r="K14" s="26">
        <f t="shared" si="2"/>
        <v>0</v>
      </c>
      <c r="L14" s="27">
        <f t="shared" si="3"/>
        <v>0</v>
      </c>
      <c r="M14" s="75">
        <f t="shared" si="4"/>
        <v>0</v>
      </c>
    </row>
    <row r="15" spans="1:13" ht="15.75" customHeight="1" x14ac:dyDescent="0.25">
      <c r="A15">
        <f t="shared" si="7"/>
        <v>10</v>
      </c>
      <c r="B15" s="23">
        <f>AVC!C187</f>
        <v>0</v>
      </c>
      <c r="C15" s="23" t="b">
        <f t="shared" si="5"/>
        <v>0</v>
      </c>
      <c r="D15" s="24" t="b">
        <f>IF(AVC!F187="B",9, IF(AVC!F187="MB",4, IF(AVC!F187="M",15, IF(AVC!F187="A",20, IF(AVC!F187="MA",25)))))</f>
        <v>0</v>
      </c>
      <c r="E15" s="24" t="b">
        <f>IF(AVC!G187="B",9, IF(AVC!G187="MB",4, IF(AVC!G187="M",15, IF(AVC!G187="A",20, IF(AVC!G187="MA",25)))))</f>
        <v>0</v>
      </c>
      <c r="F15" s="23" t="b">
        <f>IF(AVC!H187="B",9, IF(AVC!H187="MB",4, IF(AVC!H187="M",15, IF(AVC!H187="A",20, IF(AVC!H187="MA",25)))))</f>
        <v>0</v>
      </c>
      <c r="G15" s="22"/>
      <c r="H15" s="23" t="b">
        <f>IF(AVC!I187="B",9, IF(AVC!I187="MB",4, IF(AVC!I187="M",15, IF(AVC!I187="A",20, IF(AVC!I187="MA",25)))))</f>
        <v>0</v>
      </c>
      <c r="I15" s="23" t="b">
        <f>IF(AVC!J187="B",9, IF(AVC!J187="MB",4, IF(AVC!J187="M",15, IF(AVC!J187="A",20, IF(AVC!J187="MA",25)))))</f>
        <v>0</v>
      </c>
      <c r="J15" s="25">
        <f t="shared" si="6"/>
        <v>0</v>
      </c>
      <c r="K15" s="26">
        <f t="shared" si="2"/>
        <v>0</v>
      </c>
      <c r="L15" s="27">
        <f t="shared" si="3"/>
        <v>0</v>
      </c>
      <c r="M15" s="75">
        <f t="shared" si="4"/>
        <v>0</v>
      </c>
    </row>
    <row r="16" spans="1:13" ht="15.75" customHeight="1" x14ac:dyDescent="0.25">
      <c r="A16">
        <f t="shared" si="7"/>
        <v>11</v>
      </c>
      <c r="B16" s="23">
        <f>AVC!C139</f>
        <v>0</v>
      </c>
      <c r="C16" s="23" t="b">
        <f t="shared" si="5"/>
        <v>0</v>
      </c>
      <c r="D16" s="24" t="b">
        <f>IF(AVC!F139="B",9, IF(AVC!F139="MB",4, IF(AVC!F139="M",15, IF(AVC!F139="A",20, IF(AVC!F139="MA",25)))))</f>
        <v>0</v>
      </c>
      <c r="E16" s="24" t="b">
        <f>IF(AVC!G139="B",9, IF(AVC!G139="MB",4, IF(AVC!G139="M",15, IF(AVC!G139="A",20, IF(AVC!G139="MA",25)))))</f>
        <v>0</v>
      </c>
      <c r="F16" s="23" t="b">
        <f>IF(AVC!H139="B",9, IF(AVC!H139="MB",4, IF(AVC!H139="M",15, IF(AVC!H139="A",20, IF(AVC!H139="MA",25)))))</f>
        <v>0</v>
      </c>
      <c r="G16" s="22"/>
      <c r="H16" s="23" t="b">
        <f>IF(AVC!I139="B",9, IF(AVC!I139="MB",4, IF(AVC!I139="M",15, IF(AVC!I139="A",20, IF(AVC!I139="MA",25)))))</f>
        <v>0</v>
      </c>
      <c r="I16" s="23" t="b">
        <f>IF(AVC!J139="B",9, IF(AVC!J139="MB",4, IF(AVC!J139="M",15, IF(AVC!J139="A",20, IF(AVC!J139="MA",25)))))</f>
        <v>0</v>
      </c>
      <c r="J16" s="25">
        <f t="shared" si="6"/>
        <v>0</v>
      </c>
      <c r="K16" s="26">
        <f t="shared" si="2"/>
        <v>0</v>
      </c>
      <c r="L16" s="27">
        <f t="shared" si="3"/>
        <v>0</v>
      </c>
      <c r="M16" s="75">
        <f t="shared" si="4"/>
        <v>0</v>
      </c>
    </row>
    <row r="17" spans="1:13" ht="15.75" customHeight="1" x14ac:dyDescent="0.25">
      <c r="A17">
        <f t="shared" si="7"/>
        <v>12</v>
      </c>
      <c r="B17" s="23">
        <f>AVC!C188</f>
        <v>0</v>
      </c>
      <c r="C17" s="23" t="b">
        <f t="shared" si="5"/>
        <v>0</v>
      </c>
      <c r="D17" s="24" t="b">
        <f>IF(AVC!F188="B",9, IF(AVC!F188="MB",4, IF(AVC!F188="M",15, IF(AVC!F188="A",20, IF(AVC!F188="MA",25)))))</f>
        <v>0</v>
      </c>
      <c r="E17" s="24" t="b">
        <f>IF(AVC!G188="B",9, IF(AVC!G188="MB",4, IF(AVC!G188="M",15, IF(AVC!G188="A",20, IF(AVC!G188="MA",25)))))</f>
        <v>0</v>
      </c>
      <c r="F17" s="23" t="b">
        <f>IF(AVC!H188="B",9, IF(AVC!H188="MB",4, IF(AVC!H188="M",15, IF(AVC!H188="A",20, IF(AVC!H188="MA",25)))))</f>
        <v>0</v>
      </c>
      <c r="G17" s="22"/>
      <c r="H17" s="23" t="b">
        <f>IF(AVC!I188="B",9, IF(AVC!I188="MB",4, IF(AVC!I188="M",15, IF(AVC!I188="A",20, IF(AVC!I188="MA",25)))))</f>
        <v>0</v>
      </c>
      <c r="I17" s="23" t="b">
        <f>IF(AVC!J188="B",9, IF(AVC!J188="MB",4, IF(AVC!J188="M",15, IF(AVC!J188="A",20, IF(AVC!J188="MA",25)))))</f>
        <v>0</v>
      </c>
      <c r="J17" s="25">
        <f t="shared" si="6"/>
        <v>0</v>
      </c>
      <c r="K17" s="26">
        <f t="shared" si="2"/>
        <v>0</v>
      </c>
      <c r="L17" s="27">
        <f t="shared" si="3"/>
        <v>0</v>
      </c>
      <c r="M17" s="75">
        <f t="shared" si="4"/>
        <v>0</v>
      </c>
    </row>
    <row r="18" spans="1:13" ht="15.75" customHeight="1" x14ac:dyDescent="0.25">
      <c r="A18">
        <f t="shared" si="7"/>
        <v>13</v>
      </c>
      <c r="B18" s="23">
        <f>AVC!C83</f>
        <v>0</v>
      </c>
      <c r="C18" s="23" t="b">
        <f t="shared" si="5"/>
        <v>0</v>
      </c>
      <c r="D18" s="24" t="b">
        <f>IF(AVC!F189="B",9, IF(AVC!F189="MB",4, IF(AVC!F189="M",15, IF(AVC!F189="A",20, IF(AVC!F189="MA",25)))))</f>
        <v>0</v>
      </c>
      <c r="E18" s="24" t="b">
        <f>IF(AVC!G189="B",9, IF(AVC!G189="MB",4, IF(AVC!G189="M",15, IF(AVC!G189="A",20, IF(AVC!G189="MA",25)))))</f>
        <v>0</v>
      </c>
      <c r="F18" s="23" t="b">
        <f>IF(AVC!H189="B",9, IF(AVC!H189="MB",4, IF(AVC!H189="M",15, IF(AVC!H189="A",20, IF(AVC!H189="MA",25)))))</f>
        <v>0</v>
      </c>
      <c r="G18" s="22"/>
      <c r="H18" s="23" t="b">
        <f>IF(AVC!I189="B",9, IF(AVC!I189="MB",4, IF(AVC!I189="M",15, IF(AVC!I189="A",20, IF(AVC!I189="MA",25)))))</f>
        <v>0</v>
      </c>
      <c r="I18" s="23" t="b">
        <f>IF(AVC!J189="B",9, IF(AVC!J189="MB",4, IF(AVC!J189="M",15, IF(AVC!J189="A",20, IF(AVC!J189="MA",25)))))</f>
        <v>0</v>
      </c>
      <c r="J18" s="25">
        <f t="shared" si="6"/>
        <v>0</v>
      </c>
      <c r="K18" s="26">
        <f t="shared" si="2"/>
        <v>0</v>
      </c>
      <c r="L18" s="27">
        <f t="shared" si="3"/>
        <v>0</v>
      </c>
      <c r="M18" s="75">
        <f t="shared" si="4"/>
        <v>0</v>
      </c>
    </row>
    <row r="19" spans="1:13" ht="15.75" customHeight="1" x14ac:dyDescent="0.25">
      <c r="A19">
        <f t="shared" si="7"/>
        <v>14</v>
      </c>
      <c r="B19" s="23">
        <f>AVC!C86</f>
        <v>0</v>
      </c>
      <c r="C19" s="23" t="b">
        <f t="shared" si="5"/>
        <v>0</v>
      </c>
      <c r="D19" s="24" t="b">
        <f>IF(AVC!F83="B",9, IF(AVC!F83="MB",4, IF(AVC!F83="M",15, IF(AVC!F83="A",20, IF(AVC!F83="MA",25)))))</f>
        <v>0</v>
      </c>
      <c r="E19" s="24" t="b">
        <f>IF(AVC!G83="B",9, IF(AVC!G83="MB",4, IF(AVC!G83="M",15, IF(AVC!G83="A",20, IF(AVC!G83="MA",25)))))</f>
        <v>0</v>
      </c>
      <c r="F19" s="23" t="b">
        <f>IF(AVC!H83="B",9, IF(AVC!H83="MB",4, IF(AVC!H83="M",15, IF(AVC!H83="A",20, IF(AVC!H83="MA",25)))))</f>
        <v>0</v>
      </c>
      <c r="G19" s="22"/>
      <c r="H19" s="23" t="b">
        <f>IF(AVC!I83="B",9, IF(AVC!I83="MB",4, IF(AVC!I83="M",15, IF(AVC!I83="A",20, IF(AVC!I83="MA",25)))))</f>
        <v>0</v>
      </c>
      <c r="I19" s="23" t="b">
        <f>IF(AVC!J83="B",9, IF(AVC!J83="MB",4, IF(AVC!J83="M",15, IF(AVC!J83="A",20, IF(AVC!J83="MA",25)))))</f>
        <v>0</v>
      </c>
      <c r="J19" s="25">
        <f t="shared" si="6"/>
        <v>0</v>
      </c>
      <c r="K19" s="26">
        <f t="shared" si="2"/>
        <v>0</v>
      </c>
      <c r="L19" s="27">
        <f t="shared" si="3"/>
        <v>0</v>
      </c>
      <c r="M19" s="75">
        <f t="shared" si="4"/>
        <v>0</v>
      </c>
    </row>
    <row r="20" spans="1:13" ht="15.75" customHeight="1" x14ac:dyDescent="0.25">
      <c r="A20">
        <f t="shared" si="7"/>
        <v>15</v>
      </c>
      <c r="B20" s="23">
        <f>AVC!C87</f>
        <v>0</v>
      </c>
      <c r="C20" s="23" t="b">
        <f t="shared" si="5"/>
        <v>0</v>
      </c>
      <c r="D20" s="24" t="b">
        <f>IF(AVC!F86="B",9, IF(AVC!F86="MB",4, IF(AVC!F86="M",15, IF(AVC!F86="A",20, IF(AVC!F86="MA",25)))))</f>
        <v>0</v>
      </c>
      <c r="E20" s="24" t="b">
        <f>IF(AVC!G86="B",9, IF(AVC!G86="MB",4, IF(AVC!G86="M",15, IF(AVC!G86="A",20, IF(AVC!G86="MA",25)))))</f>
        <v>0</v>
      </c>
      <c r="F20" s="23" t="b">
        <f>IF(AVC!H86="B",9, IF(AVC!H86="MB",4, IF(AVC!H86="M",15, IF(AVC!H86="A",20, IF(AVC!H86="MA",25)))))</f>
        <v>0</v>
      </c>
      <c r="G20" s="22"/>
      <c r="H20" s="23" t="b">
        <f>IF(AVC!I86="B",9, IF(AVC!I86="MB",4, IF(AVC!I86="M",15, IF(AVC!I86="A",20, IF(AVC!I86="MA",25)))))</f>
        <v>0</v>
      </c>
      <c r="I20" s="23" t="b">
        <f>IF(AVC!J86="B",9, IF(AVC!J86="MB",4, IF(AVC!J86="M",15, IF(AVC!J86="A",20, IF(AVC!J86="MA",25)))))</f>
        <v>0</v>
      </c>
      <c r="J20" s="25">
        <f t="shared" si="6"/>
        <v>0</v>
      </c>
      <c r="K20" s="26">
        <f t="shared" si="2"/>
        <v>0</v>
      </c>
      <c r="L20" s="27">
        <f t="shared" si="3"/>
        <v>0</v>
      </c>
      <c r="M20" s="75">
        <f t="shared" si="4"/>
        <v>0</v>
      </c>
    </row>
    <row r="21" spans="1:13" ht="15.75" customHeight="1" x14ac:dyDescent="0.25">
      <c r="A21">
        <f t="shared" si="7"/>
        <v>16</v>
      </c>
      <c r="B21" s="23">
        <f>AVC!C89</f>
        <v>0</v>
      </c>
      <c r="C21" s="23" t="b">
        <f t="shared" si="5"/>
        <v>0</v>
      </c>
      <c r="D21" s="24" t="b">
        <f>IF(AVC!F87="B",9, IF(AVC!F87="MB",4, IF(AVC!F87="M",15, IF(AVC!F87="A",20, IF(AVC!F87="MA",25)))))</f>
        <v>0</v>
      </c>
      <c r="E21" s="24" t="b">
        <f>IF(AVC!G87="B",9, IF(AVC!G87="MB",4, IF(AVC!G87="M",15, IF(AVC!G87="A",20, IF(AVC!G87="MA",25)))))</f>
        <v>0</v>
      </c>
      <c r="F21" s="23" t="b">
        <f>IF(AVC!H87="B",9, IF(AVC!H87="MB",4, IF(AVC!H87="M",15, IF(AVC!H87="A",20, IF(AVC!H87="MA",25)))))</f>
        <v>0</v>
      </c>
      <c r="G21" s="22"/>
      <c r="H21" s="23" t="b">
        <f>IF(AVC!I87="B",9, IF(AVC!I87="MB",4, IF(AVC!I87="M",15, IF(AVC!I87="A",20, IF(AVC!I87="MA",25)))))</f>
        <v>0</v>
      </c>
      <c r="I21" s="23" t="b">
        <f>IF(AVC!J87="B",9, IF(AVC!J87="MB",4, IF(AVC!J87="M",15, IF(AVC!J87="A",20, IF(AVC!J87="MA",25)))))</f>
        <v>0</v>
      </c>
      <c r="J21" s="25">
        <f t="shared" si="6"/>
        <v>0</v>
      </c>
      <c r="K21" s="26">
        <f t="shared" si="2"/>
        <v>0</v>
      </c>
      <c r="L21" s="27">
        <f t="shared" si="3"/>
        <v>0</v>
      </c>
      <c r="M21" s="75">
        <f t="shared" si="4"/>
        <v>0</v>
      </c>
    </row>
    <row r="22" spans="1:13" ht="15.75" customHeight="1" x14ac:dyDescent="0.25">
      <c r="A22">
        <f t="shared" si="7"/>
        <v>17</v>
      </c>
      <c r="B22" s="23">
        <f>AVC!C91</f>
        <v>0</v>
      </c>
      <c r="C22" s="23" t="b">
        <f t="shared" si="5"/>
        <v>0</v>
      </c>
      <c r="D22" s="24" t="b">
        <f>IF(AVC!F89="B",9, IF(AVC!F89="MB",4, IF(AVC!F89="M",15, IF(AVC!F89="A",20, IF(AVC!F89="MA",25)))))</f>
        <v>0</v>
      </c>
      <c r="E22" s="24" t="b">
        <f>IF(AVC!G89="B",9, IF(AVC!G89="MB",4, IF(AVC!G89="M",15, IF(AVC!G89="A",20, IF(AVC!G89="MA",25)))))</f>
        <v>0</v>
      </c>
      <c r="F22" s="23" t="b">
        <f>IF(AVC!H89="B",9, IF(AVC!H89="MB",4, IF(AVC!H89="M",15, IF(AVC!H89="A",20, IF(AVC!H89="MA",25)))))</f>
        <v>0</v>
      </c>
      <c r="G22" s="22"/>
      <c r="H22" s="23" t="b">
        <f>IF(AVC!I89="B",9, IF(AVC!I89="MB",4, IF(AVC!I89="M",15, IF(AVC!I89="A",20, IF(AVC!I89="MA",25)))))</f>
        <v>0</v>
      </c>
      <c r="I22" s="23" t="b">
        <f>IF(AVC!J89="B",9, IF(AVC!J89="MB",4, IF(AVC!J89="M",15, IF(AVC!J89="A",20, IF(AVC!J89="MA",25)))))</f>
        <v>0</v>
      </c>
      <c r="J22" s="25">
        <f t="shared" si="6"/>
        <v>0</v>
      </c>
      <c r="K22" s="26">
        <f t="shared" si="2"/>
        <v>0</v>
      </c>
      <c r="L22" s="27">
        <f t="shared" si="3"/>
        <v>0</v>
      </c>
      <c r="M22" s="75">
        <f t="shared" si="4"/>
        <v>0</v>
      </c>
    </row>
    <row r="23" spans="1:13" ht="15.75" customHeight="1" x14ac:dyDescent="0.25">
      <c r="A23">
        <f t="shared" si="7"/>
        <v>18</v>
      </c>
      <c r="B23" s="23">
        <f>AVC!C93</f>
        <v>0</v>
      </c>
      <c r="C23" s="23" t="b">
        <f t="shared" si="5"/>
        <v>0</v>
      </c>
      <c r="D23" s="24" t="b">
        <f>IF(AVC!F91="B",9, IF(AVC!F91="MB",4, IF(AVC!F91="M",15, IF(AVC!F91="A",20, IF(AVC!F91="MA",25)))))</f>
        <v>0</v>
      </c>
      <c r="E23" s="24" t="b">
        <f>IF(AVC!G91="B",9, IF(AVC!G91="MB",4, IF(AVC!G91="M",15, IF(AVC!G91="A",20, IF(AVC!G91="MA",25)))))</f>
        <v>0</v>
      </c>
      <c r="F23" s="23" t="b">
        <f>IF(AVC!H91="B",9, IF(AVC!H91="MB",4, IF(AVC!H91="M",15, IF(AVC!H91="A",20, IF(AVC!H91="MA",25)))))</f>
        <v>0</v>
      </c>
      <c r="G23" s="22"/>
      <c r="H23" s="23" t="b">
        <f>IF(AVC!I91="B",9, IF(AVC!I91="MB",4, IF(AVC!I91="M",15, IF(AVC!I91="A",20, IF(AVC!I91="MA",25)))))</f>
        <v>0</v>
      </c>
      <c r="I23" s="23" t="b">
        <f>IF(AVC!J91="B",9, IF(AVC!J91="MB",4, IF(AVC!J91="M",15, IF(AVC!J91="A",20, IF(AVC!J91="MA",25)))))</f>
        <v>0</v>
      </c>
      <c r="J23" s="25">
        <f t="shared" si="6"/>
        <v>0</v>
      </c>
      <c r="K23" s="26">
        <f t="shared" si="2"/>
        <v>0</v>
      </c>
      <c r="L23" s="27">
        <f t="shared" si="3"/>
        <v>0</v>
      </c>
      <c r="M23" s="75">
        <f t="shared" si="4"/>
        <v>0</v>
      </c>
    </row>
    <row r="24" spans="1:13" ht="15.75" customHeight="1" x14ac:dyDescent="0.25">
      <c r="A24">
        <f t="shared" si="7"/>
        <v>19</v>
      </c>
      <c r="B24" s="23">
        <f>AVC!C95</f>
        <v>0</v>
      </c>
      <c r="C24" s="23" t="b">
        <f t="shared" si="5"/>
        <v>0</v>
      </c>
      <c r="D24" s="24" t="b">
        <f>IF(AVC!F93="B",9, IF(AVC!F93="MB",4, IF(AVC!F93="M",15, IF(AVC!F93="A",20, IF(AVC!F93="MA",25)))))</f>
        <v>0</v>
      </c>
      <c r="E24" s="24" t="b">
        <f>IF(AVC!G93="B",9, IF(AVC!G93="MB",4, IF(AVC!G93="M",15, IF(AVC!G93="A",20, IF(AVC!G93="MA",25)))))</f>
        <v>0</v>
      </c>
      <c r="F24" s="23" t="b">
        <f>IF(AVC!H93="B",9, IF(AVC!H93="MB",4, IF(AVC!H93="M",15, IF(AVC!H93="A",20, IF(AVC!H93="MA",25)))))</f>
        <v>0</v>
      </c>
      <c r="G24" s="22"/>
      <c r="H24" s="23" t="b">
        <f>IF(AVC!I93="B",9, IF(AVC!I93="MB",4, IF(AVC!I93="M",15, IF(AVC!I93="A",20, IF(AVC!I93="MA",25)))))</f>
        <v>0</v>
      </c>
      <c r="I24" s="23" t="b">
        <f>IF(AVC!J93="B",9, IF(AVC!J93="MB",4, IF(AVC!J93="M",15, IF(AVC!J93="A",20, IF(AVC!J93="MA",25)))))</f>
        <v>0</v>
      </c>
      <c r="J24" s="25">
        <f t="shared" si="6"/>
        <v>0</v>
      </c>
      <c r="K24" s="26">
        <f t="shared" si="2"/>
        <v>0</v>
      </c>
      <c r="L24" s="27">
        <f t="shared" si="3"/>
        <v>0</v>
      </c>
      <c r="M24" s="75">
        <f t="shared" si="4"/>
        <v>0</v>
      </c>
    </row>
    <row r="25" spans="1:13" ht="15.75" customHeight="1" x14ac:dyDescent="0.25">
      <c r="A25">
        <f t="shared" si="7"/>
        <v>20</v>
      </c>
      <c r="B25" s="23">
        <f>AVC!C97</f>
        <v>0</v>
      </c>
      <c r="C25" s="23" t="b">
        <f t="shared" si="5"/>
        <v>0</v>
      </c>
      <c r="D25" s="24" t="b">
        <f>IF(AVC!F95="B",9, IF(AVC!F95="MB",4, IF(AVC!F95="M",15, IF(AVC!F95="A",20, IF(AVC!F95="MA",25)))))</f>
        <v>0</v>
      </c>
      <c r="E25" s="24" t="b">
        <f>IF(AVC!G95="B",9, IF(AVC!G95="MB",4, IF(AVC!G95="M",15, IF(AVC!G95="A",20, IF(AVC!G95="MA",25)))))</f>
        <v>0</v>
      </c>
      <c r="F25" s="23" t="b">
        <f>IF(AVC!H95="B",9, IF(AVC!H95="MB",4, IF(AVC!H95="M",15, IF(AVC!H95="A",20, IF(AVC!H95="MA",25)))))</f>
        <v>0</v>
      </c>
      <c r="G25" s="22"/>
      <c r="H25" s="23" t="b">
        <f>IF(AVC!I95="B",9, IF(AVC!I95="MB",4, IF(AVC!I95="M",15, IF(AVC!I95="A",20, IF(AVC!I95="MA",25)))))</f>
        <v>0</v>
      </c>
      <c r="I25" s="23" t="b">
        <f>IF(AVC!J95="B",9, IF(AVC!J95="MB",4, IF(AVC!J95="M",15, IF(AVC!J95="A",20, IF(AVC!J95="MA",25)))))</f>
        <v>0</v>
      </c>
      <c r="J25" s="25">
        <f t="shared" si="6"/>
        <v>0</v>
      </c>
      <c r="K25" s="26">
        <f t="shared" si="2"/>
        <v>0</v>
      </c>
      <c r="L25" s="27">
        <f t="shared" si="3"/>
        <v>0</v>
      </c>
      <c r="M25" s="75">
        <f t="shared" si="4"/>
        <v>0</v>
      </c>
    </row>
    <row r="26" spans="1:13" ht="15.75" customHeight="1" x14ac:dyDescent="0.25">
      <c r="A26">
        <f t="shared" si="7"/>
        <v>21</v>
      </c>
      <c r="B26" s="23">
        <f>AVC!C99</f>
        <v>0</v>
      </c>
      <c r="C26" s="23" t="b">
        <f t="shared" si="5"/>
        <v>0</v>
      </c>
      <c r="D26" s="24" t="b">
        <f>IF(AVC!F97="B",9, IF(AVC!F97="MB",4, IF(AVC!F97="M",15, IF(AVC!F97="A",20, IF(AVC!F97="MA",25)))))</f>
        <v>0</v>
      </c>
      <c r="E26" s="24" t="b">
        <f>IF(AVC!G97="B",9, IF(AVC!G97="MB",4, IF(AVC!G97="M",15, IF(AVC!G97="A",20, IF(AVC!G97="MA",25)))))</f>
        <v>0</v>
      </c>
      <c r="F26" s="23" t="b">
        <f>IF(AVC!H97="B",9, IF(AVC!H97="MB",4, IF(AVC!H97="M",15, IF(AVC!H97="A",20, IF(AVC!H97="MA",25)))))</f>
        <v>0</v>
      </c>
      <c r="G26" s="22"/>
      <c r="H26" s="23" t="b">
        <f>IF(AVC!I97="B",9, IF(AVC!I97="MB",4, IF(AVC!I97="M",15, IF(AVC!I97="A",20, IF(AVC!I97="MA",25)))))</f>
        <v>0</v>
      </c>
      <c r="I26" s="23" t="b">
        <f>IF(AVC!J97="B",9, IF(AVC!J97="MB",4, IF(AVC!J97="M",15, IF(AVC!J97="A",20, IF(AVC!J97="MA",25)))))</f>
        <v>0</v>
      </c>
      <c r="J26" s="25">
        <f t="shared" si="6"/>
        <v>0</v>
      </c>
      <c r="K26" s="26">
        <f t="shared" si="2"/>
        <v>0</v>
      </c>
      <c r="L26" s="27">
        <f t="shared" si="3"/>
        <v>0</v>
      </c>
      <c r="M26" s="75">
        <f t="shared" si="4"/>
        <v>0</v>
      </c>
    </row>
    <row r="27" spans="1:13" ht="15.75" customHeight="1" x14ac:dyDescent="0.25">
      <c r="A27">
        <f t="shared" si="7"/>
        <v>22</v>
      </c>
      <c r="B27" s="23">
        <f>AVC!C101</f>
        <v>0</v>
      </c>
      <c r="C27" s="23" t="b">
        <f t="shared" si="5"/>
        <v>0</v>
      </c>
      <c r="D27" s="24" t="b">
        <f>IF(AVC!F99="B",9, IF(AVC!F99="MB",4, IF(AVC!F99="M",15, IF(AVC!F99="A",20, IF(AVC!F99="MA",25)))))</f>
        <v>0</v>
      </c>
      <c r="E27" s="24" t="b">
        <f>IF(AVC!G99="B",9, IF(AVC!G99="MB",4, IF(AVC!G99="M",15, IF(AVC!G99="A",20, IF(AVC!G99="MA",25)))))</f>
        <v>0</v>
      </c>
      <c r="F27" s="23" t="b">
        <f>IF(AVC!H99="B",9, IF(AVC!H99="MB",4, IF(AVC!H99="M",15, IF(AVC!H99="A",20, IF(AVC!H99="MA",25)))))</f>
        <v>0</v>
      </c>
      <c r="G27" s="22"/>
      <c r="H27" s="23" t="b">
        <f>IF(AVC!I99="B",9, IF(AVC!I99="MB",4, IF(AVC!I99="M",15, IF(AVC!I99="A",20, IF(AVC!I99="MA",25)))))</f>
        <v>0</v>
      </c>
      <c r="I27" s="23" t="b">
        <f>IF(AVC!J99="B",9, IF(AVC!J99="MB",4, IF(AVC!J99="M",15, IF(AVC!J99="A",20, IF(AVC!J99="MA",25)))))</f>
        <v>0</v>
      </c>
      <c r="J27" s="25">
        <f t="shared" si="6"/>
        <v>0</v>
      </c>
      <c r="K27" s="26">
        <f t="shared" si="2"/>
        <v>0</v>
      </c>
      <c r="L27" s="27">
        <f t="shared" si="3"/>
        <v>0</v>
      </c>
      <c r="M27" s="75">
        <f t="shared" si="4"/>
        <v>0</v>
      </c>
    </row>
    <row r="28" spans="1:13" ht="15.75" customHeight="1" x14ac:dyDescent="0.25">
      <c r="A28">
        <f t="shared" si="7"/>
        <v>23</v>
      </c>
      <c r="B28" s="23">
        <f>AVC!C110</f>
        <v>0</v>
      </c>
      <c r="C28" s="23" t="b">
        <f t="shared" si="5"/>
        <v>0</v>
      </c>
      <c r="D28" s="24" t="b">
        <f>IF(AVC!F101="B",9, IF(AVC!F101="MB",4, IF(AVC!F101="M",15, IF(AVC!F101="A",20, IF(AVC!F101="MA",25)))))</f>
        <v>0</v>
      </c>
      <c r="E28" s="24" t="b">
        <f>IF(AVC!G101="B",9, IF(AVC!G101="MB",4, IF(AVC!G101="M",15, IF(AVC!G101="A",20, IF(AVC!G101="MA",25)))))</f>
        <v>0</v>
      </c>
      <c r="F28" s="23" t="b">
        <f>IF(AVC!H101="B",9, IF(AVC!H101="MB",4, IF(AVC!H101="M",15, IF(AVC!H101="A",20, IF(AVC!H101="MA",25)))))</f>
        <v>0</v>
      </c>
      <c r="G28" s="22"/>
      <c r="H28" s="23" t="b">
        <f>IF(AVC!I101="B",9, IF(AVC!I101="MB",4, IF(AVC!I101="M",15, IF(AVC!I101="A",20, IF(AVC!I101="MA",25)))))</f>
        <v>0</v>
      </c>
      <c r="I28" s="23" t="b">
        <f>IF(AVC!J101="B",9, IF(AVC!J101="MB",4, IF(AVC!J101="M",15, IF(AVC!J101="A",20, IF(AVC!J101="MA",25)))))</f>
        <v>0</v>
      </c>
      <c r="J28" s="25">
        <f t="shared" si="6"/>
        <v>0</v>
      </c>
      <c r="K28" s="26">
        <f t="shared" si="2"/>
        <v>0</v>
      </c>
      <c r="L28" s="27">
        <f t="shared" si="3"/>
        <v>0</v>
      </c>
      <c r="M28" s="75">
        <f t="shared" si="4"/>
        <v>0</v>
      </c>
    </row>
    <row r="29" spans="1:13" ht="15.75" customHeight="1" x14ac:dyDescent="0.25">
      <c r="A29">
        <f t="shared" si="7"/>
        <v>24</v>
      </c>
      <c r="B29" s="23">
        <f>AVC!C26</f>
        <v>0</v>
      </c>
      <c r="C29" s="23" t="b">
        <f t="shared" si="5"/>
        <v>0</v>
      </c>
      <c r="D29" s="24" t="b">
        <f>IF(AVC!F110="B",9, IF(AVC!F110="MB",4, IF(AVC!F110="M",15, IF(AVC!F110="A",20, IF(AVC!F110="MA",25)))))</f>
        <v>0</v>
      </c>
      <c r="E29" s="24" t="b">
        <f>IF(AVC!G110="B",9, IF(AVC!G110="MB",4, IF(AVC!G110="M",15, IF(AVC!G110="A",20, IF(AVC!G110="MA",25)))))</f>
        <v>0</v>
      </c>
      <c r="F29" s="23" t="b">
        <f>IF(AVC!H110="B",9, IF(AVC!H110="MB",4, IF(AVC!H110="M",15, IF(AVC!H110="A",20, IF(AVC!H110="MA",25)))))</f>
        <v>0</v>
      </c>
      <c r="G29" s="22"/>
      <c r="H29" s="23" t="b">
        <f>IF(AVC!I110="B",9, IF(AVC!I110="MB",4, IF(AVC!I110="M",15, IF(AVC!I110="A",20, IF(AVC!I110="MA",25)))))</f>
        <v>0</v>
      </c>
      <c r="I29" s="23" t="b">
        <f>IF(AVC!J110="B",9, IF(AVC!J110="MB",4, IF(AVC!J110="M",15, IF(AVC!J110="A",20, IF(AVC!J110="MA",25)))))</f>
        <v>0</v>
      </c>
      <c r="J29" s="25">
        <f t="shared" si="6"/>
        <v>0</v>
      </c>
      <c r="K29" s="26">
        <f t="shared" si="2"/>
        <v>0</v>
      </c>
      <c r="L29" s="27">
        <f t="shared" si="3"/>
        <v>0</v>
      </c>
      <c r="M29" s="75">
        <f t="shared" si="4"/>
        <v>0</v>
      </c>
    </row>
    <row r="30" spans="1:13" ht="15.75" customHeight="1" x14ac:dyDescent="0.25">
      <c r="A30">
        <f t="shared" si="7"/>
        <v>25</v>
      </c>
      <c r="B30" s="23">
        <f>AVC!C28</f>
        <v>0</v>
      </c>
      <c r="C30" s="23" t="b">
        <f t="shared" si="5"/>
        <v>0</v>
      </c>
      <c r="D30" s="24" t="b">
        <f>IF(AVC!F26="B",9, IF(AVC!F26="MB",4, IF(AVC!F26="M",15, IF(AVC!F26="A",20, IF(AVC!F26="MA",25)))))</f>
        <v>0</v>
      </c>
      <c r="E30" s="24" t="b">
        <f>IF(AVC!G26="B",9, IF(AVC!G26="MB",4, IF(AVC!G26="M",15, IF(AVC!G26="A",20, IF(AVC!G26="MA",25)))))</f>
        <v>0</v>
      </c>
      <c r="F30" s="23" t="b">
        <f>IF(AVC!H26="B",9, IF(AVC!H26="MB",4, IF(AVC!H26="M",15, IF(AVC!H26="A",20, IF(AVC!H26="MA",25)))))</f>
        <v>0</v>
      </c>
      <c r="G30" s="22"/>
      <c r="H30" s="23" t="b">
        <f>IF(AVC!I26="B",9, IF(AVC!I26="MB",4, IF(AVC!I26="M",15, IF(AVC!I26="A",20, IF(AVC!I26="MA",25)))))</f>
        <v>0</v>
      </c>
      <c r="I30" s="23" t="b">
        <f>IF(AVC!J26="B",9, IF(AVC!J26="MB",4, IF(AVC!J26="M",15, IF(AVC!J26="A",20, IF(AVC!J26="MA",25)))))</f>
        <v>0</v>
      </c>
      <c r="J30" s="25">
        <f t="shared" si="6"/>
        <v>0</v>
      </c>
      <c r="K30" s="26">
        <f t="shared" si="2"/>
        <v>0</v>
      </c>
      <c r="L30" s="27">
        <f t="shared" si="3"/>
        <v>0</v>
      </c>
      <c r="M30" s="75">
        <f t="shared" si="4"/>
        <v>0</v>
      </c>
    </row>
    <row r="31" spans="1:13" ht="15.75" customHeight="1" x14ac:dyDescent="0.25">
      <c r="A31">
        <f t="shared" si="7"/>
        <v>26</v>
      </c>
      <c r="B31" s="23">
        <f>AVC!C30</f>
        <v>0</v>
      </c>
      <c r="C31" s="23" t="b">
        <f t="shared" ref="C31:C94" si="8">IF(J31=6,"BAJO",IF(J31=7,"BAJO",IF(J31=9,"BAJO",IF(J31=5,"BAJO",IF(J31=8,"BAJO",IF(J31=1,"DESPRECIABLE",IF(J31=4,"DESPRECIABLE",IF(J31=10,"APRECIABLE",IF(J31=11,"APRECIABLE",IF(J31=12,"APRECIABLE",IF(J31=13,"APRECIABLE",IF(J31=14,"APRECIABLE",IF(J31=15,"APRECIABLE",IF(J31=16,"IMPORTANTE",IF(J31=17,"IMPORTANTE",IF(J31=18,"IMPORTANTE",IF(J31=19,"IMPORTANTE",IF(J31=20,"IMPORTANTE",IF(J31=21,"CRITICO",IF(J31=22,"CRITICO",IF(J31=23,"CRITICO",IF(J31=24,"CRITICO",IF(J31=25,"CRITICO")))))))))))))))))))))))</f>
        <v>0</v>
      </c>
      <c r="D31" s="24" t="b">
        <f>IF(AVC!F28="B",9, IF(AVC!F28="MB",4, IF(AVC!F28="M",15, IF(AVC!F28="A",20, IF(AVC!F28="MA",25)))))</f>
        <v>0</v>
      </c>
      <c r="E31" s="24" t="b">
        <f>IF(AVC!G28="B",9, IF(AVC!G28="MB",4, IF(AVC!G28="M",15, IF(AVC!G28="A",20, IF(AVC!G28="MA",25)))))</f>
        <v>0</v>
      </c>
      <c r="F31" s="23" t="b">
        <f>IF(AVC!H28="B",9, IF(AVC!H28="MB",4, IF(AVC!H28="M",15, IF(AVC!H28="A",20, IF(AVC!H28="MA",25)))))</f>
        <v>0</v>
      </c>
      <c r="G31" s="22"/>
      <c r="H31" s="23" t="b">
        <f>IF(AVC!I28="B",9, IF(AVC!I28="MB",4, IF(AVC!I28="M",15, IF(AVC!I28="A",20, IF(AVC!I28="MA",25)))))</f>
        <v>0</v>
      </c>
      <c r="I31" s="23" t="b">
        <f>IF(AVC!J28="B",9, IF(AVC!J28="MB",4, IF(AVC!J28="M",15, IF(AVC!J28="A",20, IF(AVC!J28="MA",25)))))</f>
        <v>0</v>
      </c>
      <c r="J31" s="25">
        <f t="shared" ref="J31:J94" si="9">IFERROR(ROUND(AVERAGE(D31:I31),0),0)</f>
        <v>0</v>
      </c>
      <c r="K31" s="26">
        <f t="shared" si="2"/>
        <v>0</v>
      </c>
      <c r="L31" s="27">
        <f t="shared" si="3"/>
        <v>0</v>
      </c>
      <c r="M31" s="75">
        <f t="shared" si="4"/>
        <v>0</v>
      </c>
    </row>
    <row r="32" spans="1:13" ht="15.75" customHeight="1" x14ac:dyDescent="0.25">
      <c r="A32">
        <f t="shared" si="7"/>
        <v>27</v>
      </c>
      <c r="B32" s="23">
        <f>AVC!C27</f>
        <v>0</v>
      </c>
      <c r="C32" s="23" t="b">
        <f t="shared" si="8"/>
        <v>0</v>
      </c>
      <c r="D32" s="24" t="b">
        <f>IF(AVC!F30="B",9, IF(AVC!F30="MB",4, IF(AVC!F30="M",15, IF(AVC!F30="A",20, IF(AVC!F30="MA",25)))))</f>
        <v>0</v>
      </c>
      <c r="E32" s="24" t="b">
        <f>IF(AVC!G30="B",9, IF(AVC!G30="MB",4, IF(AVC!G30="M",15, IF(AVC!G30="A",20, IF(AVC!G30="MA",25)))))</f>
        <v>0</v>
      </c>
      <c r="F32" s="23" t="b">
        <f>IF(AVC!H30="B",9, IF(AVC!H30="MB",4, IF(AVC!H30="M",15, IF(AVC!H30="A",20, IF(AVC!H30="MA",25)))))</f>
        <v>0</v>
      </c>
      <c r="G32" s="22"/>
      <c r="H32" s="23" t="b">
        <f>IF(AVC!I30="B",9, IF(AVC!I30="MB",4, IF(AVC!I30="M",15, IF(AVC!I30="A",20, IF(AVC!I30="MA",25)))))</f>
        <v>0</v>
      </c>
      <c r="I32" s="23" t="b">
        <f>IF(AVC!J30="B",9, IF(AVC!J30="MB",4, IF(AVC!J30="M",15, IF(AVC!J30="A",20, IF(AVC!J30="MA",25)))))</f>
        <v>0</v>
      </c>
      <c r="J32" s="25">
        <f t="shared" si="9"/>
        <v>0</v>
      </c>
      <c r="K32" s="26">
        <f t="shared" si="2"/>
        <v>0</v>
      </c>
      <c r="L32" s="27">
        <f t="shared" si="3"/>
        <v>0</v>
      </c>
      <c r="M32" s="75">
        <f t="shared" si="4"/>
        <v>0</v>
      </c>
    </row>
    <row r="33" spans="1:13" ht="15.75" customHeight="1" x14ac:dyDescent="0.25">
      <c r="A33">
        <f t="shared" si="7"/>
        <v>28</v>
      </c>
      <c r="B33" s="23">
        <f>AVC!C29</f>
        <v>0</v>
      </c>
      <c r="C33" s="23" t="b">
        <f t="shared" si="8"/>
        <v>0</v>
      </c>
      <c r="D33" s="24" t="b">
        <f>IF(AVC!F27="B",9, IF(AVC!F27="MB",4, IF(AVC!F27="M",15, IF(AVC!F27="A",20, IF(AVC!F27="MA",25)))))</f>
        <v>0</v>
      </c>
      <c r="E33" s="24" t="b">
        <f>IF(AVC!G27="B",9, IF(AVC!G27="MB",4, IF(AVC!G27="M",15, IF(AVC!G27="A",20, IF(AVC!G27="MA",25)))))</f>
        <v>0</v>
      </c>
      <c r="F33" s="23" t="b">
        <f>IF(AVC!H27="B",9, IF(AVC!H27="MB",4, IF(AVC!H27="M",15, IF(AVC!H27="A",20, IF(AVC!H27="MA",25)))))</f>
        <v>0</v>
      </c>
      <c r="G33" s="22"/>
      <c r="H33" s="23" t="b">
        <f>IF(AVC!I27="B",9, IF(AVC!I27="MB",4, IF(AVC!I27="M",15, IF(AVC!I27="A",20, IF(AVC!I27="MA",25)))))</f>
        <v>0</v>
      </c>
      <c r="I33" s="23" t="b">
        <f>IF(AVC!J27="B",9, IF(AVC!J27="MB",4, IF(AVC!J27="M",15, IF(AVC!J27="A",20, IF(AVC!J27="MA",25)))))</f>
        <v>0</v>
      </c>
      <c r="J33" s="25">
        <f t="shared" si="9"/>
        <v>0</v>
      </c>
      <c r="K33" s="26">
        <f t="shared" si="2"/>
        <v>0</v>
      </c>
      <c r="L33" s="27">
        <f t="shared" si="3"/>
        <v>0</v>
      </c>
      <c r="M33" s="75">
        <f t="shared" si="4"/>
        <v>0</v>
      </c>
    </row>
    <row r="34" spans="1:13" ht="15.75" customHeight="1" x14ac:dyDescent="0.25">
      <c r="A34">
        <f t="shared" si="7"/>
        <v>29</v>
      </c>
      <c r="B34" s="23">
        <f>AVC!C31</f>
        <v>0</v>
      </c>
      <c r="C34" s="23" t="b">
        <f t="shared" si="8"/>
        <v>0</v>
      </c>
      <c r="D34" s="24" t="b">
        <f>IF(AVC!F29="B",9, IF(AVC!F29="MB",4, IF(AVC!F29="M",15, IF(AVC!F29="A",20, IF(AVC!F29="MA",25)))))</f>
        <v>0</v>
      </c>
      <c r="E34" s="24" t="b">
        <f>IF(AVC!G29="B",9, IF(AVC!G29="MB",4, IF(AVC!G29="M",15, IF(AVC!G29="A",20, IF(AVC!G29="MA",25)))))</f>
        <v>0</v>
      </c>
      <c r="F34" s="23" t="b">
        <f>IF(AVC!H29="B",9, IF(AVC!H29="MB",4, IF(AVC!H29="M",15, IF(AVC!H29="A",20, IF(AVC!H29="MA",25)))))</f>
        <v>0</v>
      </c>
      <c r="G34" s="22"/>
      <c r="H34" s="23" t="b">
        <f>IF(AVC!I29="B",9, IF(AVC!I29="MB",4, IF(AVC!I29="M",15, IF(AVC!I29="A",20, IF(AVC!I29="MA",25)))))</f>
        <v>0</v>
      </c>
      <c r="I34" s="23" t="b">
        <f>IF(AVC!J29="B",9, IF(AVC!J29="MB",4, IF(AVC!J29="M",15, IF(AVC!J29="A",20, IF(AVC!J29="MA",25)))))</f>
        <v>0</v>
      </c>
      <c r="J34" s="25">
        <f t="shared" si="9"/>
        <v>0</v>
      </c>
      <c r="K34" s="26">
        <f t="shared" si="2"/>
        <v>0</v>
      </c>
      <c r="L34" s="27">
        <f t="shared" si="3"/>
        <v>0</v>
      </c>
      <c r="M34" s="75">
        <f t="shared" si="4"/>
        <v>0</v>
      </c>
    </row>
    <row r="35" spans="1:13" ht="15.75" customHeight="1" x14ac:dyDescent="0.25">
      <c r="A35">
        <f t="shared" si="7"/>
        <v>30</v>
      </c>
      <c r="B35" s="23">
        <f>AVC!C32</f>
        <v>0</v>
      </c>
      <c r="C35" s="23" t="b">
        <f t="shared" si="8"/>
        <v>0</v>
      </c>
      <c r="D35" s="24" t="b">
        <f>IF(AVC!F31="B",9, IF(AVC!F31="MB",4, IF(AVC!F31="M",15, IF(AVC!F31="A",20, IF(AVC!F31="MA",25)))))</f>
        <v>0</v>
      </c>
      <c r="E35" s="24" t="b">
        <f>IF(AVC!G31="B",9, IF(AVC!G31="MB",4, IF(AVC!G31="M",15, IF(AVC!G31="A",20, IF(AVC!G31="MA",25)))))</f>
        <v>0</v>
      </c>
      <c r="F35" s="23" t="b">
        <f>IF(AVC!H31="B",9, IF(AVC!H31="MB",4, IF(AVC!H31="M",15, IF(AVC!H31="A",20, IF(AVC!H31="MA",25)))))</f>
        <v>0</v>
      </c>
      <c r="G35" s="22"/>
      <c r="H35" s="23" t="b">
        <f>IF(AVC!I31="B",9, IF(AVC!I31="MB",4, IF(AVC!I31="M",15, IF(AVC!I31="A",20, IF(AVC!I31="MA",25)))))</f>
        <v>0</v>
      </c>
      <c r="I35" s="23" t="b">
        <f>IF(AVC!J31="B",9, IF(AVC!J31="MB",4, IF(AVC!J31="M",15, IF(AVC!J31="A",20, IF(AVC!J31="MA",25)))))</f>
        <v>0</v>
      </c>
      <c r="J35" s="25">
        <f t="shared" si="9"/>
        <v>0</v>
      </c>
      <c r="K35" s="26">
        <f t="shared" si="2"/>
        <v>0</v>
      </c>
      <c r="L35" s="27">
        <f t="shared" si="3"/>
        <v>0</v>
      </c>
      <c r="M35" s="75">
        <f t="shared" si="4"/>
        <v>0</v>
      </c>
    </row>
    <row r="36" spans="1:13" ht="15.75" customHeight="1" x14ac:dyDescent="0.25">
      <c r="A36">
        <f t="shared" si="7"/>
        <v>31</v>
      </c>
      <c r="B36" s="23">
        <f>AVC!C20</f>
        <v>0</v>
      </c>
      <c r="C36" s="23" t="b">
        <f t="shared" si="8"/>
        <v>0</v>
      </c>
      <c r="D36" s="24" t="b">
        <f>IF(AVC!F18="B",9, IF(AVC!F18="MB",4, IF(AVC!F18="M",15, IF(AVC!F18="A",20, IF(AVC!F18="MA",25)))))</f>
        <v>0</v>
      </c>
      <c r="E36" s="24" t="b">
        <f>IF(AVC!G18="B",9, IF(AVC!G18="MB",4, IF(AVC!G18="M",15, IF(AVC!G18="A",20, IF(AVC!G18="MA",25)))))</f>
        <v>0</v>
      </c>
      <c r="F36" s="23" t="b">
        <f>IF(AVC!H18="B",9, IF(AVC!H18="MB",4, IF(AVC!H18="M",15, IF(AVC!H18="A",20, IF(AVC!H18="MA",25)))))</f>
        <v>0</v>
      </c>
      <c r="G36" s="22"/>
      <c r="H36" s="23" t="b">
        <f>IF(AVC!I18="B",9, IF(AVC!I18="MB",4, IF(AVC!I18="M",15, IF(AVC!I18="A",20, IF(AVC!I18="MA",25)))))</f>
        <v>0</v>
      </c>
      <c r="I36" s="23" t="b">
        <f>IF(AVC!J18="B",9, IF(AVC!J18="MB",4, IF(AVC!J18="M",15, IF(AVC!J18="A",20, IF(AVC!J18="MA",25)))))</f>
        <v>0</v>
      </c>
      <c r="J36" s="25">
        <f t="shared" si="9"/>
        <v>0</v>
      </c>
      <c r="K36" s="26">
        <f t="shared" si="2"/>
        <v>0</v>
      </c>
      <c r="L36" s="27">
        <f t="shared" si="3"/>
        <v>0</v>
      </c>
      <c r="M36" s="75">
        <f t="shared" si="4"/>
        <v>0</v>
      </c>
    </row>
    <row r="37" spans="1:13" ht="15.75" customHeight="1" x14ac:dyDescent="0.25">
      <c r="A37">
        <f t="shared" si="7"/>
        <v>32</v>
      </c>
      <c r="B37" s="23">
        <f>AVC!C132</f>
        <v>0</v>
      </c>
      <c r="C37" s="23" t="b">
        <f t="shared" si="8"/>
        <v>0</v>
      </c>
      <c r="D37" s="24" t="b">
        <f>IF(AVC!F20="B",9, IF(AVC!F20="MB",4, IF(AVC!F20="M",15, IF(AVC!F20="A",20, IF(AVC!F20="MA",25)))))</f>
        <v>0</v>
      </c>
      <c r="E37" s="24" t="b">
        <f>IF(AVC!G20="B",9, IF(AVC!G20="MB",4, IF(AVC!G20="M",15, IF(AVC!G20="A",20, IF(AVC!G20="MA",25)))))</f>
        <v>0</v>
      </c>
      <c r="F37" s="23" t="b">
        <f>IF(AVC!H20="B",9, IF(AVC!H20="MB",4, IF(AVC!H20="M",15, IF(AVC!H20="A",20, IF(AVC!H20="MA",25)))))</f>
        <v>0</v>
      </c>
      <c r="G37" s="22"/>
      <c r="H37" s="23" t="b">
        <f>IF(AVC!I20="B",9, IF(AVC!I20="MB",4, IF(AVC!I20="M",15, IF(AVC!I20="A",20, IF(AVC!I20="MA",25)))))</f>
        <v>0</v>
      </c>
      <c r="I37" s="23" t="b">
        <f>IF(AVC!J20="B",9, IF(AVC!J20="MB",4, IF(AVC!J20="M",15, IF(AVC!J20="A",20, IF(AVC!J20="MA",25)))))</f>
        <v>0</v>
      </c>
      <c r="J37" s="25">
        <f t="shared" si="9"/>
        <v>0</v>
      </c>
      <c r="K37" s="26">
        <f t="shared" si="2"/>
        <v>0</v>
      </c>
      <c r="L37" s="27">
        <f t="shared" si="3"/>
        <v>0</v>
      </c>
      <c r="M37" s="75">
        <f t="shared" si="4"/>
        <v>0</v>
      </c>
    </row>
    <row r="38" spans="1:13" ht="15.75" customHeight="1" x14ac:dyDescent="0.25">
      <c r="A38">
        <f t="shared" si="7"/>
        <v>33</v>
      </c>
      <c r="B38" s="23">
        <f>AVC!C134</f>
        <v>0</v>
      </c>
      <c r="C38" s="23" t="b">
        <f t="shared" si="8"/>
        <v>0</v>
      </c>
      <c r="D38" s="24" t="b">
        <f>IF(AVC!F133="B",9, IF(AVC!F133="MB",4, IF(AVC!F133="M",15, IF(AVC!F133="A",20, IF(AVC!F133="MA",25)))))</f>
        <v>0</v>
      </c>
      <c r="E38" s="24" t="b">
        <f>IF(AVC!G133="B",9, IF(AVC!G133="MB",4, IF(AVC!G133="M",15, IF(AVC!G133="A",20, IF(AVC!G133="MA",25)))))</f>
        <v>0</v>
      </c>
      <c r="F38" s="23" t="b">
        <f>IF(AVC!H133="B",9, IF(AVC!H133="MB",4, IF(AVC!H133="M",15, IF(AVC!H133="A",20, IF(AVC!H133="MA",25)))))</f>
        <v>0</v>
      </c>
      <c r="G38" s="22"/>
      <c r="H38" s="23" t="b">
        <f>IF(AVC!I133="B",9, IF(AVC!I133="MB",4, IF(AVC!I133="M",15, IF(AVC!I133="A",20, IF(AVC!I133="MA",25)))))</f>
        <v>0</v>
      </c>
      <c r="I38" s="23" t="b">
        <f>IF(AVC!J133="B",9, IF(AVC!J133="MB",4, IF(AVC!J133="M",15, IF(AVC!J133="A",20, IF(AVC!J133="MA",25)))))</f>
        <v>0</v>
      </c>
      <c r="J38" s="25">
        <f t="shared" si="9"/>
        <v>0</v>
      </c>
      <c r="K38" s="26">
        <f t="shared" si="2"/>
        <v>0</v>
      </c>
      <c r="L38" s="27">
        <f t="shared" si="3"/>
        <v>0</v>
      </c>
      <c r="M38" s="75">
        <f t="shared" si="4"/>
        <v>0</v>
      </c>
    </row>
    <row r="39" spans="1:13" ht="15.75" customHeight="1" x14ac:dyDescent="0.25">
      <c r="A39">
        <f t="shared" si="7"/>
        <v>34</v>
      </c>
      <c r="B39" s="23">
        <f>AVC!C50</f>
        <v>0</v>
      </c>
      <c r="C39" s="23" t="b">
        <f t="shared" si="8"/>
        <v>0</v>
      </c>
      <c r="D39" s="24" t="b">
        <f>IF(AVC!F45="B",9, IF(AVC!F45="MB",4, IF(AVC!F45="M",15, IF(AVC!F45="A",20, IF(AVC!F45="MA",25)))))</f>
        <v>0</v>
      </c>
      <c r="E39" s="24" t="b">
        <f>IF(AVC!G45="B",9, IF(AVC!G45="MB",4, IF(AVC!G45="M",15, IF(AVC!G45="A",20, IF(AVC!G45="MA",25)))))</f>
        <v>0</v>
      </c>
      <c r="F39" s="23" t="b">
        <f>IF(AVC!H45="B",9, IF(AVC!H45="MB",4, IF(AVC!H45="M",15, IF(AVC!H45="A",20, IF(AVC!H45="MA",25)))))</f>
        <v>0</v>
      </c>
      <c r="G39" s="22"/>
      <c r="H39" s="23" t="b">
        <f>IF(AVC!I45="B",9, IF(AVC!I45="MB",4, IF(AVC!I45="M",15, IF(AVC!I45="A",20, IF(AVC!I45="MA",25)))))</f>
        <v>0</v>
      </c>
      <c r="I39" s="23" t="b">
        <f>IF(AVC!J45="B",9, IF(AVC!J45="MB",4, IF(AVC!J45="M",15, IF(AVC!J45="A",20, IF(AVC!J45="MA",25)))))</f>
        <v>0</v>
      </c>
      <c r="J39" s="25">
        <f t="shared" si="9"/>
        <v>0</v>
      </c>
      <c r="K39" s="26">
        <f t="shared" si="2"/>
        <v>0</v>
      </c>
      <c r="L39" s="27">
        <f t="shared" si="3"/>
        <v>0</v>
      </c>
      <c r="M39" s="75">
        <f t="shared" si="4"/>
        <v>0</v>
      </c>
    </row>
    <row r="40" spans="1:13" ht="15.75" customHeight="1" x14ac:dyDescent="0.25">
      <c r="A40">
        <f t="shared" si="7"/>
        <v>35</v>
      </c>
      <c r="B40" s="23">
        <f>AVC!C135</f>
        <v>0</v>
      </c>
      <c r="C40" s="23" t="b">
        <f t="shared" si="8"/>
        <v>0</v>
      </c>
      <c r="D40" s="24" t="b">
        <f>IF(AVC!F50="B",9, IF(AVC!F50="MB",4, IF(AVC!F50="M",15, IF(AVC!F50="A",20, IF(AVC!F50="MA",25)))))</f>
        <v>0</v>
      </c>
      <c r="E40" s="24" t="b">
        <f>IF(AVC!G50="B",9, IF(AVC!G50="MB",4, IF(AVC!G50="M",15, IF(AVC!G50="A",20, IF(AVC!G50="MA",25)))))</f>
        <v>0</v>
      </c>
      <c r="F40" s="23" t="b">
        <f>IF(AVC!H50="B",9, IF(AVC!H50="MB",4, IF(AVC!H50="M",15, IF(AVC!H50="A",20, IF(AVC!H50="MA",25)))))</f>
        <v>0</v>
      </c>
      <c r="G40" s="22"/>
      <c r="H40" s="23" t="b">
        <f>IF(AVC!I50="B",9, IF(AVC!I50="MB",4, IF(AVC!I50="M",15, IF(AVC!I50="A",20, IF(AVC!I50="MA",25)))))</f>
        <v>0</v>
      </c>
      <c r="I40" s="23" t="b">
        <f>IF(AVC!J50="B",9, IF(AVC!J50="MB",4, IF(AVC!J50="M",15, IF(AVC!J50="A",20, IF(AVC!J50="MA",25)))))</f>
        <v>0</v>
      </c>
      <c r="J40" s="25">
        <f t="shared" si="9"/>
        <v>0</v>
      </c>
      <c r="K40" s="26">
        <f t="shared" si="2"/>
        <v>0</v>
      </c>
      <c r="L40" s="27">
        <f t="shared" si="3"/>
        <v>0</v>
      </c>
      <c r="M40" s="75">
        <f t="shared" si="4"/>
        <v>0</v>
      </c>
    </row>
    <row r="41" spans="1:13" ht="15.75" customHeight="1" x14ac:dyDescent="0.25">
      <c r="A41">
        <f t="shared" si="7"/>
        <v>36</v>
      </c>
      <c r="B41" s="23">
        <f>AVC!C136</f>
        <v>0</v>
      </c>
      <c r="C41" s="23" t="b">
        <f t="shared" si="8"/>
        <v>0</v>
      </c>
      <c r="D41" s="24" t="b">
        <f>IF(AVC!F135="B",9, IF(AVC!F135="MB",4, IF(AVC!F135="M",15, IF(AVC!F135="A",20, IF(AVC!F135="MA",25)))))</f>
        <v>0</v>
      </c>
      <c r="E41" s="24" t="b">
        <f>IF(AVC!G135="B",9, IF(AVC!G135="MB",4, IF(AVC!G135="M",15, IF(AVC!G135="A",20, IF(AVC!G135="MA",25)))))</f>
        <v>0</v>
      </c>
      <c r="F41" s="23" t="b">
        <f>IF(AVC!H135="B",9, IF(AVC!H135="MB",4, IF(AVC!H135="M",15, IF(AVC!H135="A",20, IF(AVC!H135="MA",25)))))</f>
        <v>0</v>
      </c>
      <c r="G41" s="22"/>
      <c r="H41" s="23" t="b">
        <f>IF(AVC!I135="B",9, IF(AVC!I135="MB",4, IF(AVC!I135="M",15, IF(AVC!I135="A",20, IF(AVC!I135="MA",25)))))</f>
        <v>0</v>
      </c>
      <c r="I41" s="23" t="b">
        <f>IF(AVC!J135="B",9, IF(AVC!J135="MB",4, IF(AVC!J135="M",15, IF(AVC!J135="A",20, IF(AVC!J135="MA",25)))))</f>
        <v>0</v>
      </c>
      <c r="J41" s="25">
        <f t="shared" si="9"/>
        <v>0</v>
      </c>
      <c r="K41" s="26">
        <f t="shared" si="2"/>
        <v>0</v>
      </c>
      <c r="L41" s="27">
        <f t="shared" si="3"/>
        <v>0</v>
      </c>
      <c r="M41" s="75">
        <f t="shared" si="4"/>
        <v>0</v>
      </c>
    </row>
    <row r="42" spans="1:13" ht="15.75" customHeight="1" x14ac:dyDescent="0.25">
      <c r="A42">
        <f t="shared" si="7"/>
        <v>37</v>
      </c>
      <c r="B42" s="23">
        <f>AVC!C106</f>
        <v>0</v>
      </c>
      <c r="C42" s="23" t="b">
        <f t="shared" si="8"/>
        <v>0</v>
      </c>
      <c r="D42" s="24" t="b">
        <f>IF(AVC!F136="B",9, IF(AVC!F136="MB",4, IF(AVC!F136="M",15, IF(AVC!F136="A",20, IF(AVC!F136="MA",25)))))</f>
        <v>0</v>
      </c>
      <c r="E42" s="24" t="b">
        <f>IF(AVC!G136="B",9, IF(AVC!G136="MB",4, IF(AVC!G136="M",15, IF(AVC!G136="A",20, IF(AVC!G136="MA",25)))))</f>
        <v>0</v>
      </c>
      <c r="F42" s="23" t="b">
        <f>IF(AVC!H136="B",9, IF(AVC!H136="MB",4, IF(AVC!H136="M",15, IF(AVC!H136="A",20, IF(AVC!H136="MA",25)))))</f>
        <v>0</v>
      </c>
      <c r="G42" s="22"/>
      <c r="H42" s="23" t="b">
        <f>IF(AVC!I136="B",9, IF(AVC!I136="MB",4, IF(AVC!I136="M",15, IF(AVC!I136="A",20, IF(AVC!I136="MA",25)))))</f>
        <v>0</v>
      </c>
      <c r="I42" s="23" t="b">
        <f>IF(AVC!J136="B",9, IF(AVC!J136="MB",4, IF(AVC!J136="M",15, IF(AVC!J136="A",20, IF(AVC!J136="MA",25)))))</f>
        <v>0</v>
      </c>
      <c r="J42" s="25">
        <f t="shared" si="9"/>
        <v>0</v>
      </c>
      <c r="K42" s="26">
        <f t="shared" si="2"/>
        <v>0</v>
      </c>
      <c r="L42" s="27">
        <f t="shared" si="3"/>
        <v>0</v>
      </c>
      <c r="M42" s="75">
        <f t="shared" si="4"/>
        <v>0</v>
      </c>
    </row>
    <row r="43" spans="1:13" ht="15.75" customHeight="1" x14ac:dyDescent="0.25">
      <c r="A43">
        <f t="shared" si="7"/>
        <v>38</v>
      </c>
      <c r="B43" s="23">
        <f>AVC!C46</f>
        <v>0</v>
      </c>
      <c r="C43" s="23" t="b">
        <f t="shared" si="8"/>
        <v>0</v>
      </c>
      <c r="D43" s="24" t="b">
        <f>IF(AVC!F106="B",9, IF(AVC!F106="MB",4, IF(AVC!F106="M",15, IF(AVC!F106="A",20, IF(AVC!F106="MA",25)))))</f>
        <v>0</v>
      </c>
      <c r="E43" s="24" t="b">
        <f>IF(AVC!G106="B",9, IF(AVC!G106="MB",4, IF(AVC!G106="M",15, IF(AVC!G106="A",20, IF(AVC!G106="MA",25)))))</f>
        <v>0</v>
      </c>
      <c r="F43" s="23" t="b">
        <f>IF(AVC!H106="B",9, IF(AVC!H106="MB",4, IF(AVC!H106="M",15, IF(AVC!H106="A",20, IF(AVC!H106="MA",25)))))</f>
        <v>0</v>
      </c>
      <c r="G43" s="22"/>
      <c r="H43" s="23" t="b">
        <f>IF(AVC!I106="B",9, IF(AVC!I106="MB",4, IF(AVC!I106="M",15, IF(AVC!I106="A",20, IF(AVC!I106="MA",25)))))</f>
        <v>0</v>
      </c>
      <c r="I43" s="23" t="b">
        <f>IF(AVC!J106="B",9, IF(AVC!J106="MB",4, IF(AVC!J106="M",15, IF(AVC!J106="A",20, IF(AVC!J106="MA",25)))))</f>
        <v>0</v>
      </c>
      <c r="J43" s="25">
        <f t="shared" si="9"/>
        <v>0</v>
      </c>
      <c r="K43" s="26">
        <f t="shared" si="2"/>
        <v>0</v>
      </c>
      <c r="L43" s="27">
        <f t="shared" si="3"/>
        <v>0</v>
      </c>
      <c r="M43" s="75">
        <f t="shared" si="4"/>
        <v>0</v>
      </c>
    </row>
    <row r="44" spans="1:13" ht="15.75" customHeight="1" x14ac:dyDescent="0.25">
      <c r="A44">
        <f t="shared" si="7"/>
        <v>39</v>
      </c>
      <c r="B44" s="23">
        <f>AVC!C129</f>
        <v>0</v>
      </c>
      <c r="C44" s="23" t="b">
        <f t="shared" si="8"/>
        <v>0</v>
      </c>
      <c r="D44" s="24" t="b">
        <f>IF(AVC!F46="B",9, IF(AVC!F46="MB",4, IF(AVC!F46="M",15, IF(AVC!F46="A",20, IF(AVC!F46="MA",25)))))</f>
        <v>0</v>
      </c>
      <c r="E44" s="24" t="b">
        <f>IF(AVC!G46="B",9, IF(AVC!G46="MB",4, IF(AVC!G46="M",15, IF(AVC!G46="A",20, IF(AVC!G46="MA",25)))))</f>
        <v>0</v>
      </c>
      <c r="F44" s="23" t="b">
        <f>IF(AVC!H46="B",9, IF(AVC!H46="MB",4, IF(AVC!H46="M",15, IF(AVC!H46="A",20, IF(AVC!H46="MA",25)))))</f>
        <v>0</v>
      </c>
      <c r="G44" s="22"/>
      <c r="H44" s="23" t="b">
        <f>IF(AVC!I46="B",9, IF(AVC!I46="MB",4, IF(AVC!I46="M",15, IF(AVC!I46="A",20, IF(AVC!I46="MA",25)))))</f>
        <v>0</v>
      </c>
      <c r="I44" s="23" t="b">
        <f>IF(AVC!J46="B",9, IF(AVC!J46="MB",4, IF(AVC!J46="M",15, IF(AVC!J46="A",20, IF(AVC!J46="MA",25)))))</f>
        <v>0</v>
      </c>
      <c r="J44" s="25">
        <f t="shared" si="9"/>
        <v>0</v>
      </c>
      <c r="K44" s="26">
        <f t="shared" si="2"/>
        <v>0</v>
      </c>
      <c r="L44" s="27">
        <f t="shared" si="3"/>
        <v>0</v>
      </c>
      <c r="M44" s="75">
        <f t="shared" si="4"/>
        <v>0</v>
      </c>
    </row>
    <row r="45" spans="1:13" ht="15.75" customHeight="1" x14ac:dyDescent="0.25">
      <c r="A45">
        <f t="shared" si="7"/>
        <v>40</v>
      </c>
      <c r="B45" s="23">
        <f>AVC!C55</f>
        <v>0</v>
      </c>
      <c r="C45" s="23" t="b">
        <f t="shared" si="8"/>
        <v>0</v>
      </c>
      <c r="D45" s="24" t="b">
        <f>IF(AVC!F129="B",9, IF(AVC!F129="MB",4, IF(AVC!F129="M",15, IF(AVC!F129="A",20, IF(AVC!F129="MA",25)))))</f>
        <v>0</v>
      </c>
      <c r="E45" s="24" t="b">
        <f>IF(AVC!G129="B",9, IF(AVC!G129="MB",4, IF(AVC!G129="M",15, IF(AVC!G129="A",20, IF(AVC!G129="MA",25)))))</f>
        <v>0</v>
      </c>
      <c r="F45" s="23" t="b">
        <f>IF(AVC!H129="B",9, IF(AVC!H129="MB",4, IF(AVC!H129="M",15, IF(AVC!H129="A",20, IF(AVC!H129="MA",25)))))</f>
        <v>0</v>
      </c>
      <c r="G45" s="22"/>
      <c r="H45" s="23" t="b">
        <f>IF(AVC!I129="B",9, IF(AVC!I129="MB",4, IF(AVC!I129="M",15, IF(AVC!I129="A",20, IF(AVC!I129="MA",25)))))</f>
        <v>0</v>
      </c>
      <c r="I45" s="23" t="b">
        <f>IF(AVC!J129="B",9, IF(AVC!J129="MB",4, IF(AVC!J129="M",15, IF(AVC!J129="A",20, IF(AVC!J129="MA",25)))))</f>
        <v>0</v>
      </c>
      <c r="J45" s="25">
        <f t="shared" si="9"/>
        <v>0</v>
      </c>
      <c r="K45" s="26">
        <f t="shared" si="2"/>
        <v>0</v>
      </c>
      <c r="L45" s="27">
        <f t="shared" si="3"/>
        <v>0</v>
      </c>
      <c r="M45" s="75">
        <f t="shared" si="4"/>
        <v>0</v>
      </c>
    </row>
    <row r="46" spans="1:13" ht="15.75" customHeight="1" x14ac:dyDescent="0.25">
      <c r="A46">
        <f t="shared" si="7"/>
        <v>41</v>
      </c>
      <c r="B46" s="23">
        <f>AVC!C58</f>
        <v>0</v>
      </c>
      <c r="C46" s="23" t="b">
        <f t="shared" si="8"/>
        <v>0</v>
      </c>
      <c r="D46" s="24" t="b">
        <f>IF(AVC!F55="B",9, IF(AVC!F55="MB",4, IF(AVC!F55="M",15, IF(AVC!F55="A",20, IF(AVC!F55="MA",25)))))</f>
        <v>0</v>
      </c>
      <c r="E46" s="24" t="b">
        <f>IF(AVC!G55="B",9, IF(AVC!G55="MB",4, IF(AVC!G55="M",15, IF(AVC!G55="A",20, IF(AVC!G55="MA",25)))))</f>
        <v>0</v>
      </c>
      <c r="F46" s="23" t="b">
        <f>IF(AVC!H55="B",9, IF(AVC!H55="MB",4, IF(AVC!H55="M",15, IF(AVC!H55="A",20, IF(AVC!H55="MA",25)))))</f>
        <v>0</v>
      </c>
      <c r="G46" s="22"/>
      <c r="H46" s="23" t="b">
        <f>IF(AVC!I55="B",9, IF(AVC!I55="MB",4, IF(AVC!I55="M",15, IF(AVC!I55="A",20, IF(AVC!I55="MA",25)))))</f>
        <v>0</v>
      </c>
      <c r="I46" s="23" t="b">
        <f>IF(AVC!J55="B",9, IF(AVC!J55="MB",4, IF(AVC!J55="M",15, IF(AVC!J55="A",20, IF(AVC!J55="MA",25)))))</f>
        <v>0</v>
      </c>
      <c r="J46" s="25">
        <f t="shared" si="9"/>
        <v>0</v>
      </c>
      <c r="K46" s="26">
        <f t="shared" si="2"/>
        <v>0</v>
      </c>
      <c r="L46" s="27">
        <f t="shared" si="3"/>
        <v>0</v>
      </c>
      <c r="M46" s="75">
        <f t="shared" si="4"/>
        <v>0</v>
      </c>
    </row>
    <row r="47" spans="1:13" ht="15.75" customHeight="1" x14ac:dyDescent="0.25">
      <c r="A47">
        <f t="shared" si="7"/>
        <v>42</v>
      </c>
      <c r="B47" s="23" t="e">
        <f>AVC!#REF!</f>
        <v>#REF!</v>
      </c>
      <c r="C47" s="23" t="b">
        <f t="shared" si="8"/>
        <v>0</v>
      </c>
      <c r="D47" s="24" t="e">
        <f>IF(AVC!#REF!="B",9, IF(AVC!#REF!="MB",4, IF(AVC!#REF!="M",15, IF(AVC!#REF!="A",20, IF(AVC!#REF!="MA",25)))))</f>
        <v>#REF!</v>
      </c>
      <c r="E47" s="24" t="e">
        <f>IF(AVC!#REF!="B",9, IF(AVC!#REF!="MB",4, IF(AVC!#REF!="M",15, IF(AVC!#REF!="A",20, IF(AVC!#REF!="MA",25)))))</f>
        <v>#REF!</v>
      </c>
      <c r="F47" s="23" t="e">
        <f>IF(AVC!#REF!="B",9, IF(AVC!#REF!="MB",4, IF(AVC!#REF!="M",15, IF(AVC!#REF!="A",20, IF(AVC!#REF!="MA",25)))))</f>
        <v>#REF!</v>
      </c>
      <c r="G47" s="22"/>
      <c r="H47" s="23" t="e">
        <f>IF(AVC!#REF!="B",9, IF(AVC!#REF!="MB",4, IF(AVC!#REF!="M",15, IF(AVC!#REF!="A",20, IF(AVC!#REF!="MA",25)))))</f>
        <v>#REF!</v>
      </c>
      <c r="I47" s="23" t="e">
        <f>IF(AVC!#REF!="B",9, IF(AVC!#REF!="MB",4, IF(AVC!#REF!="M",15, IF(AVC!#REF!="A",20, IF(AVC!#REF!="MA",25)))))</f>
        <v>#REF!</v>
      </c>
      <c r="J47" s="25">
        <f t="shared" si="9"/>
        <v>0</v>
      </c>
      <c r="K47" s="26" t="e">
        <f t="shared" si="2"/>
        <v>#REF!</v>
      </c>
      <c r="L47" s="27">
        <f t="shared" si="3"/>
        <v>0</v>
      </c>
      <c r="M47" s="75">
        <f t="shared" si="4"/>
        <v>0</v>
      </c>
    </row>
    <row r="48" spans="1:13" ht="15.75" customHeight="1" x14ac:dyDescent="0.25">
      <c r="A48">
        <f t="shared" si="7"/>
        <v>43</v>
      </c>
      <c r="B48" s="23" t="e">
        <f>AVC!#REF!</f>
        <v>#REF!</v>
      </c>
      <c r="C48" s="23" t="b">
        <f t="shared" si="8"/>
        <v>0</v>
      </c>
      <c r="D48" s="24" t="e">
        <f>IF(AVC!#REF!="B",9, IF(AVC!#REF!="MB",4, IF(AVC!#REF!="M",15, IF(AVC!#REF!="A",20, IF(AVC!#REF!="MA",25)))))</f>
        <v>#REF!</v>
      </c>
      <c r="E48" s="24" t="e">
        <f>IF(AVC!#REF!="B",9, IF(AVC!#REF!="MB",4, IF(AVC!#REF!="M",15, IF(AVC!#REF!="A",20, IF(AVC!#REF!="MA",25)))))</f>
        <v>#REF!</v>
      </c>
      <c r="F48" s="23" t="e">
        <f>IF(AVC!#REF!="B",9, IF(AVC!#REF!="MB",4, IF(AVC!#REF!="M",15, IF(AVC!#REF!="A",20, IF(AVC!#REF!="MA",25)))))</f>
        <v>#REF!</v>
      </c>
      <c r="G48" s="22"/>
      <c r="H48" s="23" t="e">
        <f>IF(AVC!#REF!="B",9, IF(AVC!#REF!="MB",4, IF(AVC!#REF!="M",15, IF(AVC!#REF!="A",20, IF(AVC!#REF!="MA",25)))))</f>
        <v>#REF!</v>
      </c>
      <c r="I48" s="23" t="e">
        <f>IF(AVC!#REF!="B",9, IF(AVC!#REF!="MB",4, IF(AVC!#REF!="M",15, IF(AVC!#REF!="A",20, IF(AVC!#REF!="MA",25)))))</f>
        <v>#REF!</v>
      </c>
      <c r="J48" s="25">
        <f t="shared" si="9"/>
        <v>0</v>
      </c>
      <c r="K48" s="26" t="e">
        <f t="shared" si="2"/>
        <v>#REF!</v>
      </c>
      <c r="L48" s="27">
        <f t="shared" si="3"/>
        <v>0</v>
      </c>
      <c r="M48" s="75">
        <f t="shared" si="4"/>
        <v>0</v>
      </c>
    </row>
    <row r="49" spans="1:13" ht="15.75" customHeight="1" x14ac:dyDescent="0.25">
      <c r="A49">
        <f t="shared" si="7"/>
        <v>44</v>
      </c>
      <c r="B49" s="23" t="e">
        <f>AVC!#REF!</f>
        <v>#REF!</v>
      </c>
      <c r="C49" s="23" t="b">
        <f t="shared" si="8"/>
        <v>0</v>
      </c>
      <c r="D49" s="24" t="e">
        <f>IF(AVC!#REF!="B",9, IF(AVC!#REF!="MB",4, IF(AVC!#REF!="M",15, IF(AVC!#REF!="A",20, IF(AVC!#REF!="MA",25)))))</f>
        <v>#REF!</v>
      </c>
      <c r="E49" s="24" t="e">
        <f>IF(AVC!#REF!="B",9, IF(AVC!#REF!="MB",4, IF(AVC!#REF!="M",15, IF(AVC!#REF!="A",20, IF(AVC!#REF!="MA",25)))))</f>
        <v>#REF!</v>
      </c>
      <c r="F49" s="23" t="e">
        <f>IF(AVC!#REF!="B",9, IF(AVC!#REF!="MB",4, IF(AVC!#REF!="M",15, IF(AVC!#REF!="A",20, IF(AVC!#REF!="MA",25)))))</f>
        <v>#REF!</v>
      </c>
      <c r="G49" s="22"/>
      <c r="H49" s="23" t="e">
        <f>IF(AVC!#REF!="B",9, IF(AVC!#REF!="MB",4, IF(AVC!#REF!="M",15, IF(AVC!#REF!="A",20, IF(AVC!#REF!="MA",25)))))</f>
        <v>#REF!</v>
      </c>
      <c r="I49" s="23" t="e">
        <f>IF(AVC!#REF!="B",9, IF(AVC!#REF!="MB",4, IF(AVC!#REF!="M",15, IF(AVC!#REF!="A",20, IF(AVC!#REF!="MA",25)))))</f>
        <v>#REF!</v>
      </c>
      <c r="J49" s="25">
        <f t="shared" si="9"/>
        <v>0</v>
      </c>
      <c r="K49" s="26" t="e">
        <f t="shared" si="2"/>
        <v>#REF!</v>
      </c>
      <c r="L49" s="27">
        <f t="shared" si="3"/>
        <v>0</v>
      </c>
      <c r="M49" s="75">
        <f t="shared" si="4"/>
        <v>0</v>
      </c>
    </row>
    <row r="50" spans="1:13" ht="15.75" customHeight="1" x14ac:dyDescent="0.25">
      <c r="A50">
        <f t="shared" si="7"/>
        <v>45</v>
      </c>
      <c r="B50" s="23" t="e">
        <f>AVC!#REF!</f>
        <v>#REF!</v>
      </c>
      <c r="C50" s="23" t="b">
        <f t="shared" si="8"/>
        <v>0</v>
      </c>
      <c r="D50" s="24" t="e">
        <f>IF(AVC!#REF!="B",9, IF(AVC!#REF!="MB",4, IF(AVC!#REF!="M",15, IF(AVC!#REF!="A",20, IF(AVC!#REF!="MA",25)))))</f>
        <v>#REF!</v>
      </c>
      <c r="E50" s="24" t="e">
        <f>IF(AVC!#REF!="B",9, IF(AVC!#REF!="MB",4, IF(AVC!#REF!="M",15, IF(AVC!#REF!="A",20, IF(AVC!#REF!="MA",25)))))</f>
        <v>#REF!</v>
      </c>
      <c r="F50" s="23" t="e">
        <f>IF(AVC!#REF!="B",9, IF(AVC!#REF!="MB",4, IF(AVC!#REF!="M",15, IF(AVC!#REF!="A",20, IF(AVC!#REF!="MA",25)))))</f>
        <v>#REF!</v>
      </c>
      <c r="G50" s="22"/>
      <c r="H50" s="23" t="e">
        <f>IF(AVC!#REF!="B",9, IF(AVC!#REF!="MB",4, IF(AVC!#REF!="M",15, IF(AVC!#REF!="A",20, IF(AVC!#REF!="MA",25)))))</f>
        <v>#REF!</v>
      </c>
      <c r="I50" s="23" t="e">
        <f>IF(AVC!#REF!="B",9, IF(AVC!#REF!="MB",4, IF(AVC!#REF!="M",15, IF(AVC!#REF!="A",20, IF(AVC!#REF!="MA",25)))))</f>
        <v>#REF!</v>
      </c>
      <c r="J50" s="25">
        <f t="shared" si="9"/>
        <v>0</v>
      </c>
      <c r="K50" s="26" t="e">
        <f t="shared" si="2"/>
        <v>#REF!</v>
      </c>
      <c r="L50" s="27">
        <f t="shared" si="3"/>
        <v>0</v>
      </c>
      <c r="M50" s="75">
        <f t="shared" si="4"/>
        <v>0</v>
      </c>
    </row>
    <row r="51" spans="1:13" ht="15.75" customHeight="1" x14ac:dyDescent="0.25">
      <c r="A51">
        <f t="shared" si="7"/>
        <v>46</v>
      </c>
      <c r="B51" s="23" t="e">
        <f>AVC!#REF!</f>
        <v>#REF!</v>
      </c>
      <c r="C51" s="23" t="b">
        <f t="shared" si="8"/>
        <v>0</v>
      </c>
      <c r="D51" s="24" t="b">
        <f>IF(AVC!F58="B",9, IF(AVC!F58="MB",4, IF(AVC!F58="M",15, IF(AVC!F58="A",20, IF(AVC!F58="MA",25)))))</f>
        <v>0</v>
      </c>
      <c r="E51" s="24" t="b">
        <f>IF(AVC!G58="B",9, IF(AVC!G58="MB",4, IF(AVC!G58="M",15, IF(AVC!G58="A",20, IF(AVC!G58="MA",25)))))</f>
        <v>0</v>
      </c>
      <c r="F51" s="23" t="b">
        <f>IF(AVC!H58="B",9, IF(AVC!H58="MB",4, IF(AVC!H58="M",15, IF(AVC!H58="A",20, IF(AVC!H58="MA",25)))))</f>
        <v>0</v>
      </c>
      <c r="G51" s="22"/>
      <c r="H51" s="23" t="b">
        <f>IF(AVC!I58="B",9, IF(AVC!I58="MB",4, IF(AVC!I58="M",15, IF(AVC!I58="A",20, IF(AVC!I58="MA",25)))))</f>
        <v>0</v>
      </c>
      <c r="I51" s="23" t="b">
        <f>IF(AVC!J58="B",9, IF(AVC!J58="MB",4, IF(AVC!J58="M",15, IF(AVC!J58="A",20, IF(AVC!J58="MA",25)))))</f>
        <v>0</v>
      </c>
      <c r="J51" s="25">
        <f t="shared" si="9"/>
        <v>0</v>
      </c>
      <c r="K51" s="26" t="e">
        <f t="shared" si="2"/>
        <v>#REF!</v>
      </c>
      <c r="L51" s="27">
        <f t="shared" si="3"/>
        <v>0</v>
      </c>
      <c r="M51" s="75">
        <f t="shared" si="4"/>
        <v>0</v>
      </c>
    </row>
    <row r="52" spans="1:13" ht="15.75" customHeight="1" x14ac:dyDescent="0.25">
      <c r="A52">
        <f t="shared" si="7"/>
        <v>47</v>
      </c>
      <c r="B52" s="23" t="e">
        <f>AVC!#REF!</f>
        <v>#REF!</v>
      </c>
      <c r="C52" s="23" t="b">
        <f t="shared" si="8"/>
        <v>0</v>
      </c>
      <c r="D52" s="24" t="e">
        <f>IF(AVC!#REF!="B",9, IF(AVC!#REF!="MB",4, IF(AVC!#REF!="M",15, IF(AVC!#REF!="A",20, IF(AVC!#REF!="MA",25)))))</f>
        <v>#REF!</v>
      </c>
      <c r="E52" s="24" t="e">
        <f>IF(AVC!#REF!="B",9, IF(AVC!#REF!="MB",4, IF(AVC!#REF!="M",15, IF(AVC!#REF!="A",20, IF(AVC!#REF!="MA",25)))))</f>
        <v>#REF!</v>
      </c>
      <c r="F52" s="23" t="e">
        <f>IF(AVC!#REF!="B",9, IF(AVC!#REF!="MB",4, IF(AVC!#REF!="M",15, IF(AVC!#REF!="A",20, IF(AVC!#REF!="MA",25)))))</f>
        <v>#REF!</v>
      </c>
      <c r="G52" s="22"/>
      <c r="H52" s="23" t="e">
        <f>IF(AVC!#REF!="B",9, IF(AVC!#REF!="MB",4, IF(AVC!#REF!="M",15, IF(AVC!#REF!="A",20, IF(AVC!#REF!="MA",25)))))</f>
        <v>#REF!</v>
      </c>
      <c r="I52" s="23" t="e">
        <f>IF(AVC!#REF!="B",9, IF(AVC!#REF!="MB",4, IF(AVC!#REF!="M",15, IF(AVC!#REF!="A",20, IF(AVC!#REF!="MA",25)))))</f>
        <v>#REF!</v>
      </c>
      <c r="J52" s="25">
        <f t="shared" si="9"/>
        <v>0</v>
      </c>
      <c r="K52" s="26" t="e">
        <f t="shared" si="2"/>
        <v>#REF!</v>
      </c>
      <c r="L52" s="27">
        <f t="shared" si="3"/>
        <v>0</v>
      </c>
      <c r="M52" s="75">
        <f t="shared" si="4"/>
        <v>0</v>
      </c>
    </row>
    <row r="53" spans="1:13" ht="15.75" customHeight="1" x14ac:dyDescent="0.25">
      <c r="A53">
        <f t="shared" si="7"/>
        <v>48</v>
      </c>
      <c r="B53" s="23">
        <f>AVC!C130</f>
        <v>0</v>
      </c>
      <c r="C53" s="23" t="b">
        <f t="shared" si="8"/>
        <v>0</v>
      </c>
      <c r="D53" s="24" t="e">
        <f>IF(AVC!#REF!="B",9, IF(AVC!#REF!="MB",4, IF(AVC!#REF!="M",15, IF(AVC!#REF!="A",20, IF(AVC!#REF!="MA",25)))))</f>
        <v>#REF!</v>
      </c>
      <c r="E53" s="24" t="e">
        <f>IF(AVC!#REF!="B",9, IF(AVC!#REF!="MB",4, IF(AVC!#REF!="M",15, IF(AVC!#REF!="A",20, IF(AVC!#REF!="MA",25)))))</f>
        <v>#REF!</v>
      </c>
      <c r="F53" s="23" t="e">
        <f>IF(AVC!#REF!="B",9, IF(AVC!#REF!="MB",4, IF(AVC!#REF!="M",15, IF(AVC!#REF!="A",20, IF(AVC!#REF!="MA",25)))))</f>
        <v>#REF!</v>
      </c>
      <c r="G53" s="22"/>
      <c r="H53" s="23" t="e">
        <f>IF(AVC!#REF!="B",9, IF(AVC!#REF!="MB",4, IF(AVC!#REF!="M",15, IF(AVC!#REF!="A",20, IF(AVC!#REF!="MA",25)))))</f>
        <v>#REF!</v>
      </c>
      <c r="I53" s="23" t="e">
        <f>IF(AVC!#REF!="B",9, IF(AVC!#REF!="MB",4, IF(AVC!#REF!="M",15, IF(AVC!#REF!="A",20, IF(AVC!#REF!="MA",25)))))</f>
        <v>#REF!</v>
      </c>
      <c r="J53" s="25">
        <f t="shared" si="9"/>
        <v>0</v>
      </c>
      <c r="K53" s="26">
        <f t="shared" si="2"/>
        <v>0</v>
      </c>
      <c r="L53" s="27">
        <f t="shared" si="3"/>
        <v>0</v>
      </c>
      <c r="M53" s="75">
        <f t="shared" si="4"/>
        <v>0</v>
      </c>
    </row>
    <row r="54" spans="1:13" ht="15.75" customHeight="1" x14ac:dyDescent="0.25">
      <c r="A54">
        <f t="shared" si="7"/>
        <v>49</v>
      </c>
      <c r="B54" s="23">
        <f>AVC!C131</f>
        <v>0</v>
      </c>
      <c r="C54" s="23" t="b">
        <f t="shared" si="8"/>
        <v>0</v>
      </c>
      <c r="D54" s="24" t="b">
        <f>IF(AVC!F130="B",9, IF(AVC!F130="MB",4, IF(AVC!F130="M",15, IF(AVC!F130="A",20, IF(AVC!F130="MA",25)))))</f>
        <v>0</v>
      </c>
      <c r="E54" s="24" t="b">
        <f>IF(AVC!G130="B",9, IF(AVC!G130="MB",4, IF(AVC!G130="M",15, IF(AVC!G130="A",20, IF(AVC!G130="MA",25)))))</f>
        <v>0</v>
      </c>
      <c r="F54" s="23" t="b">
        <f>IF(AVC!H130="B",9, IF(AVC!H130="MB",4, IF(AVC!H130="M",15, IF(AVC!H130="A",20, IF(AVC!H130="MA",25)))))</f>
        <v>0</v>
      </c>
      <c r="G54" s="22"/>
      <c r="H54" s="23" t="b">
        <f>IF(AVC!I130="B",9, IF(AVC!I130="MB",4, IF(AVC!I130="M",15, IF(AVC!I130="A",20, IF(AVC!I130="MA",25)))))</f>
        <v>0</v>
      </c>
      <c r="I54" s="23" t="b">
        <f>IF(AVC!J130="B",9, IF(AVC!J130="MB",4, IF(AVC!J130="M",15, IF(AVC!J130="A",20, IF(AVC!J130="MA",25)))))</f>
        <v>0</v>
      </c>
      <c r="J54" s="25">
        <f t="shared" si="9"/>
        <v>0</v>
      </c>
      <c r="K54" s="26">
        <f t="shared" si="2"/>
        <v>0</v>
      </c>
      <c r="L54" s="27">
        <f t="shared" si="3"/>
        <v>0</v>
      </c>
      <c r="M54" s="75">
        <f t="shared" si="4"/>
        <v>0</v>
      </c>
    </row>
    <row r="55" spans="1:13" ht="15.75" customHeight="1" x14ac:dyDescent="0.25">
      <c r="A55">
        <f t="shared" si="7"/>
        <v>50</v>
      </c>
      <c r="B55" s="23">
        <f>AVC!C140</f>
        <v>0</v>
      </c>
      <c r="C55" s="23" t="b">
        <f t="shared" si="8"/>
        <v>0</v>
      </c>
      <c r="D55" s="24" t="b">
        <f>IF(AVC!F131="B",9, IF(AVC!F131="MB",4, IF(AVC!F131="M",15, IF(AVC!F131="A",20, IF(AVC!F131="MA",25)))))</f>
        <v>0</v>
      </c>
      <c r="E55" s="24" t="b">
        <f>IF(AVC!G131="B",9, IF(AVC!G131="MB",4, IF(AVC!G131="M",15, IF(AVC!G131="A",20, IF(AVC!G131="MA",25)))))</f>
        <v>0</v>
      </c>
      <c r="F55" s="23" t="b">
        <f>IF(AVC!H131="B",9, IF(AVC!H131="MB",4, IF(AVC!H131="M",15, IF(AVC!H131="A",20, IF(AVC!H131="MA",25)))))</f>
        <v>0</v>
      </c>
      <c r="G55" s="22"/>
      <c r="H55" s="23" t="b">
        <f>IF(AVC!I131="B",9, IF(AVC!I131="MB",4, IF(AVC!I131="M",15, IF(AVC!I131="A",20, IF(AVC!I131="MA",25)))))</f>
        <v>0</v>
      </c>
      <c r="I55" s="23" t="b">
        <f>IF(AVC!J131="B",9, IF(AVC!J131="MB",4, IF(AVC!J131="M",15, IF(AVC!J131="A",20, IF(AVC!J131="MA",25)))))</f>
        <v>0</v>
      </c>
      <c r="J55" s="25">
        <f t="shared" si="9"/>
        <v>0</v>
      </c>
      <c r="K55" s="26">
        <f t="shared" si="2"/>
        <v>0</v>
      </c>
      <c r="L55" s="27">
        <f t="shared" si="3"/>
        <v>0</v>
      </c>
      <c r="M55" s="75">
        <f t="shared" si="4"/>
        <v>0</v>
      </c>
    </row>
    <row r="56" spans="1:13" ht="15.75" customHeight="1" x14ac:dyDescent="0.25">
      <c r="A56">
        <f t="shared" si="7"/>
        <v>51</v>
      </c>
      <c r="B56" s="23" t="e">
        <f>AVC!#REF!</f>
        <v>#REF!</v>
      </c>
      <c r="C56" s="23" t="b">
        <f t="shared" si="8"/>
        <v>0</v>
      </c>
      <c r="D56" s="24" t="b">
        <f>IF(AVC!F140="B",9, IF(AVC!F140="MB",4, IF(AVC!F140="M",15, IF(AVC!F140="A",20, IF(AVC!F140="MA",25)))))</f>
        <v>0</v>
      </c>
      <c r="E56" s="24" t="b">
        <f>IF(AVC!G140="B",9, IF(AVC!G140="MB",4, IF(AVC!G140="M",15, IF(AVC!G140="A",20, IF(AVC!G140="MA",25)))))</f>
        <v>0</v>
      </c>
      <c r="F56" s="23" t="b">
        <f>IF(AVC!H140="B",9, IF(AVC!H140="MB",4, IF(AVC!H140="M",15, IF(AVC!H140="A",20, IF(AVC!H140="MA",25)))))</f>
        <v>0</v>
      </c>
      <c r="G56" s="22"/>
      <c r="H56" s="23" t="b">
        <f>IF(AVC!I140="B",9, IF(AVC!I140="MB",4, IF(AVC!I140="M",15, IF(AVC!I140="A",20, IF(AVC!I140="MA",25)))))</f>
        <v>0</v>
      </c>
      <c r="I56" s="23" t="b">
        <f>IF(AVC!J140="B",9, IF(AVC!J140="MB",4, IF(AVC!J140="M",15, IF(AVC!J140="A",20, IF(AVC!J140="MA",25)))))</f>
        <v>0</v>
      </c>
      <c r="J56" s="25">
        <f t="shared" si="9"/>
        <v>0</v>
      </c>
      <c r="K56" s="26" t="e">
        <f t="shared" si="2"/>
        <v>#REF!</v>
      </c>
      <c r="L56" s="27">
        <f t="shared" si="3"/>
        <v>0</v>
      </c>
      <c r="M56" s="75">
        <f t="shared" si="4"/>
        <v>0</v>
      </c>
    </row>
    <row r="57" spans="1:13" ht="15.75" customHeight="1" x14ac:dyDescent="0.25">
      <c r="A57">
        <f t="shared" si="7"/>
        <v>52</v>
      </c>
      <c r="B57" s="23" t="e">
        <f>AVC!#REF!</f>
        <v>#REF!</v>
      </c>
      <c r="C57" s="23" t="b">
        <f t="shared" si="8"/>
        <v>0</v>
      </c>
      <c r="D57" s="24" t="e">
        <f>IF(AVC!#REF!="B",9, IF(AVC!#REF!="MB",4, IF(AVC!#REF!="M",15, IF(AVC!#REF!="A",20, IF(AVC!#REF!="MA",25)))))</f>
        <v>#REF!</v>
      </c>
      <c r="E57" s="24" t="e">
        <f>IF(AVC!#REF!="B",9, IF(AVC!#REF!="MB",4, IF(AVC!#REF!="M",15, IF(AVC!#REF!="A",20, IF(AVC!#REF!="MA",25)))))</f>
        <v>#REF!</v>
      </c>
      <c r="F57" s="23" t="e">
        <f>IF(AVC!#REF!="B",9, IF(AVC!#REF!="MB",4, IF(AVC!#REF!="M",15, IF(AVC!#REF!="A",20, IF(AVC!#REF!="MA",25)))))</f>
        <v>#REF!</v>
      </c>
      <c r="G57" s="22"/>
      <c r="H57" s="23" t="e">
        <f>IF(AVC!#REF!="B",9, IF(AVC!#REF!="MB",4, IF(AVC!#REF!="M",15, IF(AVC!#REF!="A",20, IF(AVC!#REF!="MA",25)))))</f>
        <v>#REF!</v>
      </c>
      <c r="I57" s="23" t="e">
        <f>IF(AVC!#REF!="B",9, IF(AVC!#REF!="MB",4, IF(AVC!#REF!="M",15, IF(AVC!#REF!="A",20, IF(AVC!#REF!="MA",25)))))</f>
        <v>#REF!</v>
      </c>
      <c r="J57" s="25">
        <f t="shared" si="9"/>
        <v>0</v>
      </c>
      <c r="K57" s="26" t="e">
        <f t="shared" si="2"/>
        <v>#REF!</v>
      </c>
      <c r="L57" s="27">
        <f t="shared" si="3"/>
        <v>0</v>
      </c>
      <c r="M57" s="75">
        <f t="shared" si="4"/>
        <v>0</v>
      </c>
    </row>
    <row r="58" spans="1:13" ht="15.75" customHeight="1" x14ac:dyDescent="0.25">
      <c r="A58">
        <f t="shared" si="7"/>
        <v>53</v>
      </c>
      <c r="B58" s="23">
        <f>AVC!C127</f>
        <v>0</v>
      </c>
      <c r="C58" s="23" t="b">
        <f t="shared" si="8"/>
        <v>0</v>
      </c>
      <c r="D58" s="24" t="e">
        <f>IF(AVC!#REF!="B",9, IF(AVC!#REF!="MB",4, IF(AVC!#REF!="M",15, IF(AVC!#REF!="A",20, IF(AVC!#REF!="MA",25)))))</f>
        <v>#REF!</v>
      </c>
      <c r="E58" s="24" t="e">
        <f>IF(AVC!#REF!="B",9, IF(AVC!#REF!="MB",4, IF(AVC!#REF!="M",15, IF(AVC!#REF!="A",20, IF(AVC!#REF!="MA",25)))))</f>
        <v>#REF!</v>
      </c>
      <c r="F58" s="23" t="e">
        <f>IF(AVC!#REF!="B",9, IF(AVC!#REF!="MB",4, IF(AVC!#REF!="M",15, IF(AVC!#REF!="A",20, IF(AVC!#REF!="MA",25)))))</f>
        <v>#REF!</v>
      </c>
      <c r="G58" s="22"/>
      <c r="H58" s="23" t="e">
        <f>IF(AVC!#REF!="B",9, IF(AVC!#REF!="MB",4, IF(AVC!#REF!="M",15, IF(AVC!#REF!="A",20, IF(AVC!#REF!="MA",25)))))</f>
        <v>#REF!</v>
      </c>
      <c r="I58" s="23" t="e">
        <f>IF(AVC!#REF!="B",9, IF(AVC!#REF!="MB",4, IF(AVC!#REF!="M",15, IF(AVC!#REF!="A",20, IF(AVC!#REF!="MA",25)))))</f>
        <v>#REF!</v>
      </c>
      <c r="J58" s="25">
        <f t="shared" si="9"/>
        <v>0</v>
      </c>
      <c r="K58" s="26">
        <f t="shared" si="2"/>
        <v>0</v>
      </c>
      <c r="L58" s="27">
        <f t="shared" si="3"/>
        <v>0</v>
      </c>
      <c r="M58" s="75">
        <f t="shared" si="4"/>
        <v>0</v>
      </c>
    </row>
    <row r="59" spans="1:13" ht="15.75" customHeight="1" x14ac:dyDescent="0.25">
      <c r="A59">
        <f t="shared" si="7"/>
        <v>54</v>
      </c>
      <c r="B59" s="23">
        <f>AVC!C128</f>
        <v>0</v>
      </c>
      <c r="C59" s="23" t="b">
        <f t="shared" si="8"/>
        <v>0</v>
      </c>
      <c r="D59" s="24" t="b">
        <f>IF(AVC!F127="B",9, IF(AVC!F127="MB",4, IF(AVC!F127="M",15, IF(AVC!F127="A",20, IF(AVC!F127="MA",25)))))</f>
        <v>0</v>
      </c>
      <c r="E59" s="24" t="b">
        <f>IF(AVC!G127="B",9, IF(AVC!G127="MB",4, IF(AVC!G127="M",15, IF(AVC!G127="A",20, IF(AVC!G127="MA",25)))))</f>
        <v>0</v>
      </c>
      <c r="F59" s="23" t="b">
        <f>IF(AVC!H127="B",9, IF(AVC!H127="MB",4, IF(AVC!H127="M",15, IF(AVC!H127="A",20, IF(AVC!H127="MA",25)))))</f>
        <v>0</v>
      </c>
      <c r="G59" s="22"/>
      <c r="H59" s="23" t="b">
        <f>IF(AVC!I127="B",9, IF(AVC!I127="MB",4, IF(AVC!I127="M",15, IF(AVC!I127="A",20, IF(AVC!I127="MA",25)))))</f>
        <v>0</v>
      </c>
      <c r="I59" s="23" t="b">
        <f>IF(AVC!J127="B",9, IF(AVC!J127="MB",4, IF(AVC!J127="M",15, IF(AVC!J127="A",20, IF(AVC!J127="MA",25)))))</f>
        <v>0</v>
      </c>
      <c r="J59" s="25">
        <f t="shared" si="9"/>
        <v>0</v>
      </c>
      <c r="K59" s="26">
        <f t="shared" si="2"/>
        <v>0</v>
      </c>
      <c r="L59" s="27">
        <f t="shared" si="3"/>
        <v>0</v>
      </c>
      <c r="M59" s="75">
        <f t="shared" si="4"/>
        <v>0</v>
      </c>
    </row>
    <row r="60" spans="1:13" ht="15.75" customHeight="1" x14ac:dyDescent="0.25">
      <c r="A60">
        <f t="shared" si="7"/>
        <v>55</v>
      </c>
      <c r="B60" s="23">
        <f>AVC!C141</f>
        <v>0</v>
      </c>
      <c r="C60" s="23" t="b">
        <f t="shared" si="8"/>
        <v>0</v>
      </c>
      <c r="D60" s="24" t="b">
        <f>IF(AVC!F128="B",9, IF(AVC!F128="MB",4, IF(AVC!F128="M",15, IF(AVC!F128="A",20, IF(AVC!F128="MA",25)))))</f>
        <v>0</v>
      </c>
      <c r="E60" s="24" t="b">
        <f>IF(AVC!G128="B",9, IF(AVC!G128="MB",4, IF(AVC!G128="M",15, IF(AVC!G128="A",20, IF(AVC!G128="MA",25)))))</f>
        <v>0</v>
      </c>
      <c r="F60" s="23" t="b">
        <f>IF(AVC!H128="B",9, IF(AVC!H128="MB",4, IF(AVC!H128="M",15, IF(AVC!H128="A",20, IF(AVC!H128="MA",25)))))</f>
        <v>0</v>
      </c>
      <c r="G60" s="22"/>
      <c r="H60" s="23" t="b">
        <f>IF(AVC!I128="B",9, IF(AVC!I128="MB",4, IF(AVC!I128="M",15, IF(AVC!I128="A",20, IF(AVC!I128="MA",25)))))</f>
        <v>0</v>
      </c>
      <c r="I60" s="23" t="b">
        <f>IF(AVC!J128="B",9, IF(AVC!J128="MB",4, IF(AVC!J128="M",15, IF(AVC!J128="A",20, IF(AVC!J128="MA",25)))))</f>
        <v>0</v>
      </c>
      <c r="J60" s="25">
        <f t="shared" si="9"/>
        <v>0</v>
      </c>
      <c r="K60" s="26">
        <f t="shared" si="2"/>
        <v>0</v>
      </c>
      <c r="L60" s="27">
        <f t="shared" si="3"/>
        <v>0</v>
      </c>
      <c r="M60" s="75">
        <f t="shared" si="4"/>
        <v>0</v>
      </c>
    </row>
    <row r="61" spans="1:13" ht="15.75" customHeight="1" x14ac:dyDescent="0.25">
      <c r="A61">
        <f t="shared" si="7"/>
        <v>56</v>
      </c>
      <c r="B61" s="23">
        <f>AVC!C142</f>
        <v>0</v>
      </c>
      <c r="C61" s="23" t="b">
        <f t="shared" si="8"/>
        <v>0</v>
      </c>
      <c r="D61" s="24" t="b">
        <f>IF(AVC!F141="B",9, IF(AVC!F141="MB",4, IF(AVC!F141="M",15, IF(AVC!F141="A",20, IF(AVC!F141="MA",25)))))</f>
        <v>0</v>
      </c>
      <c r="E61" s="24" t="b">
        <f>IF(AVC!G141="B",9, IF(AVC!G141="MB",4, IF(AVC!G141="M",15, IF(AVC!G141="A",20, IF(AVC!G141="MA",25)))))</f>
        <v>0</v>
      </c>
      <c r="F61" s="23" t="b">
        <f>IF(AVC!H141="B",9, IF(AVC!H141="MB",4, IF(AVC!H141="M",15, IF(AVC!H141="A",20, IF(AVC!H141="MA",25)))))</f>
        <v>0</v>
      </c>
      <c r="G61" s="22"/>
      <c r="H61" s="23" t="b">
        <f>IF(AVC!I141="B",9, IF(AVC!I141="MB",4, IF(AVC!I141="M",15, IF(AVC!I141="A",20, IF(AVC!I141="MA",25)))))</f>
        <v>0</v>
      </c>
      <c r="I61" s="23" t="b">
        <f>IF(AVC!J141="B",9, IF(AVC!J141="MB",4, IF(AVC!J141="M",15, IF(AVC!J141="A",20, IF(AVC!J141="MA",25)))))</f>
        <v>0</v>
      </c>
      <c r="J61" s="25">
        <f t="shared" si="9"/>
        <v>0</v>
      </c>
      <c r="K61" s="26">
        <f t="shared" si="2"/>
        <v>0</v>
      </c>
      <c r="L61" s="27">
        <f t="shared" si="3"/>
        <v>0</v>
      </c>
      <c r="M61" s="75">
        <f t="shared" si="4"/>
        <v>0</v>
      </c>
    </row>
    <row r="62" spans="1:13" ht="15.75" customHeight="1" x14ac:dyDescent="0.25">
      <c r="A62">
        <f t="shared" si="7"/>
        <v>57</v>
      </c>
      <c r="B62" s="23">
        <f>AVC!C143</f>
        <v>0</v>
      </c>
      <c r="C62" s="23" t="b">
        <f t="shared" si="8"/>
        <v>0</v>
      </c>
      <c r="D62" s="24" t="b">
        <f>IF(AVC!F142="B",9, IF(AVC!F142="MB",4, IF(AVC!F142="M",15, IF(AVC!F142="A",20, IF(AVC!F142="MA",25)))))</f>
        <v>0</v>
      </c>
      <c r="E62" s="24" t="b">
        <f>IF(AVC!G142="B",9, IF(AVC!G142="MB",4, IF(AVC!G142="M",15, IF(AVC!G142="A",20, IF(AVC!G142="MA",25)))))</f>
        <v>0</v>
      </c>
      <c r="F62" s="23" t="b">
        <f>IF(AVC!H142="B",9, IF(AVC!H142="MB",4, IF(AVC!H142="M",15, IF(AVC!H142="A",20, IF(AVC!H142="MA",25)))))</f>
        <v>0</v>
      </c>
      <c r="G62" s="22"/>
      <c r="H62" s="23" t="b">
        <f>IF(AVC!I142="B",9, IF(AVC!I142="MB",4, IF(AVC!I142="M",15, IF(AVC!I142="A",20, IF(AVC!I142="MA",25)))))</f>
        <v>0</v>
      </c>
      <c r="I62" s="23" t="b">
        <f>IF(AVC!J142="B",9, IF(AVC!J142="MB",4, IF(AVC!J142="M",15, IF(AVC!J142="A",20, IF(AVC!J142="MA",25)))))</f>
        <v>0</v>
      </c>
      <c r="J62" s="25">
        <f t="shared" si="9"/>
        <v>0</v>
      </c>
      <c r="K62" s="26">
        <f t="shared" si="2"/>
        <v>0</v>
      </c>
      <c r="L62" s="27">
        <f t="shared" si="3"/>
        <v>0</v>
      </c>
      <c r="M62" s="75">
        <f t="shared" si="4"/>
        <v>0</v>
      </c>
    </row>
    <row r="63" spans="1:13" ht="15.75" customHeight="1" x14ac:dyDescent="0.25">
      <c r="A63">
        <f t="shared" si="7"/>
        <v>58</v>
      </c>
      <c r="B63" s="23">
        <f>AVC!C144</f>
        <v>0</v>
      </c>
      <c r="C63" s="23" t="b">
        <f t="shared" si="8"/>
        <v>0</v>
      </c>
      <c r="D63" s="24" t="b">
        <f>IF(AVC!F143="B",9, IF(AVC!F143="MB",4, IF(AVC!F143="M",15, IF(AVC!F143="A",20, IF(AVC!F143="MA",25)))))</f>
        <v>0</v>
      </c>
      <c r="E63" s="24" t="b">
        <f>IF(AVC!G143="B",9, IF(AVC!G143="MB",4, IF(AVC!G143="M",15, IF(AVC!G143="A",20, IF(AVC!G143="MA",25)))))</f>
        <v>0</v>
      </c>
      <c r="F63" s="23" t="b">
        <f>IF(AVC!H143="B",9, IF(AVC!H143="MB",4, IF(AVC!H143="M",15, IF(AVC!H143="A",20, IF(AVC!H143="MA",25)))))</f>
        <v>0</v>
      </c>
      <c r="G63" s="22"/>
      <c r="H63" s="23" t="b">
        <f>IF(AVC!I143="B",9, IF(AVC!I143="MB",4, IF(AVC!I143="M",15, IF(AVC!I143="A",20, IF(AVC!I143="MA",25)))))</f>
        <v>0</v>
      </c>
      <c r="I63" s="23" t="b">
        <f>IF(AVC!J143="B",9, IF(AVC!J143="MB",4, IF(AVC!J143="M",15, IF(AVC!J143="A",20, IF(AVC!J143="MA",25)))))</f>
        <v>0</v>
      </c>
      <c r="J63" s="25">
        <f t="shared" si="9"/>
        <v>0</v>
      </c>
      <c r="K63" s="26">
        <f t="shared" si="2"/>
        <v>0</v>
      </c>
      <c r="L63" s="27">
        <f t="shared" si="3"/>
        <v>0</v>
      </c>
      <c r="M63" s="75">
        <f t="shared" si="4"/>
        <v>0</v>
      </c>
    </row>
    <row r="64" spans="1:13" ht="15.75" customHeight="1" x14ac:dyDescent="0.25">
      <c r="A64">
        <f t="shared" si="7"/>
        <v>59</v>
      </c>
      <c r="B64" s="23" t="e">
        <f>AVC!#REF!</f>
        <v>#REF!</v>
      </c>
      <c r="C64" s="23" t="b">
        <f t="shared" si="8"/>
        <v>0</v>
      </c>
      <c r="D64" s="24" t="b">
        <f>IF(AVC!F144="B",9, IF(AVC!F144="MB",4, IF(AVC!F144="M",15, IF(AVC!F144="A",20, IF(AVC!F144="MA",25)))))</f>
        <v>0</v>
      </c>
      <c r="E64" s="24" t="b">
        <f>IF(AVC!G144="B",9, IF(AVC!G144="MB",4, IF(AVC!G144="M",15, IF(AVC!G144="A",20, IF(AVC!G144="MA",25)))))</f>
        <v>0</v>
      </c>
      <c r="F64" s="23" t="b">
        <f>IF(AVC!H144="B",9, IF(AVC!H144="MB",4, IF(AVC!H144="M",15, IF(AVC!H144="A",20, IF(AVC!H144="MA",25)))))</f>
        <v>0</v>
      </c>
      <c r="G64" s="22"/>
      <c r="H64" s="23" t="b">
        <f>IF(AVC!I144="B",9, IF(AVC!I144="MB",4, IF(AVC!I144="M",15, IF(AVC!I144="A",20, IF(AVC!I144="MA",25)))))</f>
        <v>0</v>
      </c>
      <c r="I64" s="23" t="b">
        <f>IF(AVC!J144="B",9, IF(AVC!J144="MB",4, IF(AVC!J144="M",15, IF(AVC!J144="A",20, IF(AVC!J144="MA",25)))))</f>
        <v>0</v>
      </c>
      <c r="J64" s="25">
        <f t="shared" si="9"/>
        <v>0</v>
      </c>
      <c r="K64" s="26" t="e">
        <f t="shared" si="2"/>
        <v>#REF!</v>
      </c>
      <c r="L64" s="27">
        <f t="shared" si="3"/>
        <v>0</v>
      </c>
      <c r="M64" s="75">
        <f t="shared" si="4"/>
        <v>0</v>
      </c>
    </row>
    <row r="65" spans="1:13" ht="15.75" customHeight="1" x14ac:dyDescent="0.25">
      <c r="A65">
        <f t="shared" si="7"/>
        <v>60</v>
      </c>
      <c r="B65" s="23">
        <f>AVC!C68</f>
        <v>0</v>
      </c>
      <c r="C65" s="23" t="b">
        <f t="shared" si="8"/>
        <v>0</v>
      </c>
      <c r="D65" s="24" t="e">
        <f>IF(AVC!#REF!="B",9, IF(AVC!#REF!="MB",4, IF(AVC!#REF!="M",15, IF(AVC!#REF!="A",20, IF(AVC!#REF!="MA",25)))))</f>
        <v>#REF!</v>
      </c>
      <c r="E65" s="24" t="e">
        <f>IF(AVC!#REF!="B",9, IF(AVC!#REF!="MB",4, IF(AVC!#REF!="M",15, IF(AVC!#REF!="A",20, IF(AVC!#REF!="MA",25)))))</f>
        <v>#REF!</v>
      </c>
      <c r="F65" s="23" t="e">
        <f>IF(AVC!#REF!="B",9, IF(AVC!#REF!="MB",4, IF(AVC!#REF!="M",15, IF(AVC!#REF!="A",20, IF(AVC!#REF!="MA",25)))))</f>
        <v>#REF!</v>
      </c>
      <c r="G65" s="22"/>
      <c r="H65" s="23" t="e">
        <f>IF(AVC!#REF!="B",9, IF(AVC!#REF!="MB",4, IF(AVC!#REF!="M",15, IF(AVC!#REF!="A",20, IF(AVC!#REF!="MA",25)))))</f>
        <v>#REF!</v>
      </c>
      <c r="I65" s="23" t="e">
        <f>IF(AVC!#REF!="B",9, IF(AVC!#REF!="MB",4, IF(AVC!#REF!="M",15, IF(AVC!#REF!="A",20, IF(AVC!#REF!="MA",25)))))</f>
        <v>#REF!</v>
      </c>
      <c r="J65" s="25">
        <f t="shared" si="9"/>
        <v>0</v>
      </c>
      <c r="K65" s="26">
        <f t="shared" si="2"/>
        <v>0</v>
      </c>
      <c r="L65" s="27">
        <f t="shared" si="3"/>
        <v>0</v>
      </c>
      <c r="M65" s="75">
        <f t="shared" si="4"/>
        <v>0</v>
      </c>
    </row>
    <row r="66" spans="1:13" ht="15.75" customHeight="1" x14ac:dyDescent="0.25">
      <c r="A66">
        <f t="shared" si="7"/>
        <v>61</v>
      </c>
      <c r="B66" s="23">
        <f>AVC!C69</f>
        <v>0</v>
      </c>
      <c r="C66" s="23" t="b">
        <f t="shared" si="8"/>
        <v>0</v>
      </c>
      <c r="D66" s="24" t="b">
        <f>IF(AVC!F68="B",9, IF(AVC!F68="MB",4, IF(AVC!F68="M",15, IF(AVC!F68="A",20, IF(AVC!F68="MA",25)))))</f>
        <v>0</v>
      </c>
      <c r="E66" s="24" t="b">
        <f>IF(AVC!G68="B",9, IF(AVC!G68="MB",4, IF(AVC!G68="M",15, IF(AVC!G68="A",20, IF(AVC!G68="MA",25)))))</f>
        <v>0</v>
      </c>
      <c r="F66" s="23" t="b">
        <f>IF(AVC!H68="B",9, IF(AVC!H68="MB",4, IF(AVC!H68="M",15, IF(AVC!H68="A",20, IF(AVC!H68="MA",25)))))</f>
        <v>0</v>
      </c>
      <c r="G66" s="22"/>
      <c r="H66" s="23" t="b">
        <f>IF(AVC!I68="B",9, IF(AVC!I68="MB",4, IF(AVC!I68="M",15, IF(AVC!I68="A",20, IF(AVC!I68="MA",25)))))</f>
        <v>0</v>
      </c>
      <c r="I66" s="23" t="b">
        <f>IF(AVC!J68="B",9, IF(AVC!J68="MB",4, IF(AVC!J68="M",15, IF(AVC!J68="A",20, IF(AVC!J68="MA",25)))))</f>
        <v>0</v>
      </c>
      <c r="J66" s="25">
        <f t="shared" si="9"/>
        <v>0</v>
      </c>
      <c r="K66" s="26">
        <f t="shared" si="2"/>
        <v>0</v>
      </c>
      <c r="L66" s="27">
        <f t="shared" si="3"/>
        <v>0</v>
      </c>
      <c r="M66" s="75">
        <f t="shared" si="4"/>
        <v>0</v>
      </c>
    </row>
    <row r="67" spans="1:13" ht="15.75" customHeight="1" x14ac:dyDescent="0.25">
      <c r="A67">
        <f t="shared" si="7"/>
        <v>62</v>
      </c>
      <c r="B67" s="23">
        <f>AVC!C70</f>
        <v>0</v>
      </c>
      <c r="C67" s="23" t="b">
        <f t="shared" si="8"/>
        <v>0</v>
      </c>
      <c r="D67" s="24" t="b">
        <f>IF(AVC!F69="B",9, IF(AVC!F69="MB",4, IF(AVC!F69="M",15, IF(AVC!F69="A",20, IF(AVC!F69="MA",25)))))</f>
        <v>0</v>
      </c>
      <c r="E67" s="24" t="b">
        <f>IF(AVC!G69="B",9, IF(AVC!G69="MB",4, IF(AVC!G69="M",15, IF(AVC!G69="A",20, IF(AVC!G69="MA",25)))))</f>
        <v>0</v>
      </c>
      <c r="F67" s="23" t="b">
        <f>IF(AVC!H69="B",9, IF(AVC!H69="MB",4, IF(AVC!H69="M",15, IF(AVC!H69="A",20, IF(AVC!H69="MA",25)))))</f>
        <v>0</v>
      </c>
      <c r="G67" s="22"/>
      <c r="H67" s="23" t="b">
        <f>IF(AVC!I69="B",9, IF(AVC!I69="MB",4, IF(AVC!I69="M",15, IF(AVC!I69="A",20, IF(AVC!I69="MA",25)))))</f>
        <v>0</v>
      </c>
      <c r="I67" s="23" t="b">
        <f>IF(AVC!J69="B",9, IF(AVC!J69="MB",4, IF(AVC!J69="M",15, IF(AVC!J69="A",20, IF(AVC!J69="MA",25)))))</f>
        <v>0</v>
      </c>
      <c r="J67" s="25">
        <f t="shared" si="9"/>
        <v>0</v>
      </c>
      <c r="K67" s="26">
        <f t="shared" si="2"/>
        <v>0</v>
      </c>
      <c r="L67" s="27">
        <f t="shared" si="3"/>
        <v>0</v>
      </c>
      <c r="M67" s="75">
        <f t="shared" si="4"/>
        <v>0</v>
      </c>
    </row>
    <row r="68" spans="1:13" ht="15.75" customHeight="1" x14ac:dyDescent="0.25">
      <c r="A68">
        <f t="shared" si="7"/>
        <v>63</v>
      </c>
      <c r="B68" s="23">
        <f>AVC!C72</f>
        <v>0</v>
      </c>
      <c r="C68" s="23" t="b">
        <f t="shared" si="8"/>
        <v>0</v>
      </c>
      <c r="D68" s="24" t="b">
        <f>IF(AVC!F70="B",9, IF(AVC!F70="MB",4, IF(AVC!F70="M",15, IF(AVC!F70="A",20, IF(AVC!F70="MA",25)))))</f>
        <v>0</v>
      </c>
      <c r="E68" s="24" t="b">
        <f>IF(AVC!G70="B",9, IF(AVC!G70="MB",4, IF(AVC!G70="M",15, IF(AVC!G70="A",20, IF(AVC!G70="MA",25)))))</f>
        <v>0</v>
      </c>
      <c r="F68" s="23" t="b">
        <f>IF(AVC!H70="B",9, IF(AVC!H70="MB",4, IF(AVC!H70="M",15, IF(AVC!H70="A",20, IF(AVC!H70="MA",25)))))</f>
        <v>0</v>
      </c>
      <c r="G68" s="22"/>
      <c r="H68" s="23" t="b">
        <f>IF(AVC!I70="B",9, IF(AVC!I70="MB",4, IF(AVC!I70="M",15, IF(AVC!I70="A",20, IF(AVC!I70="MA",25)))))</f>
        <v>0</v>
      </c>
      <c r="I68" s="23" t="b">
        <f>IF(AVC!J70="B",9, IF(AVC!J70="MB",4, IF(AVC!J70="M",15, IF(AVC!J70="A",20, IF(AVC!J70="MA",25)))))</f>
        <v>0</v>
      </c>
      <c r="J68" s="25">
        <f t="shared" si="9"/>
        <v>0</v>
      </c>
      <c r="K68" s="26">
        <f t="shared" si="2"/>
        <v>0</v>
      </c>
      <c r="L68" s="27">
        <f t="shared" si="3"/>
        <v>0</v>
      </c>
      <c r="M68" s="75">
        <f t="shared" si="4"/>
        <v>0</v>
      </c>
    </row>
    <row r="69" spans="1:13" ht="15.75" customHeight="1" x14ac:dyDescent="0.25">
      <c r="A69">
        <f t="shared" si="7"/>
        <v>64</v>
      </c>
      <c r="B69" s="23">
        <f>AVC!C145</f>
        <v>0</v>
      </c>
      <c r="C69" s="23" t="b">
        <f t="shared" si="8"/>
        <v>0</v>
      </c>
      <c r="D69" s="24" t="b">
        <f>IF(AVC!F72="B",9, IF(AVC!F72="MB",4, IF(AVC!F72="M",15, IF(AVC!F72="A",20, IF(AVC!F72="MA",25)))))</f>
        <v>0</v>
      </c>
      <c r="E69" s="24" t="b">
        <f>IF(AVC!G72="B",9, IF(AVC!G72="MB",4, IF(AVC!G72="M",15, IF(AVC!G72="A",20, IF(AVC!G72="MA",25)))))</f>
        <v>0</v>
      </c>
      <c r="F69" s="23" t="b">
        <f>IF(AVC!H72="B",9, IF(AVC!H72="MB",4, IF(AVC!H72="M",15, IF(AVC!H72="A",20, IF(AVC!H72="MA",25)))))</f>
        <v>0</v>
      </c>
      <c r="G69" s="22"/>
      <c r="H69" s="23" t="b">
        <f>IF(AVC!I72="B",9, IF(AVC!I72="MB",4, IF(AVC!I72="M",15, IF(AVC!I72="A",20, IF(AVC!I72="MA",25)))))</f>
        <v>0</v>
      </c>
      <c r="I69" s="23" t="b">
        <f>IF(AVC!J72="B",9, IF(AVC!J72="MB",4, IF(AVC!J72="M",15, IF(AVC!J72="A",20, IF(AVC!J72="MA",25)))))</f>
        <v>0</v>
      </c>
      <c r="J69" s="25">
        <f t="shared" si="9"/>
        <v>0</v>
      </c>
      <c r="K69" s="26">
        <f t="shared" si="2"/>
        <v>0</v>
      </c>
      <c r="L69" s="27">
        <f t="shared" si="3"/>
        <v>0</v>
      </c>
      <c r="M69" s="75">
        <f t="shared" si="4"/>
        <v>0</v>
      </c>
    </row>
    <row r="70" spans="1:13" ht="15.75" customHeight="1" x14ac:dyDescent="0.25">
      <c r="A70">
        <f t="shared" si="7"/>
        <v>65</v>
      </c>
      <c r="B70" s="23">
        <f>AVC!C146</f>
        <v>0</v>
      </c>
      <c r="C70" s="23" t="b">
        <f t="shared" si="8"/>
        <v>0</v>
      </c>
      <c r="D70" s="24" t="b">
        <f>IF(AVC!F145="B",9, IF(AVC!F145="MB",4, IF(AVC!F145="M",15, IF(AVC!F145="A",20, IF(AVC!F145="MA",25)))))</f>
        <v>0</v>
      </c>
      <c r="E70" s="24" t="b">
        <f>IF(AVC!G145="B",9, IF(AVC!G145="MB",4, IF(AVC!G145="M",15, IF(AVC!G145="A",20, IF(AVC!G145="MA",25)))))</f>
        <v>0</v>
      </c>
      <c r="F70" s="23" t="b">
        <f>IF(AVC!H145="B",9, IF(AVC!H145="MB",4, IF(AVC!H145="M",15, IF(AVC!H145="A",20, IF(AVC!H145="MA",25)))))</f>
        <v>0</v>
      </c>
      <c r="G70" s="22"/>
      <c r="H70" s="23" t="b">
        <f>IF(AVC!I145="B",9, IF(AVC!I145="MB",4, IF(AVC!I145="M",15, IF(AVC!I145="A",20, IF(AVC!I145="MA",25)))))</f>
        <v>0</v>
      </c>
      <c r="I70" s="23" t="b">
        <f>IF(AVC!J145="B",9, IF(AVC!J145="MB",4, IF(AVC!J145="M",15, IF(AVC!J145="A",20, IF(AVC!J145="MA",25)))))</f>
        <v>0</v>
      </c>
      <c r="J70" s="25">
        <f t="shared" si="9"/>
        <v>0</v>
      </c>
      <c r="K70" s="26">
        <f t="shared" si="2"/>
        <v>0</v>
      </c>
      <c r="L70" s="27">
        <f t="shared" si="3"/>
        <v>0</v>
      </c>
      <c r="M70" s="75">
        <f t="shared" si="4"/>
        <v>0</v>
      </c>
    </row>
    <row r="71" spans="1:13" ht="15.75" customHeight="1" x14ac:dyDescent="0.25">
      <c r="A71">
        <f t="shared" si="7"/>
        <v>66</v>
      </c>
      <c r="B71" s="23">
        <f>AVC!C147</f>
        <v>0</v>
      </c>
      <c r="C71" s="23" t="b">
        <f t="shared" si="8"/>
        <v>0</v>
      </c>
      <c r="D71" s="24" t="b">
        <f>IF(AVC!F146="B",9, IF(AVC!F146="MB",4, IF(AVC!F146="M",15, IF(AVC!F146="A",20, IF(AVC!F146="MA",25)))))</f>
        <v>0</v>
      </c>
      <c r="E71" s="24" t="b">
        <f>IF(AVC!G146="B",9, IF(AVC!G146="MB",4, IF(AVC!G146="M",15, IF(AVC!G146="A",20, IF(AVC!G146="MA",25)))))</f>
        <v>0</v>
      </c>
      <c r="F71" s="23" t="b">
        <f>IF(AVC!H146="B",9, IF(AVC!H146="MB",4, IF(AVC!H146="M",15, IF(AVC!H146="A",20, IF(AVC!H146="MA",25)))))</f>
        <v>0</v>
      </c>
      <c r="G71" s="22"/>
      <c r="H71" s="23" t="b">
        <f>IF(AVC!I146="B",9, IF(AVC!I146="MB",4, IF(AVC!I146="M",15, IF(AVC!I146="A",20, IF(AVC!I146="MA",25)))))</f>
        <v>0</v>
      </c>
      <c r="I71" s="23" t="b">
        <f>IF(AVC!J146="B",9, IF(AVC!J146="MB",4, IF(AVC!J146="M",15, IF(AVC!J146="A",20, IF(AVC!J146="MA",25)))))</f>
        <v>0</v>
      </c>
      <c r="J71" s="25">
        <f t="shared" si="9"/>
        <v>0</v>
      </c>
      <c r="K71" s="26">
        <f t="shared" si="2"/>
        <v>0</v>
      </c>
      <c r="L71" s="27">
        <f t="shared" si="3"/>
        <v>0</v>
      </c>
      <c r="M71" s="75">
        <f t="shared" si="4"/>
        <v>0</v>
      </c>
    </row>
    <row r="72" spans="1:13" ht="15.75" customHeight="1" x14ac:dyDescent="0.25">
      <c r="A72">
        <f t="shared" si="7"/>
        <v>67</v>
      </c>
      <c r="B72" s="23">
        <f>AVC!C148</f>
        <v>0</v>
      </c>
      <c r="C72" s="23" t="b">
        <f t="shared" si="8"/>
        <v>0</v>
      </c>
      <c r="D72" s="24" t="b">
        <f>IF(AVC!F147="B",9, IF(AVC!F147="MB",4, IF(AVC!F147="M",15, IF(AVC!F147="A",20, IF(AVC!F147="MA",25)))))</f>
        <v>0</v>
      </c>
      <c r="E72" s="24" t="b">
        <f>IF(AVC!G147="B",9, IF(AVC!G147="MB",4, IF(AVC!G147="M",15, IF(AVC!G147="A",20, IF(AVC!G147="MA",25)))))</f>
        <v>0</v>
      </c>
      <c r="F72" s="23" t="b">
        <f>IF(AVC!H147="B",9, IF(AVC!H147="MB",4, IF(AVC!H147="M",15, IF(AVC!H147="A",20, IF(AVC!H147="MA",25)))))</f>
        <v>0</v>
      </c>
      <c r="G72" s="22"/>
      <c r="H72" s="23" t="b">
        <f>IF(AVC!I147="B",9, IF(AVC!I147="MB",4, IF(AVC!I147="M",15, IF(AVC!I147="A",20, IF(AVC!I147="MA",25)))))</f>
        <v>0</v>
      </c>
      <c r="I72" s="23" t="b">
        <f>IF(AVC!J147="B",9, IF(AVC!J147="MB",4, IF(AVC!J147="M",15, IF(AVC!J147="A",20, IF(AVC!J147="MA",25)))))</f>
        <v>0</v>
      </c>
      <c r="J72" s="25">
        <f t="shared" si="9"/>
        <v>0</v>
      </c>
      <c r="K72" s="26">
        <f t="shared" si="2"/>
        <v>0</v>
      </c>
      <c r="L72" s="27">
        <f t="shared" si="3"/>
        <v>0</v>
      </c>
      <c r="M72" s="75">
        <f t="shared" si="4"/>
        <v>0</v>
      </c>
    </row>
    <row r="73" spans="1:13" ht="15.75" customHeight="1" x14ac:dyDescent="0.25">
      <c r="A73">
        <f t="shared" si="7"/>
        <v>68</v>
      </c>
      <c r="B73" s="23">
        <f>AVC!C151</f>
        <v>0</v>
      </c>
      <c r="C73" s="23" t="b">
        <f t="shared" si="8"/>
        <v>0</v>
      </c>
      <c r="D73" s="24" t="b">
        <f>IF(AVC!F148="B",9, IF(AVC!F148="MB",4, IF(AVC!F148="M",15, IF(AVC!F148="A",20, IF(AVC!F148="MA",25)))))</f>
        <v>0</v>
      </c>
      <c r="E73" s="24" t="b">
        <f>IF(AVC!G148="B",9, IF(AVC!G148="MB",4, IF(AVC!G148="M",15, IF(AVC!G148="A",20, IF(AVC!G148="MA",25)))))</f>
        <v>0</v>
      </c>
      <c r="F73" s="23" t="b">
        <f>IF(AVC!H148="B",9, IF(AVC!H148="MB",4, IF(AVC!H148="M",15, IF(AVC!H148="A",20, IF(AVC!H148="MA",25)))))</f>
        <v>0</v>
      </c>
      <c r="G73" s="22"/>
      <c r="H73" s="23" t="b">
        <f>IF(AVC!I148="B",9, IF(AVC!I148="MB",4, IF(AVC!I148="M",15, IF(AVC!I148="A",20, IF(AVC!I148="MA",25)))))</f>
        <v>0</v>
      </c>
      <c r="I73" s="23" t="b">
        <f>IF(AVC!J148="B",9, IF(AVC!J148="MB",4, IF(AVC!J148="M",15, IF(AVC!J148="A",20, IF(AVC!J148="MA",25)))))</f>
        <v>0</v>
      </c>
      <c r="J73" s="25">
        <f t="shared" si="9"/>
        <v>0</v>
      </c>
      <c r="K73" s="26">
        <f t="shared" si="2"/>
        <v>0</v>
      </c>
      <c r="L73" s="27">
        <f t="shared" si="3"/>
        <v>0</v>
      </c>
      <c r="M73" s="75">
        <f t="shared" si="4"/>
        <v>0</v>
      </c>
    </row>
    <row r="74" spans="1:13" ht="15.75" customHeight="1" x14ac:dyDescent="0.25">
      <c r="A74">
        <f t="shared" si="7"/>
        <v>69</v>
      </c>
      <c r="B74" s="23" t="e">
        <f>AVC!#REF!</f>
        <v>#REF!</v>
      </c>
      <c r="C74" s="23" t="b">
        <f t="shared" si="8"/>
        <v>0</v>
      </c>
      <c r="D74" s="24" t="b">
        <f>IF(AVC!F151="B",9, IF(AVC!F151="MB",4, IF(AVC!F151="M",15, IF(AVC!F151="A",20, IF(AVC!F151="MA",25)))))</f>
        <v>0</v>
      </c>
      <c r="E74" s="24" t="b">
        <f>IF(AVC!G151="B",9, IF(AVC!G151="MB",4, IF(AVC!G151="M",15, IF(AVC!G151="A",20, IF(AVC!G151="MA",25)))))</f>
        <v>0</v>
      </c>
      <c r="F74" s="23" t="b">
        <f>IF(AVC!H151="B",9, IF(AVC!H151="MB",4, IF(AVC!H151="M",15, IF(AVC!H151="A",20, IF(AVC!H151="MA",25)))))</f>
        <v>0</v>
      </c>
      <c r="G74" s="22"/>
      <c r="H74" s="23" t="b">
        <f>IF(AVC!I151="B",9, IF(AVC!I151="MB",4, IF(AVC!I151="M",15, IF(AVC!I151="A",20, IF(AVC!I151="MA",25)))))</f>
        <v>0</v>
      </c>
      <c r="I74" s="23" t="b">
        <f>IF(AVC!J151="B",9, IF(AVC!J151="MB",4, IF(AVC!J151="M",15, IF(AVC!J151="A",20, IF(AVC!J151="MA",25)))))</f>
        <v>0</v>
      </c>
      <c r="J74" s="25">
        <f t="shared" si="9"/>
        <v>0</v>
      </c>
      <c r="K74" s="26" t="e">
        <f t="shared" si="2"/>
        <v>#REF!</v>
      </c>
      <c r="L74" s="27">
        <f t="shared" si="3"/>
        <v>0</v>
      </c>
      <c r="M74" s="75">
        <f t="shared" si="4"/>
        <v>0</v>
      </c>
    </row>
    <row r="75" spans="1:13" ht="15.75" customHeight="1" x14ac:dyDescent="0.25">
      <c r="A75">
        <f t="shared" si="7"/>
        <v>70</v>
      </c>
      <c r="B75" s="23" t="e">
        <f>AVC!#REF!</f>
        <v>#REF!</v>
      </c>
      <c r="C75" s="23" t="b">
        <f t="shared" si="8"/>
        <v>0</v>
      </c>
      <c r="D75" s="24" t="e">
        <f>IF(AVC!#REF!="B",9, IF(AVC!#REF!="MB",4, IF(AVC!#REF!="M",15, IF(AVC!#REF!="A",20, IF(AVC!#REF!="MA",25)))))</f>
        <v>#REF!</v>
      </c>
      <c r="E75" s="24" t="e">
        <f>IF(AVC!#REF!="B",9, IF(AVC!#REF!="MB",4, IF(AVC!#REF!="M",15, IF(AVC!#REF!="A",20, IF(AVC!#REF!="MA",25)))))</f>
        <v>#REF!</v>
      </c>
      <c r="F75" s="23" t="e">
        <f>IF(AVC!#REF!="B",9, IF(AVC!#REF!="MB",4, IF(AVC!#REF!="M",15, IF(AVC!#REF!="A",20, IF(AVC!#REF!="MA",25)))))</f>
        <v>#REF!</v>
      </c>
      <c r="G75" s="22"/>
      <c r="H75" s="23" t="e">
        <f>IF(AVC!#REF!="B",9, IF(AVC!#REF!="MB",4, IF(AVC!#REF!="M",15, IF(AVC!#REF!="A",20, IF(AVC!#REF!="MA",25)))))</f>
        <v>#REF!</v>
      </c>
      <c r="I75" s="23" t="e">
        <f>IF(AVC!#REF!="B",9, IF(AVC!#REF!="MB",4, IF(AVC!#REF!="M",15, IF(AVC!#REF!="A",20, IF(AVC!#REF!="MA",25)))))</f>
        <v>#REF!</v>
      </c>
      <c r="J75" s="25">
        <f t="shared" si="9"/>
        <v>0</v>
      </c>
      <c r="K75" s="26" t="e">
        <f t="shared" si="2"/>
        <v>#REF!</v>
      </c>
      <c r="L75" s="27">
        <f t="shared" si="3"/>
        <v>0</v>
      </c>
      <c r="M75" s="75">
        <f t="shared" si="4"/>
        <v>0</v>
      </c>
    </row>
    <row r="76" spans="1:13" ht="15.75" customHeight="1" x14ac:dyDescent="0.25">
      <c r="A76">
        <f t="shared" si="7"/>
        <v>71</v>
      </c>
      <c r="B76" s="23">
        <f>AVC!C49</f>
        <v>0</v>
      </c>
      <c r="C76" s="23" t="b">
        <f t="shared" si="8"/>
        <v>0</v>
      </c>
      <c r="D76" s="24" t="e">
        <f>IF(AVC!#REF!="B",9, IF(AVC!#REF!="MB",4, IF(AVC!#REF!="M",15, IF(AVC!#REF!="A",20, IF(AVC!#REF!="MA",25)))))</f>
        <v>#REF!</v>
      </c>
      <c r="E76" s="24" t="e">
        <f>IF(AVC!#REF!="B",9, IF(AVC!#REF!="MB",4, IF(AVC!#REF!="M",15, IF(AVC!#REF!="A",20, IF(AVC!#REF!="MA",25)))))</f>
        <v>#REF!</v>
      </c>
      <c r="F76" s="23" t="e">
        <f>IF(AVC!#REF!="B",9, IF(AVC!#REF!="MB",4, IF(AVC!#REF!="M",15, IF(AVC!#REF!="A",20, IF(AVC!#REF!="MA",25)))))</f>
        <v>#REF!</v>
      </c>
      <c r="G76" s="22"/>
      <c r="H76" s="23" t="e">
        <f>IF(AVC!#REF!="B",9, IF(AVC!#REF!="MB",4, IF(AVC!#REF!="M",15, IF(AVC!#REF!="A",20, IF(AVC!#REF!="MA",25)))))</f>
        <v>#REF!</v>
      </c>
      <c r="I76" s="23" t="e">
        <f>IF(AVC!#REF!="B",9, IF(AVC!#REF!="MB",4, IF(AVC!#REF!="M",15, IF(AVC!#REF!="A",20, IF(AVC!#REF!="MA",25)))))</f>
        <v>#REF!</v>
      </c>
      <c r="J76" s="25">
        <f t="shared" si="9"/>
        <v>0</v>
      </c>
      <c r="K76" s="26">
        <f t="shared" si="2"/>
        <v>0</v>
      </c>
      <c r="L76" s="27">
        <f t="shared" si="3"/>
        <v>0</v>
      </c>
      <c r="M76" s="75">
        <f t="shared" si="4"/>
        <v>0</v>
      </c>
    </row>
    <row r="77" spans="1:13" ht="15.75" customHeight="1" x14ac:dyDescent="0.25">
      <c r="A77">
        <f t="shared" si="7"/>
        <v>72</v>
      </c>
      <c r="B77" s="23">
        <f>AVC!C47</f>
        <v>0</v>
      </c>
      <c r="C77" s="23" t="b">
        <f t="shared" si="8"/>
        <v>0</v>
      </c>
      <c r="D77" s="24" t="b">
        <f>IF(AVC!F49="B",9, IF(AVC!F49="MB",4, IF(AVC!F49="M",15, IF(AVC!F49="A",20, IF(AVC!F49="MA",25)))))</f>
        <v>0</v>
      </c>
      <c r="E77" s="24" t="b">
        <f>IF(AVC!G49="B",9, IF(AVC!G49="MB",4, IF(AVC!G49="M",15, IF(AVC!G49="A",20, IF(AVC!G49="MA",25)))))</f>
        <v>0</v>
      </c>
      <c r="F77" s="23" t="b">
        <f>IF(AVC!H49="B",9, IF(AVC!H49="MB",4, IF(AVC!H49="M",15, IF(AVC!H49="A",20, IF(AVC!H49="MA",25)))))</f>
        <v>0</v>
      </c>
      <c r="G77" s="22"/>
      <c r="H77" s="23" t="b">
        <f>IF(AVC!I49="B",9, IF(AVC!I49="MB",4, IF(AVC!I49="M",15, IF(AVC!I49="A",20, IF(AVC!I49="MA",25)))))</f>
        <v>0</v>
      </c>
      <c r="I77" s="23" t="b">
        <f>IF(AVC!J49="B",9, IF(AVC!J49="MB",4, IF(AVC!J49="M",15, IF(AVC!J49="A",20, IF(AVC!J49="MA",25)))))</f>
        <v>0</v>
      </c>
      <c r="J77" s="25">
        <f t="shared" si="9"/>
        <v>0</v>
      </c>
      <c r="K77" s="26">
        <f t="shared" si="2"/>
        <v>0</v>
      </c>
      <c r="L77" s="27">
        <f t="shared" si="3"/>
        <v>0</v>
      </c>
      <c r="M77" s="75">
        <f t="shared" si="4"/>
        <v>0</v>
      </c>
    </row>
    <row r="78" spans="1:13" ht="15.75" customHeight="1" x14ac:dyDescent="0.25">
      <c r="A78">
        <f t="shared" si="7"/>
        <v>73</v>
      </c>
      <c r="B78" s="23">
        <f>AVC!C48</f>
        <v>0</v>
      </c>
      <c r="C78" s="23" t="b">
        <f t="shared" si="8"/>
        <v>0</v>
      </c>
      <c r="D78" s="24" t="b">
        <f>IF(AVC!F47="B",9, IF(AVC!F47="MB",4, IF(AVC!F47="M",15, IF(AVC!F47="A",20, IF(AVC!F47="MA",25)))))</f>
        <v>0</v>
      </c>
      <c r="E78" s="24" t="b">
        <f>IF(AVC!G47="B",9, IF(AVC!G47="MB",4, IF(AVC!G47="M",15, IF(AVC!G47="A",20, IF(AVC!G47="MA",25)))))</f>
        <v>0</v>
      </c>
      <c r="F78" s="23" t="b">
        <f>IF(AVC!H47="B",9, IF(AVC!H47="MB",4, IF(AVC!H47="M",15, IF(AVC!H47="A",20, IF(AVC!H47="MA",25)))))</f>
        <v>0</v>
      </c>
      <c r="G78" s="22"/>
      <c r="H78" s="23" t="b">
        <f>IF(AVC!I47="B",9, IF(AVC!I47="MB",4, IF(AVC!I47="M",15, IF(AVC!I47="A",20, IF(AVC!I47="MA",25)))))</f>
        <v>0</v>
      </c>
      <c r="I78" s="23" t="b">
        <f>IF(AVC!J47="B",9, IF(AVC!J47="MB",4, IF(AVC!J47="M",15, IF(AVC!J47="A",20, IF(AVC!J47="MA",25)))))</f>
        <v>0</v>
      </c>
      <c r="J78" s="25">
        <f t="shared" si="9"/>
        <v>0</v>
      </c>
      <c r="K78" s="26">
        <f t="shared" si="2"/>
        <v>0</v>
      </c>
      <c r="L78" s="27">
        <f t="shared" si="3"/>
        <v>0</v>
      </c>
      <c r="M78" s="75">
        <f t="shared" si="4"/>
        <v>0</v>
      </c>
    </row>
    <row r="79" spans="1:13" ht="15.75" customHeight="1" x14ac:dyDescent="0.25">
      <c r="A79">
        <f t="shared" si="7"/>
        <v>74</v>
      </c>
      <c r="B79" s="23" t="e">
        <f>AVC!#REF!</f>
        <v>#REF!</v>
      </c>
      <c r="C79" s="23" t="b">
        <f t="shared" si="8"/>
        <v>0</v>
      </c>
      <c r="D79" s="24" t="b">
        <f>IF(AVC!F48="B",9, IF(AVC!F48="MB",4, IF(AVC!F48="M",15, IF(AVC!F48="A",20, IF(AVC!F48="MA",25)))))</f>
        <v>0</v>
      </c>
      <c r="E79" s="24" t="b">
        <f>IF(AVC!G48="B",9, IF(AVC!G48="MB",4, IF(AVC!G48="M",15, IF(AVC!G48="A",20, IF(AVC!G48="MA",25)))))</f>
        <v>0</v>
      </c>
      <c r="F79" s="23" t="b">
        <f>IF(AVC!H48="B",9, IF(AVC!H48="MB",4, IF(AVC!H48="M",15, IF(AVC!H48="A",20, IF(AVC!H48="MA",25)))))</f>
        <v>0</v>
      </c>
      <c r="G79" s="22"/>
      <c r="H79" s="23" t="b">
        <f>IF(AVC!I48="B",9, IF(AVC!I48="MB",4, IF(AVC!I48="M",15, IF(AVC!I48="A",20, IF(AVC!I48="MA",25)))))</f>
        <v>0</v>
      </c>
      <c r="I79" s="23" t="b">
        <f>IF(AVC!J48="B",9, IF(AVC!J48="MB",4, IF(AVC!J48="M",15, IF(AVC!J48="A",20, IF(AVC!J48="MA",25)))))</f>
        <v>0</v>
      </c>
      <c r="J79" s="25">
        <f t="shared" si="9"/>
        <v>0</v>
      </c>
      <c r="K79" s="26" t="e">
        <f t="shared" si="2"/>
        <v>#REF!</v>
      </c>
      <c r="L79" s="27">
        <f t="shared" si="3"/>
        <v>0</v>
      </c>
      <c r="M79" s="75">
        <f t="shared" si="4"/>
        <v>0</v>
      </c>
    </row>
    <row r="80" spans="1:13" ht="15.75" customHeight="1" x14ac:dyDescent="0.25">
      <c r="A80">
        <f t="shared" si="7"/>
        <v>75</v>
      </c>
      <c r="B80" s="23">
        <f>AVC!C152</f>
        <v>0</v>
      </c>
      <c r="C80" s="23" t="b">
        <f t="shared" si="8"/>
        <v>0</v>
      </c>
      <c r="D80" s="24" t="e">
        <f>IF(AVC!#REF!="B",9, IF(AVC!#REF!="MB",4, IF(AVC!#REF!="M",15, IF(AVC!#REF!="A",20, IF(AVC!#REF!="MA",25)))))</f>
        <v>#REF!</v>
      </c>
      <c r="E80" s="24" t="e">
        <f>IF(AVC!#REF!="B",9, IF(AVC!#REF!="MB",4, IF(AVC!#REF!="M",15, IF(AVC!#REF!="A",20, IF(AVC!#REF!="MA",25)))))</f>
        <v>#REF!</v>
      </c>
      <c r="F80" s="23" t="e">
        <f>IF(AVC!#REF!="B",9, IF(AVC!#REF!="MB",4, IF(AVC!#REF!="M",15, IF(AVC!#REF!="A",20, IF(AVC!#REF!="MA",25)))))</f>
        <v>#REF!</v>
      </c>
      <c r="G80" s="22"/>
      <c r="H80" s="23" t="e">
        <f>IF(AVC!#REF!="B",9, IF(AVC!#REF!="MB",4, IF(AVC!#REF!="M",15, IF(AVC!#REF!="A",20, IF(AVC!#REF!="MA",25)))))</f>
        <v>#REF!</v>
      </c>
      <c r="I80" s="23" t="e">
        <f>IF(AVC!#REF!="B",9, IF(AVC!#REF!="MB",4, IF(AVC!#REF!="M",15, IF(AVC!#REF!="A",20, IF(AVC!#REF!="MA",25)))))</f>
        <v>#REF!</v>
      </c>
      <c r="J80" s="25">
        <f t="shared" si="9"/>
        <v>0</v>
      </c>
      <c r="K80" s="26">
        <f t="shared" si="2"/>
        <v>0</v>
      </c>
      <c r="L80" s="27">
        <f t="shared" si="3"/>
        <v>0</v>
      </c>
      <c r="M80" s="75">
        <f t="shared" si="4"/>
        <v>0</v>
      </c>
    </row>
    <row r="81" spans="1:13" ht="15.75" customHeight="1" x14ac:dyDescent="0.25">
      <c r="A81">
        <f t="shared" si="7"/>
        <v>76</v>
      </c>
      <c r="B81" s="23" t="e">
        <f>AVC!#REF!</f>
        <v>#REF!</v>
      </c>
      <c r="C81" s="23" t="b">
        <f t="shared" si="8"/>
        <v>0</v>
      </c>
      <c r="D81" s="24" t="b">
        <f>IF(AVC!F152="B",9, IF(AVC!F152="MB",4, IF(AVC!F152="M",15, IF(AVC!F152="A",20, IF(AVC!F152="MA",25)))))</f>
        <v>0</v>
      </c>
      <c r="E81" s="24" t="b">
        <f>IF(AVC!G152="B",9, IF(AVC!G152="MB",4, IF(AVC!G152="M",15, IF(AVC!G152="A",20, IF(AVC!G152="MA",25)))))</f>
        <v>0</v>
      </c>
      <c r="F81" s="23" t="b">
        <f>IF(AVC!H152="B",9, IF(AVC!H152="MB",4, IF(AVC!H152="M",15, IF(AVC!H152="A",20, IF(AVC!H152="MA",25)))))</f>
        <v>0</v>
      </c>
      <c r="G81" s="22"/>
      <c r="H81" s="23" t="b">
        <f>IF(AVC!I152="B",9, IF(AVC!I152="MB",4, IF(AVC!I152="M",15, IF(AVC!I152="A",20, IF(AVC!I152="MA",25)))))</f>
        <v>0</v>
      </c>
      <c r="I81" s="23" t="b">
        <f>IF(AVC!J152="B",9, IF(AVC!J152="MB",4, IF(AVC!J152="M",15, IF(AVC!J152="A",20, IF(AVC!J152="MA",25)))))</f>
        <v>0</v>
      </c>
      <c r="J81" s="25">
        <f t="shared" si="9"/>
        <v>0</v>
      </c>
      <c r="K81" s="26" t="e">
        <f t="shared" si="2"/>
        <v>#REF!</v>
      </c>
      <c r="L81" s="27">
        <f t="shared" si="3"/>
        <v>0</v>
      </c>
      <c r="M81" s="75">
        <f t="shared" si="4"/>
        <v>0</v>
      </c>
    </row>
    <row r="82" spans="1:13" ht="15.75" customHeight="1" x14ac:dyDescent="0.25">
      <c r="A82">
        <f t="shared" si="7"/>
        <v>77</v>
      </c>
      <c r="B82" s="23" t="e">
        <f>AVC!#REF!</f>
        <v>#REF!</v>
      </c>
      <c r="C82" s="23" t="b">
        <f t="shared" si="8"/>
        <v>0</v>
      </c>
      <c r="D82" s="24" t="e">
        <f>IF(AVC!#REF!="B",9, IF(AVC!#REF!="MB",4, IF(AVC!#REF!="M",15, IF(AVC!#REF!="A",20, IF(AVC!#REF!="MA",25)))))</f>
        <v>#REF!</v>
      </c>
      <c r="E82" s="24" t="e">
        <f>IF(AVC!#REF!="B",9, IF(AVC!#REF!="MB",4, IF(AVC!#REF!="M",15, IF(AVC!#REF!="A",20, IF(AVC!#REF!="MA",25)))))</f>
        <v>#REF!</v>
      </c>
      <c r="F82" s="23" t="e">
        <f>IF(AVC!#REF!="B",9, IF(AVC!#REF!="MB",4, IF(AVC!#REF!="M",15, IF(AVC!#REF!="A",20, IF(AVC!#REF!="MA",25)))))</f>
        <v>#REF!</v>
      </c>
      <c r="G82" s="22"/>
      <c r="H82" s="23" t="e">
        <f>IF(AVC!#REF!="B",9, IF(AVC!#REF!="MB",4, IF(AVC!#REF!="M",15, IF(AVC!#REF!="A",20, IF(AVC!#REF!="MA",25)))))</f>
        <v>#REF!</v>
      </c>
      <c r="I82" s="23" t="e">
        <f>IF(AVC!#REF!="B",9, IF(AVC!#REF!="MB",4, IF(AVC!#REF!="M",15, IF(AVC!#REF!="A",20, IF(AVC!#REF!="MA",25)))))</f>
        <v>#REF!</v>
      </c>
      <c r="J82" s="25">
        <f t="shared" si="9"/>
        <v>0</v>
      </c>
      <c r="K82" s="26" t="e">
        <f t="shared" si="2"/>
        <v>#REF!</v>
      </c>
      <c r="L82" s="27">
        <f t="shared" si="3"/>
        <v>0</v>
      </c>
      <c r="M82" s="75">
        <f t="shared" si="4"/>
        <v>0</v>
      </c>
    </row>
    <row r="83" spans="1:13" ht="15.75" customHeight="1" x14ac:dyDescent="0.25">
      <c r="A83">
        <f t="shared" si="7"/>
        <v>78</v>
      </c>
      <c r="B83" s="23">
        <f>AVC!C153</f>
        <v>0</v>
      </c>
      <c r="C83" s="23" t="b">
        <f t="shared" si="8"/>
        <v>0</v>
      </c>
      <c r="D83" s="24" t="e">
        <f>IF(AVC!#REF!="B",9, IF(AVC!#REF!="MB",4, IF(AVC!#REF!="M",15, IF(AVC!#REF!="A",20, IF(AVC!#REF!="MA",25)))))</f>
        <v>#REF!</v>
      </c>
      <c r="E83" s="24" t="e">
        <f>IF(AVC!#REF!="B",9, IF(AVC!#REF!="MB",4, IF(AVC!#REF!="M",15, IF(AVC!#REF!="A",20, IF(AVC!#REF!="MA",25)))))</f>
        <v>#REF!</v>
      </c>
      <c r="F83" s="23" t="e">
        <f>IF(AVC!#REF!="B",9, IF(AVC!#REF!="MB",4, IF(AVC!#REF!="M",15, IF(AVC!#REF!="A",20, IF(AVC!#REF!="MA",25)))))</f>
        <v>#REF!</v>
      </c>
      <c r="G83" s="22"/>
      <c r="H83" s="23" t="e">
        <f>IF(AVC!#REF!="B",9, IF(AVC!#REF!="MB",4, IF(AVC!#REF!="M",15, IF(AVC!#REF!="A",20, IF(AVC!#REF!="MA",25)))))</f>
        <v>#REF!</v>
      </c>
      <c r="I83" s="23" t="e">
        <f>IF(AVC!#REF!="B",9, IF(AVC!#REF!="MB",4, IF(AVC!#REF!="M",15, IF(AVC!#REF!="A",20, IF(AVC!#REF!="MA",25)))))</f>
        <v>#REF!</v>
      </c>
      <c r="J83" s="25">
        <f t="shared" si="9"/>
        <v>0</v>
      </c>
      <c r="K83" s="26">
        <f t="shared" si="2"/>
        <v>0</v>
      </c>
      <c r="L83" s="27">
        <f t="shared" si="3"/>
        <v>0</v>
      </c>
      <c r="M83" s="75">
        <f t="shared" si="4"/>
        <v>0</v>
      </c>
    </row>
    <row r="84" spans="1:13" ht="15.75" customHeight="1" x14ac:dyDescent="0.25">
      <c r="A84">
        <f t="shared" si="7"/>
        <v>79</v>
      </c>
      <c r="B84" s="23">
        <f>AVC!C60</f>
        <v>0</v>
      </c>
      <c r="C84" s="23" t="b">
        <f t="shared" si="8"/>
        <v>0</v>
      </c>
      <c r="D84" s="24" t="b">
        <f>IF(AVC!F153="B",9, IF(AVC!F153="MB",4, IF(AVC!F153="M",15, IF(AVC!F153="A",20, IF(AVC!F153="MA",25)))))</f>
        <v>0</v>
      </c>
      <c r="E84" s="24" t="b">
        <f>IF(AVC!G153="B",9, IF(AVC!G153="MB",4, IF(AVC!G153="M",15, IF(AVC!G153="A",20, IF(AVC!G153="MA",25)))))</f>
        <v>0</v>
      </c>
      <c r="F84" s="23" t="b">
        <f>IF(AVC!H153="B",9, IF(AVC!H153="MB",4, IF(AVC!H153="M",15, IF(AVC!H153="A",20, IF(AVC!H153="MA",25)))))</f>
        <v>0</v>
      </c>
      <c r="G84" s="22"/>
      <c r="H84" s="23" t="b">
        <f>IF(AVC!I153="B",9, IF(AVC!I153="MB",4, IF(AVC!I153="M",15, IF(AVC!I153="A",20, IF(AVC!I153="MA",25)))))</f>
        <v>0</v>
      </c>
      <c r="I84" s="23" t="b">
        <f>IF(AVC!J153="B",9, IF(AVC!J153="MB",4, IF(AVC!J153="M",15, IF(AVC!J153="A",20, IF(AVC!J153="MA",25)))))</f>
        <v>0</v>
      </c>
      <c r="J84" s="25">
        <f t="shared" si="9"/>
        <v>0</v>
      </c>
      <c r="K84" s="26">
        <f t="shared" si="2"/>
        <v>0</v>
      </c>
      <c r="L84" s="27">
        <f t="shared" si="3"/>
        <v>0</v>
      </c>
      <c r="M84" s="75">
        <f t="shared" si="4"/>
        <v>0</v>
      </c>
    </row>
    <row r="85" spans="1:13" ht="15.75" customHeight="1" x14ac:dyDescent="0.25">
      <c r="A85">
        <f t="shared" si="7"/>
        <v>80</v>
      </c>
      <c r="B85" s="23">
        <f>AVC!C62</f>
        <v>0</v>
      </c>
      <c r="C85" s="23" t="b">
        <f t="shared" si="8"/>
        <v>0</v>
      </c>
      <c r="D85" s="24" t="b">
        <f>IF(AVC!F60="B",9, IF(AVC!F60="MB",4, IF(AVC!F60="M",15, IF(AVC!F60="A",20, IF(AVC!F60="MA",25)))))</f>
        <v>0</v>
      </c>
      <c r="E85" s="24" t="b">
        <f>IF(AVC!G60="B",9, IF(AVC!G60="MB",4, IF(AVC!G60="M",15, IF(AVC!G60="A",20, IF(AVC!G60="MA",25)))))</f>
        <v>0</v>
      </c>
      <c r="F85" s="23" t="b">
        <f>IF(AVC!H60="B",9, IF(AVC!H60="MB",4, IF(AVC!H60="M",15, IF(AVC!H60="A",20, IF(AVC!H60="MA",25)))))</f>
        <v>0</v>
      </c>
      <c r="G85" s="22"/>
      <c r="H85" s="23" t="b">
        <f>IF(AVC!I60="B",9, IF(AVC!I60="MB",4, IF(AVC!I60="M",15, IF(AVC!I60="A",20, IF(AVC!I60="MA",25)))))</f>
        <v>0</v>
      </c>
      <c r="I85" s="23" t="b">
        <f>IF(AVC!J60="B",9, IF(AVC!J60="MB",4, IF(AVC!J60="M",15, IF(AVC!J60="A",20, IF(AVC!J60="MA",25)))))</f>
        <v>0</v>
      </c>
      <c r="J85" s="25">
        <f t="shared" si="9"/>
        <v>0</v>
      </c>
      <c r="K85" s="26">
        <f t="shared" si="2"/>
        <v>0</v>
      </c>
      <c r="L85" s="27">
        <f t="shared" si="3"/>
        <v>0</v>
      </c>
      <c r="M85" s="75">
        <f t="shared" si="4"/>
        <v>0</v>
      </c>
    </row>
    <row r="86" spans="1:13" ht="15.75" customHeight="1" x14ac:dyDescent="0.25">
      <c r="A86">
        <f t="shared" si="7"/>
        <v>81</v>
      </c>
      <c r="B86" s="23" t="e">
        <f>AVC!#REF!</f>
        <v>#REF!</v>
      </c>
      <c r="C86" s="23" t="b">
        <f t="shared" si="8"/>
        <v>0</v>
      </c>
      <c r="D86" s="24" t="b">
        <f>IF(AVC!F62="B",9, IF(AVC!F62="MB",4, IF(AVC!F62="M",15, IF(AVC!F62="A",20, IF(AVC!F62="MA",25)))))</f>
        <v>0</v>
      </c>
      <c r="E86" s="24" t="b">
        <f>IF(AVC!G62="B",9, IF(AVC!G62="MB",4, IF(AVC!G62="M",15, IF(AVC!G62="A",20, IF(AVC!G62="MA",25)))))</f>
        <v>0</v>
      </c>
      <c r="F86" s="23" t="b">
        <f>IF(AVC!H62="B",9, IF(AVC!H62="MB",4, IF(AVC!H62="M",15, IF(AVC!H62="A",20, IF(AVC!H62="MA",25)))))</f>
        <v>0</v>
      </c>
      <c r="G86" s="22"/>
      <c r="H86" s="23" t="b">
        <f>IF(AVC!I62="B",9, IF(AVC!I62="MB",4, IF(AVC!I62="M",15, IF(AVC!I62="A",20, IF(AVC!I62="MA",25)))))</f>
        <v>0</v>
      </c>
      <c r="I86" s="23" t="b">
        <f>IF(AVC!J62="B",9, IF(AVC!J62="MB",4, IF(AVC!J62="M",15, IF(AVC!J62="A",20, IF(AVC!J62="MA",25)))))</f>
        <v>0</v>
      </c>
      <c r="J86" s="25">
        <f t="shared" si="9"/>
        <v>0</v>
      </c>
      <c r="K86" s="26" t="e">
        <f t="shared" si="2"/>
        <v>#REF!</v>
      </c>
      <c r="L86" s="27">
        <f t="shared" si="3"/>
        <v>0</v>
      </c>
      <c r="M86" s="75">
        <f t="shared" si="4"/>
        <v>0</v>
      </c>
    </row>
    <row r="87" spans="1:13" ht="15.75" customHeight="1" x14ac:dyDescent="0.25">
      <c r="A87">
        <f t="shared" si="7"/>
        <v>82</v>
      </c>
      <c r="B87" s="23">
        <f>AVC!C154</f>
        <v>0</v>
      </c>
      <c r="C87" s="23" t="b">
        <f t="shared" si="8"/>
        <v>0</v>
      </c>
      <c r="D87" s="24" t="e">
        <f>IF(AVC!#REF!="B",9, IF(AVC!#REF!="MB",4, IF(AVC!#REF!="M",15, IF(AVC!#REF!="A",20, IF(AVC!#REF!="MA",25)))))</f>
        <v>#REF!</v>
      </c>
      <c r="E87" s="24" t="e">
        <f>IF(AVC!#REF!="B",9, IF(AVC!#REF!="MB",4, IF(AVC!#REF!="M",15, IF(AVC!#REF!="A",20, IF(AVC!#REF!="MA",25)))))</f>
        <v>#REF!</v>
      </c>
      <c r="F87" s="23" t="e">
        <f>IF(AVC!#REF!="B",9, IF(AVC!#REF!="MB",4, IF(AVC!#REF!="M",15, IF(AVC!#REF!="A",20, IF(AVC!#REF!="MA",25)))))</f>
        <v>#REF!</v>
      </c>
      <c r="G87" s="22"/>
      <c r="H87" s="23" t="e">
        <f>IF(AVC!#REF!="B",9, IF(AVC!#REF!="MB",4, IF(AVC!#REF!="M",15, IF(AVC!#REF!="A",20, IF(AVC!#REF!="MA",25)))))</f>
        <v>#REF!</v>
      </c>
      <c r="I87" s="23" t="e">
        <f>IF(AVC!#REF!="B",9, IF(AVC!#REF!="MB",4, IF(AVC!#REF!="M",15, IF(AVC!#REF!="A",20, IF(AVC!#REF!="MA",25)))))</f>
        <v>#REF!</v>
      </c>
      <c r="J87" s="25">
        <f t="shared" si="9"/>
        <v>0</v>
      </c>
      <c r="K87" s="26">
        <f t="shared" si="2"/>
        <v>0</v>
      </c>
      <c r="L87" s="27">
        <f t="shared" si="3"/>
        <v>0</v>
      </c>
      <c r="M87" s="75">
        <f t="shared" si="4"/>
        <v>0</v>
      </c>
    </row>
    <row r="88" spans="1:13" ht="15.75" customHeight="1" x14ac:dyDescent="0.25">
      <c r="A88">
        <f t="shared" si="7"/>
        <v>83</v>
      </c>
      <c r="B88" s="23" t="e">
        <f>AVC!#REF!</f>
        <v>#REF!</v>
      </c>
      <c r="C88" s="23" t="b">
        <f t="shared" si="8"/>
        <v>0</v>
      </c>
      <c r="D88" s="24" t="b">
        <f>IF(AVC!F158="B",9, IF(AVC!F158="MB",4, IF(AVC!F158="M",15, IF(AVC!F158="A",20, IF(AVC!F158="MA",25)))))</f>
        <v>0</v>
      </c>
      <c r="E88" s="24" t="b">
        <f>IF(AVC!G158="B",9, IF(AVC!G158="MB",4, IF(AVC!G158="M",15, IF(AVC!G158="A",20, IF(AVC!G158="MA",25)))))</f>
        <v>0</v>
      </c>
      <c r="F88" s="23" t="b">
        <f>IF(AVC!H158="B",9, IF(AVC!H158="MB",4, IF(AVC!H158="M",15, IF(AVC!H158="A",20, IF(AVC!H158="MA",25)))))</f>
        <v>0</v>
      </c>
      <c r="G88" s="22"/>
      <c r="H88" s="23" t="b">
        <f>IF(AVC!I158="B",9, IF(AVC!I158="MB",4, IF(AVC!I158="M",15, IF(AVC!I158="A",20, IF(AVC!I158="MA",25)))))</f>
        <v>0</v>
      </c>
      <c r="I88" s="23" t="b">
        <f>IF(AVC!J158="B",9, IF(AVC!J158="MB",4, IF(AVC!J158="M",15, IF(AVC!J158="A",20, IF(AVC!J158="MA",25)))))</f>
        <v>0</v>
      </c>
      <c r="J88" s="25">
        <f t="shared" si="9"/>
        <v>0</v>
      </c>
      <c r="K88" s="26" t="e">
        <f t="shared" si="2"/>
        <v>#REF!</v>
      </c>
      <c r="L88" s="27">
        <f t="shared" si="3"/>
        <v>0</v>
      </c>
      <c r="M88" s="75">
        <f t="shared" si="4"/>
        <v>0</v>
      </c>
    </row>
    <row r="89" spans="1:13" ht="15.75" customHeight="1" x14ac:dyDescent="0.25">
      <c r="A89">
        <f t="shared" si="7"/>
        <v>84</v>
      </c>
      <c r="B89" s="23" t="e">
        <f>AVC!#REF!</f>
        <v>#REF!</v>
      </c>
      <c r="C89" s="23" t="b">
        <f t="shared" si="8"/>
        <v>0</v>
      </c>
      <c r="D89" s="24" t="e">
        <f>IF(AVC!#REF!="B",9, IF(AVC!#REF!="MB",4, IF(AVC!#REF!="M",15, IF(AVC!#REF!="A",20, IF(AVC!#REF!="MA",25)))))</f>
        <v>#REF!</v>
      </c>
      <c r="E89" s="24" t="e">
        <f>IF(AVC!#REF!="B",9, IF(AVC!#REF!="MB",4, IF(AVC!#REF!="M",15, IF(AVC!#REF!="A",20, IF(AVC!#REF!="MA",25)))))</f>
        <v>#REF!</v>
      </c>
      <c r="F89" s="23" t="e">
        <f>IF(AVC!#REF!="B",9, IF(AVC!#REF!="MB",4, IF(AVC!#REF!="M",15, IF(AVC!#REF!="A",20, IF(AVC!#REF!="MA",25)))))</f>
        <v>#REF!</v>
      </c>
      <c r="G89" s="22"/>
      <c r="H89" s="23" t="e">
        <f>IF(AVC!#REF!="B",9, IF(AVC!#REF!="MB",4, IF(AVC!#REF!="M",15, IF(AVC!#REF!="A",20, IF(AVC!#REF!="MA",25)))))</f>
        <v>#REF!</v>
      </c>
      <c r="I89" s="23" t="e">
        <f>IF(AVC!#REF!="B",9, IF(AVC!#REF!="MB",4, IF(AVC!#REF!="M",15, IF(AVC!#REF!="A",20, IF(AVC!#REF!="MA",25)))))</f>
        <v>#REF!</v>
      </c>
      <c r="J89" s="25">
        <f t="shared" si="9"/>
        <v>0</v>
      </c>
      <c r="K89" s="26" t="e">
        <f t="shared" si="2"/>
        <v>#REF!</v>
      </c>
      <c r="L89" s="27">
        <f t="shared" si="3"/>
        <v>0</v>
      </c>
      <c r="M89" s="75">
        <f t="shared" si="4"/>
        <v>0</v>
      </c>
    </row>
    <row r="90" spans="1:13" ht="15.75" customHeight="1" x14ac:dyDescent="0.25">
      <c r="A90">
        <f t="shared" si="7"/>
        <v>85</v>
      </c>
      <c r="B90" s="23">
        <f>AVC!C159</f>
        <v>0</v>
      </c>
      <c r="C90" s="23" t="b">
        <f t="shared" si="8"/>
        <v>0</v>
      </c>
      <c r="D90" s="24" t="e">
        <f>IF(AVC!#REF!="B",9, IF(AVC!#REF!="MB",4, IF(AVC!#REF!="M",15, IF(AVC!#REF!="A",20, IF(AVC!#REF!="MA",25)))))</f>
        <v>#REF!</v>
      </c>
      <c r="E90" s="24" t="e">
        <f>IF(AVC!#REF!="B",9, IF(AVC!#REF!="MB",4, IF(AVC!#REF!="M",15, IF(AVC!#REF!="A",20, IF(AVC!#REF!="MA",25)))))</f>
        <v>#REF!</v>
      </c>
      <c r="F90" s="23" t="e">
        <f>IF(AVC!#REF!="B",9, IF(AVC!#REF!="MB",4, IF(AVC!#REF!="M",15, IF(AVC!#REF!="A",20, IF(AVC!#REF!="MA",25)))))</f>
        <v>#REF!</v>
      </c>
      <c r="G90" s="22"/>
      <c r="H90" s="23" t="e">
        <f>IF(AVC!#REF!="B",9, IF(AVC!#REF!="MB",4, IF(AVC!#REF!="M",15, IF(AVC!#REF!="A",20, IF(AVC!#REF!="MA",25)))))</f>
        <v>#REF!</v>
      </c>
      <c r="I90" s="23" t="e">
        <f>IF(AVC!#REF!="B",9, IF(AVC!#REF!="MB",4, IF(AVC!#REF!="M",15, IF(AVC!#REF!="A",20, IF(AVC!#REF!="MA",25)))))</f>
        <v>#REF!</v>
      </c>
      <c r="J90" s="25">
        <f t="shared" si="9"/>
        <v>0</v>
      </c>
      <c r="K90" s="26">
        <f t="shared" si="2"/>
        <v>0</v>
      </c>
      <c r="L90" s="27">
        <f t="shared" si="3"/>
        <v>0</v>
      </c>
      <c r="M90" s="75">
        <f t="shared" si="4"/>
        <v>0</v>
      </c>
    </row>
    <row r="91" spans="1:13" ht="15.75" customHeight="1" x14ac:dyDescent="0.25">
      <c r="A91">
        <f t="shared" si="7"/>
        <v>86</v>
      </c>
      <c r="B91" s="23">
        <f>AVC!C160</f>
        <v>0</v>
      </c>
      <c r="C91" s="23" t="b">
        <f t="shared" si="8"/>
        <v>0</v>
      </c>
      <c r="D91" s="24" t="b">
        <f>IF(AVC!F159="B",9, IF(AVC!F159="MB",4, IF(AVC!F159="M",15, IF(AVC!F159="A",20, IF(AVC!F159="MA",25)))))</f>
        <v>0</v>
      </c>
      <c r="E91" s="24" t="b">
        <f>IF(AVC!G159="B",9, IF(AVC!G159="MB",4, IF(AVC!G159="M",15, IF(AVC!G159="A",20, IF(AVC!G159="MA",25)))))</f>
        <v>0</v>
      </c>
      <c r="F91" s="23" t="b">
        <f>IF(AVC!H159="B",9, IF(AVC!H159="MB",4, IF(AVC!H159="M",15, IF(AVC!H159="A",20, IF(AVC!H159="MA",25)))))</f>
        <v>0</v>
      </c>
      <c r="G91" s="22"/>
      <c r="H91" s="23" t="b">
        <f>IF(AVC!I159="B",9, IF(AVC!I159="MB",4, IF(AVC!I159="M",15, IF(AVC!I159="A",20, IF(AVC!I159="MA",25)))))</f>
        <v>0</v>
      </c>
      <c r="I91" s="23" t="b">
        <f>IF(AVC!J159="B",9, IF(AVC!J159="MB",4, IF(AVC!J159="M",15, IF(AVC!J159="A",20, IF(AVC!J159="MA",25)))))</f>
        <v>0</v>
      </c>
      <c r="J91" s="25">
        <f t="shared" si="9"/>
        <v>0</v>
      </c>
      <c r="K91" s="26">
        <f t="shared" si="2"/>
        <v>0</v>
      </c>
      <c r="L91" s="27">
        <f t="shared" si="3"/>
        <v>0</v>
      </c>
      <c r="M91" s="75">
        <f t="shared" si="4"/>
        <v>0</v>
      </c>
    </row>
    <row r="92" spans="1:13" ht="15.75" customHeight="1" x14ac:dyDescent="0.25">
      <c r="A92">
        <f t="shared" si="7"/>
        <v>87</v>
      </c>
      <c r="B92" s="23">
        <f>AVC!C161</f>
        <v>0</v>
      </c>
      <c r="C92" s="23" t="b">
        <f t="shared" si="8"/>
        <v>0</v>
      </c>
      <c r="D92" s="24" t="b">
        <f>IF(AVC!F160="B",9, IF(AVC!F160="MB",4, IF(AVC!F160="M",15, IF(AVC!F160="A",20, IF(AVC!F160="MA",25)))))</f>
        <v>0</v>
      </c>
      <c r="E92" s="24" t="b">
        <f>IF(AVC!G160="B",9, IF(AVC!G160="MB",4, IF(AVC!G160="M",15, IF(AVC!G160="A",20, IF(AVC!G160="MA",25)))))</f>
        <v>0</v>
      </c>
      <c r="F92" s="23" t="b">
        <f>IF(AVC!H160="B",9, IF(AVC!H160="MB",4, IF(AVC!H160="M",15, IF(AVC!H160="A",20, IF(AVC!H160="MA",25)))))</f>
        <v>0</v>
      </c>
      <c r="G92" s="22"/>
      <c r="H92" s="23" t="b">
        <f>IF(AVC!I160="B",9, IF(AVC!I160="MB",4, IF(AVC!I160="M",15, IF(AVC!I160="A",20, IF(AVC!I160="MA",25)))))</f>
        <v>0</v>
      </c>
      <c r="I92" s="23" t="b">
        <f>IF(AVC!J160="B",9, IF(AVC!J160="MB",4, IF(AVC!J160="M",15, IF(AVC!J160="A",20, IF(AVC!J160="MA",25)))))</f>
        <v>0</v>
      </c>
      <c r="J92" s="25">
        <f t="shared" si="9"/>
        <v>0</v>
      </c>
      <c r="K92" s="26">
        <f t="shared" si="2"/>
        <v>0</v>
      </c>
      <c r="L92" s="27">
        <f t="shared" si="3"/>
        <v>0</v>
      </c>
      <c r="M92" s="75">
        <f t="shared" si="4"/>
        <v>0</v>
      </c>
    </row>
    <row r="93" spans="1:13" ht="15.75" customHeight="1" x14ac:dyDescent="0.25">
      <c r="A93">
        <f t="shared" si="7"/>
        <v>88</v>
      </c>
      <c r="B93" s="23">
        <f>AVC!C162</f>
        <v>0</v>
      </c>
      <c r="C93" s="23" t="b">
        <f t="shared" si="8"/>
        <v>0</v>
      </c>
      <c r="D93" s="24" t="b">
        <f>IF(AVC!F161="B",9, IF(AVC!F161="MB",4, IF(AVC!F161="M",15, IF(AVC!F161="A",20, IF(AVC!F161="MA",25)))))</f>
        <v>0</v>
      </c>
      <c r="E93" s="24" t="b">
        <f>IF(AVC!G161="B",9, IF(AVC!G161="MB",4, IF(AVC!G161="M",15, IF(AVC!G161="A",20, IF(AVC!G161="MA",25)))))</f>
        <v>0</v>
      </c>
      <c r="F93" s="23" t="b">
        <f>IF(AVC!H161="B",9, IF(AVC!H161="MB",4, IF(AVC!H161="M",15, IF(AVC!H161="A",20, IF(AVC!H161="MA",25)))))</f>
        <v>0</v>
      </c>
      <c r="G93" s="22"/>
      <c r="H93" s="23" t="b">
        <f>IF(AVC!I161="B",9, IF(AVC!I161="MB",4, IF(AVC!I161="M",15, IF(AVC!I161="A",20, IF(AVC!I161="MA",25)))))</f>
        <v>0</v>
      </c>
      <c r="I93" s="23" t="b">
        <f>IF(AVC!J161="B",9, IF(AVC!J161="MB",4, IF(AVC!J161="M",15, IF(AVC!J161="A",20, IF(AVC!J161="MA",25)))))</f>
        <v>0</v>
      </c>
      <c r="J93" s="25">
        <f t="shared" si="9"/>
        <v>0</v>
      </c>
      <c r="K93" s="26">
        <f t="shared" si="2"/>
        <v>0</v>
      </c>
      <c r="L93" s="27">
        <f t="shared" si="3"/>
        <v>0</v>
      </c>
      <c r="M93" s="75">
        <f t="shared" si="4"/>
        <v>0</v>
      </c>
    </row>
    <row r="94" spans="1:13" ht="15.75" customHeight="1" x14ac:dyDescent="0.25">
      <c r="A94">
        <f t="shared" si="7"/>
        <v>89</v>
      </c>
      <c r="B94" s="23">
        <f>AVC!C163</f>
        <v>0</v>
      </c>
      <c r="C94" s="23" t="b">
        <f t="shared" si="8"/>
        <v>0</v>
      </c>
      <c r="D94" s="24" t="b">
        <f>IF(AVC!F162="B",9, IF(AVC!F162="MB",4, IF(AVC!F162="M",15, IF(AVC!F162="A",20, IF(AVC!F162="MA",25)))))</f>
        <v>0</v>
      </c>
      <c r="E94" s="24" t="b">
        <f>IF(AVC!G162="B",9, IF(AVC!G162="MB",4, IF(AVC!G162="M",15, IF(AVC!G162="A",20, IF(AVC!G162="MA",25)))))</f>
        <v>0</v>
      </c>
      <c r="F94" s="23" t="b">
        <f>IF(AVC!H162="B",9, IF(AVC!H162="MB",4, IF(AVC!H162="M",15, IF(AVC!H162="A",20, IF(AVC!H162="MA",25)))))</f>
        <v>0</v>
      </c>
      <c r="G94" s="22"/>
      <c r="H94" s="23" t="b">
        <f>IF(AVC!I162="B",9, IF(AVC!I162="MB",4, IF(AVC!I162="M",15, IF(AVC!I162="A",20, IF(AVC!I162="MA",25)))))</f>
        <v>0</v>
      </c>
      <c r="I94" s="23" t="b">
        <f>IF(AVC!J162="B",9, IF(AVC!J162="MB",4, IF(AVC!J162="M",15, IF(AVC!J162="A",20, IF(AVC!J162="MA",25)))))</f>
        <v>0</v>
      </c>
      <c r="J94" s="25">
        <f t="shared" si="9"/>
        <v>0</v>
      </c>
      <c r="K94" s="26">
        <f t="shared" si="2"/>
        <v>0</v>
      </c>
      <c r="L94" s="27">
        <f t="shared" si="3"/>
        <v>0</v>
      </c>
      <c r="M94" s="75">
        <f t="shared" si="4"/>
        <v>0</v>
      </c>
    </row>
    <row r="95" spans="1:13" ht="15.75" customHeight="1" x14ac:dyDescent="0.25">
      <c r="A95">
        <f t="shared" si="7"/>
        <v>90</v>
      </c>
      <c r="B95" s="23">
        <f>AVC!C164</f>
        <v>0</v>
      </c>
      <c r="C95" s="23" t="b">
        <f t="shared" ref="C95:C105" si="10">IF(J95=6,"BAJO",IF(J95=7,"BAJO",IF(J95=9,"BAJO",IF(J95=5,"BAJO",IF(J95=8,"BAJO",IF(J95=1,"DESPRECIABLE",IF(J95=4,"DESPRECIABLE",IF(J95=10,"APRECIABLE",IF(J95=11,"APRECIABLE",IF(J95=12,"APRECIABLE",IF(J95=13,"APRECIABLE",IF(J95=14,"APRECIABLE",IF(J95=15,"APRECIABLE",IF(J95=16,"IMPORTANTE",IF(J95=17,"IMPORTANTE",IF(J95=18,"IMPORTANTE",IF(J95=19,"IMPORTANTE",IF(J95=20,"IMPORTANTE",IF(J95=21,"CRITICO",IF(J95=22,"CRITICO",IF(J95=23,"CRITICO",IF(J95=24,"CRITICO",IF(J95=25,"CRITICO")))))))))))))))))))))))</f>
        <v>0</v>
      </c>
      <c r="D95" s="24" t="b">
        <f>IF(AVC!F163="B",9, IF(AVC!F163="MB",4, IF(AVC!F163="M",15, IF(AVC!F163="A",20, IF(AVC!F163="MA",25)))))</f>
        <v>0</v>
      </c>
      <c r="E95" s="24" t="b">
        <f>IF(AVC!G163="B",9, IF(AVC!G163="MB",4, IF(AVC!G163="M",15, IF(AVC!G163="A",20, IF(AVC!G163="MA",25)))))</f>
        <v>0</v>
      </c>
      <c r="F95" s="23" t="b">
        <f>IF(AVC!H163="B",9, IF(AVC!H163="MB",4, IF(AVC!H163="M",15, IF(AVC!H163="A",20, IF(AVC!H163="MA",25)))))</f>
        <v>0</v>
      </c>
      <c r="G95" s="22"/>
      <c r="H95" s="23" t="b">
        <f>IF(AVC!I163="B",9, IF(AVC!I163="MB",4, IF(AVC!I163="M",15, IF(AVC!I163="A",20, IF(AVC!I163="MA",25)))))</f>
        <v>0</v>
      </c>
      <c r="I95" s="23" t="b">
        <f>IF(AVC!J163="B",9, IF(AVC!J163="MB",4, IF(AVC!J163="M",15, IF(AVC!J163="A",20, IF(AVC!J163="MA",25)))))</f>
        <v>0</v>
      </c>
      <c r="J95" s="25">
        <f t="shared" ref="J95:J105" si="11">IFERROR(ROUND(AVERAGE(D95:I95),0),0)</f>
        <v>0</v>
      </c>
      <c r="K95" s="26">
        <f t="shared" si="2"/>
        <v>0</v>
      </c>
      <c r="L95" s="27">
        <f t="shared" si="3"/>
        <v>0</v>
      </c>
      <c r="M95" s="75">
        <f t="shared" si="4"/>
        <v>0</v>
      </c>
    </row>
    <row r="96" spans="1:13" ht="15.75" customHeight="1" x14ac:dyDescent="0.25">
      <c r="A96">
        <f t="shared" si="7"/>
        <v>91</v>
      </c>
      <c r="B96" s="23">
        <f>AVC!C165</f>
        <v>0</v>
      </c>
      <c r="C96" s="23" t="b">
        <f t="shared" si="10"/>
        <v>0</v>
      </c>
      <c r="D96" s="24" t="b">
        <f>IF(AVC!F164="B",9, IF(AVC!F164="MB",4, IF(AVC!F164="M",15, IF(AVC!F164="A",20, IF(AVC!F164="MA",25)))))</f>
        <v>0</v>
      </c>
      <c r="E96" s="24" t="b">
        <f>IF(AVC!G164="B",9, IF(AVC!G164="MB",4, IF(AVC!G164="M",15, IF(AVC!G164="A",20, IF(AVC!G164="MA",25)))))</f>
        <v>0</v>
      </c>
      <c r="F96" s="23" t="b">
        <f>IF(AVC!H164="B",9, IF(AVC!H164="MB",4, IF(AVC!H164="M",15, IF(AVC!H164="A",20, IF(AVC!H164="MA",25)))))</f>
        <v>0</v>
      </c>
      <c r="G96" s="22"/>
      <c r="H96" s="23" t="b">
        <f>IF(AVC!I164="B",9, IF(AVC!I164="MB",4, IF(AVC!I164="M",15, IF(AVC!I164="A",20, IF(AVC!I164="MA",25)))))</f>
        <v>0</v>
      </c>
      <c r="I96" s="23" t="b">
        <f>IF(AVC!J164="B",9, IF(AVC!J164="MB",4, IF(AVC!J164="M",15, IF(AVC!J164="A",20, IF(AVC!J164="MA",25)))))</f>
        <v>0</v>
      </c>
      <c r="J96" s="25">
        <f t="shared" si="11"/>
        <v>0</v>
      </c>
      <c r="K96" s="26">
        <f t="shared" si="2"/>
        <v>0</v>
      </c>
      <c r="L96" s="27">
        <f t="shared" si="3"/>
        <v>0</v>
      </c>
      <c r="M96" s="75">
        <f t="shared" si="4"/>
        <v>0</v>
      </c>
    </row>
    <row r="97" spans="1:13" ht="15.75" customHeight="1" x14ac:dyDescent="0.25">
      <c r="A97">
        <f t="shared" si="7"/>
        <v>92</v>
      </c>
      <c r="B97" s="23">
        <f>AVC!C166</f>
        <v>0</v>
      </c>
      <c r="C97" s="23" t="b">
        <f t="shared" si="10"/>
        <v>0</v>
      </c>
      <c r="D97" s="24" t="b">
        <f>IF(AVC!F165="B",9, IF(AVC!F165="MB",4, IF(AVC!F165="M",15, IF(AVC!F165="A",20, IF(AVC!F165="MA",25)))))</f>
        <v>0</v>
      </c>
      <c r="E97" s="24" t="b">
        <f>IF(AVC!G165="B",9, IF(AVC!G165="MB",4, IF(AVC!G165="M",15, IF(AVC!G165="A",20, IF(AVC!G165="MA",25)))))</f>
        <v>0</v>
      </c>
      <c r="F97" s="23" t="b">
        <f>IF(AVC!H165="B",9, IF(AVC!H165="MB",4, IF(AVC!H165="M",15, IF(AVC!H165="A",20, IF(AVC!H165="MA",25)))))</f>
        <v>0</v>
      </c>
      <c r="G97" s="22"/>
      <c r="H97" s="23" t="b">
        <f>IF(AVC!I165="B",9, IF(AVC!I165="MB",4, IF(AVC!I165="M",15, IF(AVC!I165="A",20, IF(AVC!I165="MA",25)))))</f>
        <v>0</v>
      </c>
      <c r="I97" s="23" t="b">
        <f>IF(AVC!J165="B",9, IF(AVC!J165="MB",4, IF(AVC!J165="M",15, IF(AVC!J165="A",20, IF(AVC!J165="MA",25)))))</f>
        <v>0</v>
      </c>
      <c r="J97" s="25">
        <f t="shared" si="11"/>
        <v>0</v>
      </c>
      <c r="K97" s="26">
        <f t="shared" si="2"/>
        <v>0</v>
      </c>
      <c r="L97" s="27">
        <f t="shared" si="3"/>
        <v>0</v>
      </c>
      <c r="M97" s="75">
        <f t="shared" si="4"/>
        <v>0</v>
      </c>
    </row>
    <row r="98" spans="1:13" ht="15.75" customHeight="1" x14ac:dyDescent="0.25">
      <c r="A98">
        <f t="shared" si="7"/>
        <v>93</v>
      </c>
      <c r="B98" s="23">
        <f>AVC!C167</f>
        <v>0</v>
      </c>
      <c r="C98" s="23" t="b">
        <f t="shared" si="10"/>
        <v>0</v>
      </c>
      <c r="D98" s="24" t="b">
        <f>IF(AVC!F166="B",9, IF(AVC!F166="MB",4, IF(AVC!F166="M",15, IF(AVC!F166="A",20, IF(AVC!F166="MA",25)))))</f>
        <v>0</v>
      </c>
      <c r="E98" s="24" t="b">
        <f>IF(AVC!G166="B",9, IF(AVC!G166="MB",4, IF(AVC!G166="M",15, IF(AVC!G166="A",20, IF(AVC!G166="MA",25)))))</f>
        <v>0</v>
      </c>
      <c r="F98" s="23" t="b">
        <f>IF(AVC!H166="B",9, IF(AVC!H166="MB",4, IF(AVC!H166="M",15, IF(AVC!H166="A",20, IF(AVC!H166="MA",25)))))</f>
        <v>0</v>
      </c>
      <c r="G98" s="22"/>
      <c r="H98" s="23" t="b">
        <f>IF(AVC!I166="B",9, IF(AVC!I166="MB",4, IF(AVC!I166="M",15, IF(AVC!I166="A",20, IF(AVC!I166="MA",25)))))</f>
        <v>0</v>
      </c>
      <c r="I98" s="23" t="b">
        <f>IF(AVC!J166="B",9, IF(AVC!J166="MB",4, IF(AVC!J166="M",15, IF(AVC!J166="A",20, IF(AVC!J166="MA",25)))))</f>
        <v>0</v>
      </c>
      <c r="J98" s="25">
        <f t="shared" si="11"/>
        <v>0</v>
      </c>
      <c r="K98" s="26">
        <f t="shared" si="2"/>
        <v>0</v>
      </c>
      <c r="L98" s="27">
        <f t="shared" si="3"/>
        <v>0</v>
      </c>
      <c r="M98" s="75">
        <f t="shared" si="4"/>
        <v>0</v>
      </c>
    </row>
    <row r="99" spans="1:13" ht="15.75" customHeight="1" x14ac:dyDescent="0.25">
      <c r="A99">
        <f t="shared" si="7"/>
        <v>94</v>
      </c>
      <c r="B99" s="23">
        <f>AVC!C168</f>
        <v>0</v>
      </c>
      <c r="C99" s="23" t="b">
        <f t="shared" si="10"/>
        <v>0</v>
      </c>
      <c r="D99" s="24" t="b">
        <f>IF(AVC!F167="B",9, IF(AVC!F167="MB",4, IF(AVC!F167="M",15, IF(AVC!F167="A",20, IF(AVC!F167="MA",25)))))</f>
        <v>0</v>
      </c>
      <c r="E99" s="24" t="b">
        <f>IF(AVC!G167="B",9, IF(AVC!G167="MB",4, IF(AVC!G167="M",15, IF(AVC!G167="A",20, IF(AVC!G167="MA",25)))))</f>
        <v>0</v>
      </c>
      <c r="F99" s="23" t="b">
        <f>IF(AVC!H167="B",9, IF(AVC!H167="MB",4, IF(AVC!H167="M",15, IF(AVC!H167="A",20, IF(AVC!H167="MA",25)))))</f>
        <v>0</v>
      </c>
      <c r="G99" s="22"/>
      <c r="H99" s="23" t="b">
        <f>IF(AVC!I167="B",9, IF(AVC!I167="MB",4, IF(AVC!I167="M",15, IF(AVC!I167="A",20, IF(AVC!I167="MA",25)))))</f>
        <v>0</v>
      </c>
      <c r="I99" s="23" t="b">
        <f>IF(AVC!J167="B",9, IF(AVC!J167="MB",4, IF(AVC!J167="M",15, IF(AVC!J167="A",20, IF(AVC!J167="MA",25)))))</f>
        <v>0</v>
      </c>
      <c r="J99" s="25">
        <f t="shared" si="11"/>
        <v>0</v>
      </c>
      <c r="K99" s="26">
        <f t="shared" si="2"/>
        <v>0</v>
      </c>
      <c r="L99" s="27">
        <f t="shared" si="3"/>
        <v>0</v>
      </c>
      <c r="M99" s="75">
        <f t="shared" si="4"/>
        <v>0</v>
      </c>
    </row>
    <row r="100" spans="1:13" ht="15.75" customHeight="1" x14ac:dyDescent="0.25">
      <c r="A100">
        <f t="shared" si="7"/>
        <v>95</v>
      </c>
      <c r="B100" s="23">
        <f>AVC!C169</f>
        <v>0</v>
      </c>
      <c r="C100" s="23" t="b">
        <f t="shared" si="10"/>
        <v>0</v>
      </c>
      <c r="D100" s="24" t="b">
        <f>IF(AVC!F168="B",9, IF(AVC!F168="MB",4, IF(AVC!F168="M",15, IF(AVC!F168="A",20, IF(AVC!F168="MA",25)))))</f>
        <v>0</v>
      </c>
      <c r="E100" s="24" t="b">
        <f>IF(AVC!G168="B",9, IF(AVC!G168="MB",4, IF(AVC!G168="M",15, IF(AVC!G168="A",20, IF(AVC!G168="MA",25)))))</f>
        <v>0</v>
      </c>
      <c r="F100" s="23" t="b">
        <f>IF(AVC!H168="B",9, IF(AVC!H168="MB",4, IF(AVC!H168="M",15, IF(AVC!H168="A",20, IF(AVC!H168="MA",25)))))</f>
        <v>0</v>
      </c>
      <c r="G100" s="22"/>
      <c r="H100" s="23" t="b">
        <f>IF(AVC!I168="B",9, IF(AVC!I168="MB",4, IF(AVC!I168="M",15, IF(AVC!I168="A",20, IF(AVC!I168="MA",25)))))</f>
        <v>0</v>
      </c>
      <c r="I100" s="23" t="b">
        <f>IF(AVC!J168="B",9, IF(AVC!J168="MB",4, IF(AVC!J168="M",15, IF(AVC!J168="A",20, IF(AVC!J168="MA",25)))))</f>
        <v>0</v>
      </c>
      <c r="J100" s="25">
        <f t="shared" si="11"/>
        <v>0</v>
      </c>
      <c r="K100" s="26">
        <f t="shared" si="2"/>
        <v>0</v>
      </c>
      <c r="L100" s="27">
        <f t="shared" si="3"/>
        <v>0</v>
      </c>
      <c r="M100" s="75">
        <f t="shared" si="4"/>
        <v>0</v>
      </c>
    </row>
    <row r="101" spans="1:13" ht="15.75" customHeight="1" x14ac:dyDescent="0.25">
      <c r="A101">
        <f t="shared" si="7"/>
        <v>96</v>
      </c>
      <c r="B101" s="23">
        <f>AVC!C170</f>
        <v>0</v>
      </c>
      <c r="C101" s="23" t="b">
        <f t="shared" si="10"/>
        <v>0</v>
      </c>
      <c r="D101" s="24" t="b">
        <f>IF(AVC!F169="B",9, IF(AVC!F169="MB",4, IF(AVC!F169="M",15, IF(AVC!F169="A",20, IF(AVC!F169="MA",25)))))</f>
        <v>0</v>
      </c>
      <c r="E101" s="24" t="b">
        <f>IF(AVC!G169="B",9, IF(AVC!G169="MB",4, IF(AVC!G169="M",15, IF(AVC!G169="A",20, IF(AVC!G169="MA",25)))))</f>
        <v>0</v>
      </c>
      <c r="F101" s="23" t="b">
        <f>IF(AVC!H169="B",9, IF(AVC!H169="MB",4, IF(AVC!H169="M",15, IF(AVC!H169="A",20, IF(AVC!H169="MA",25)))))</f>
        <v>0</v>
      </c>
      <c r="G101" s="22"/>
      <c r="H101" s="23" t="b">
        <f>IF(AVC!I169="B",9, IF(AVC!I169="MB",4, IF(AVC!I169="M",15, IF(AVC!I169="A",20, IF(AVC!I169="MA",25)))))</f>
        <v>0</v>
      </c>
      <c r="I101" s="23" t="b">
        <f>IF(AVC!J169="B",9, IF(AVC!J169="MB",4, IF(AVC!J169="M",15, IF(AVC!J169="A",20, IF(AVC!J169="MA",25)))))</f>
        <v>0</v>
      </c>
      <c r="J101" s="25">
        <f t="shared" si="11"/>
        <v>0</v>
      </c>
      <c r="K101" s="26">
        <f t="shared" si="2"/>
        <v>0</v>
      </c>
      <c r="L101" s="27">
        <f t="shared" si="3"/>
        <v>0</v>
      </c>
      <c r="M101" s="75">
        <f t="shared" si="4"/>
        <v>0</v>
      </c>
    </row>
    <row r="102" spans="1:13" ht="15.75" customHeight="1" x14ac:dyDescent="0.25">
      <c r="A102">
        <f t="shared" si="7"/>
        <v>97</v>
      </c>
      <c r="B102" s="23">
        <f>AVC!C171</f>
        <v>0</v>
      </c>
      <c r="C102" s="23" t="b">
        <f t="shared" si="10"/>
        <v>0</v>
      </c>
      <c r="D102" s="24" t="b">
        <f>IF(AVC!F170="B",9, IF(AVC!F170="MB",4, IF(AVC!F170="M",15, IF(AVC!F170="A",20, IF(AVC!F170="MA",25)))))</f>
        <v>0</v>
      </c>
      <c r="E102" s="24" t="b">
        <f>IF(AVC!G170="B",9, IF(AVC!G170="MB",4, IF(AVC!G170="M",15, IF(AVC!G170="A",20, IF(AVC!G170="MA",25)))))</f>
        <v>0</v>
      </c>
      <c r="F102" s="23" t="b">
        <f>IF(AVC!H170="B",9, IF(AVC!H170="MB",4, IF(AVC!H170="M",15, IF(AVC!H170="A",20, IF(AVC!H170="MA",25)))))</f>
        <v>0</v>
      </c>
      <c r="G102" s="22"/>
      <c r="H102" s="23" t="b">
        <f>IF(AVC!I170="B",9, IF(AVC!I170="MB",4, IF(AVC!I170="M",15, IF(AVC!I170="A",20, IF(AVC!I170="MA",25)))))</f>
        <v>0</v>
      </c>
      <c r="I102" s="23" t="b">
        <f>IF(AVC!J170="B",9, IF(AVC!J170="MB",4, IF(AVC!J170="M",15, IF(AVC!J170="A",20, IF(AVC!J170="MA",25)))))</f>
        <v>0</v>
      </c>
      <c r="J102" s="25">
        <f t="shared" si="11"/>
        <v>0</v>
      </c>
      <c r="K102" s="26">
        <f t="shared" si="2"/>
        <v>0</v>
      </c>
      <c r="L102" s="27">
        <f t="shared" si="3"/>
        <v>0</v>
      </c>
      <c r="M102" s="75">
        <f t="shared" si="4"/>
        <v>0</v>
      </c>
    </row>
    <row r="103" spans="1:13" ht="15.75" customHeight="1" x14ac:dyDescent="0.25">
      <c r="A103">
        <f t="shared" si="7"/>
        <v>98</v>
      </c>
      <c r="B103" s="23" t="e">
        <f>AVC!#REF!</f>
        <v>#REF!</v>
      </c>
      <c r="C103" s="23" t="b">
        <f t="shared" si="10"/>
        <v>0</v>
      </c>
      <c r="D103" s="24" t="b">
        <f>IF(AVC!F171="B",9, IF(AVC!F171="MB",4, IF(AVC!F171="M",15, IF(AVC!F171="A",20, IF(AVC!F171="MA",25)))))</f>
        <v>0</v>
      </c>
      <c r="E103" s="24" t="b">
        <f>IF(AVC!G171="B",9, IF(AVC!G171="MB",4, IF(AVC!G171="M",15, IF(AVC!G171="A",20, IF(AVC!G171="MA",25)))))</f>
        <v>0</v>
      </c>
      <c r="F103" s="23" t="b">
        <f>IF(AVC!H171="B",9, IF(AVC!H171="MB",4, IF(AVC!H171="M",15, IF(AVC!H171="A",20, IF(AVC!H171="MA",25)))))</f>
        <v>0</v>
      </c>
      <c r="G103" s="22"/>
      <c r="H103" s="23" t="b">
        <f>IF(AVC!I171="B",9, IF(AVC!I171="MB",4, IF(AVC!I171="M",15, IF(AVC!I171="A",20, IF(AVC!I171="MA",25)))))</f>
        <v>0</v>
      </c>
      <c r="I103" s="23" t="b">
        <f>IF(AVC!J171="B",9, IF(AVC!J171="MB",4, IF(AVC!J171="M",15, IF(AVC!J171="A",20, IF(AVC!J171="MA",25)))))</f>
        <v>0</v>
      </c>
      <c r="J103" s="25">
        <f t="shared" si="11"/>
        <v>0</v>
      </c>
      <c r="K103" s="26" t="e">
        <f t="shared" si="2"/>
        <v>#REF!</v>
      </c>
      <c r="L103" s="27">
        <f t="shared" si="3"/>
        <v>0</v>
      </c>
      <c r="M103" s="75">
        <f t="shared" si="4"/>
        <v>0</v>
      </c>
    </row>
    <row r="104" spans="1:13" ht="15.75" customHeight="1" x14ac:dyDescent="0.25">
      <c r="A104">
        <f t="shared" si="7"/>
        <v>99</v>
      </c>
      <c r="B104" s="23">
        <f>AVC!C172</f>
        <v>0</v>
      </c>
      <c r="C104" s="23" t="b">
        <f t="shared" si="10"/>
        <v>0</v>
      </c>
      <c r="D104" s="24" t="e">
        <f>IF(AVC!#REF!="B",9, IF(AVC!#REF!="MB",4, IF(AVC!#REF!="M",15, IF(AVC!#REF!="A",20, IF(AVC!#REF!="MA",25)))))</f>
        <v>#REF!</v>
      </c>
      <c r="E104" s="24" t="e">
        <f>IF(AVC!#REF!="B",9, IF(AVC!#REF!="MB",4, IF(AVC!#REF!="M",15, IF(AVC!#REF!="A",20, IF(AVC!#REF!="MA",25)))))</f>
        <v>#REF!</v>
      </c>
      <c r="F104" s="23" t="e">
        <f>IF(AVC!#REF!="B",9, IF(AVC!#REF!="MB",4, IF(AVC!#REF!="M",15, IF(AVC!#REF!="A",20, IF(AVC!#REF!="MA",25)))))</f>
        <v>#REF!</v>
      </c>
      <c r="G104" s="22"/>
      <c r="H104" s="23" t="e">
        <f>IF(AVC!#REF!="B",9, IF(AVC!#REF!="MB",4, IF(AVC!#REF!="M",15, IF(AVC!#REF!="A",20, IF(AVC!#REF!="MA",25)))))</f>
        <v>#REF!</v>
      </c>
      <c r="I104" s="23" t="e">
        <f>IF(AVC!#REF!="B",9, IF(AVC!#REF!="MB",4, IF(AVC!#REF!="M",15, IF(AVC!#REF!="A",20, IF(AVC!#REF!="MA",25)))))</f>
        <v>#REF!</v>
      </c>
      <c r="J104" s="25">
        <f t="shared" si="11"/>
        <v>0</v>
      </c>
      <c r="K104" s="26">
        <f t="shared" si="2"/>
        <v>0</v>
      </c>
      <c r="L104" s="27">
        <f t="shared" si="3"/>
        <v>0</v>
      </c>
      <c r="M104" s="75">
        <f t="shared" si="4"/>
        <v>0</v>
      </c>
    </row>
    <row r="105" spans="1:13" ht="15.75" customHeight="1" x14ac:dyDescent="0.25">
      <c r="A105">
        <f t="shared" si="7"/>
        <v>100</v>
      </c>
      <c r="B105" s="23">
        <f>AVC!C173</f>
        <v>0</v>
      </c>
      <c r="C105" s="23" t="b">
        <f t="shared" si="10"/>
        <v>0</v>
      </c>
      <c r="D105" s="24" t="b">
        <f>IF(AVC!F172="B",9, IF(AVC!F172="MB",4, IF(AVC!F172="M",15, IF(AVC!F172="A",20, IF(AVC!F172="MA",25)))))</f>
        <v>0</v>
      </c>
      <c r="E105" s="24" t="b">
        <f>IF(AVC!G172="B",9, IF(AVC!G172="MB",4, IF(AVC!G172="M",15, IF(AVC!G172="A",20, IF(AVC!G172="MA",25)))))</f>
        <v>0</v>
      </c>
      <c r="F105" s="23" t="b">
        <f>IF(AVC!H172="B",9, IF(AVC!H172="MB",4, IF(AVC!H172="M",15, IF(AVC!H172="A",20, IF(AVC!H172="MA",25)))))</f>
        <v>0</v>
      </c>
      <c r="G105" s="22"/>
      <c r="H105" s="23" t="b">
        <f>IF(AVC!I172="B",9, IF(AVC!I172="MB",4, IF(AVC!I172="M",15, IF(AVC!I172="A",20, IF(AVC!I172="MA",25)))))</f>
        <v>0</v>
      </c>
      <c r="I105" s="23" t="b">
        <f>IF(AVC!J172="B",9, IF(AVC!J172="MB",4, IF(AVC!J172="M",15, IF(AVC!J172="A",20, IF(AVC!J172="MA",25)))))</f>
        <v>0</v>
      </c>
      <c r="J105" s="25">
        <f t="shared" si="11"/>
        <v>0</v>
      </c>
      <c r="K105" s="26">
        <f t="shared" si="2"/>
        <v>0</v>
      </c>
      <c r="L105" s="27">
        <f t="shared" si="3"/>
        <v>0</v>
      </c>
      <c r="M105" s="75">
        <f t="shared" si="4"/>
        <v>0</v>
      </c>
    </row>
    <row r="106" spans="1:13" ht="15.75" customHeight="1" x14ac:dyDescent="0.25"/>
    <row r="107" spans="1:13" ht="15.75" customHeight="1" x14ac:dyDescent="0.25"/>
    <row r="108" spans="1:13" ht="15.75" customHeight="1" x14ac:dyDescent="0.25"/>
    <row r="109" spans="1:13" ht="15.75" customHeight="1" x14ac:dyDescent="0.25"/>
    <row r="110" spans="1:13" ht="15.75" customHeight="1" x14ac:dyDescent="0.25"/>
    <row r="111" spans="1:13" ht="15.75" customHeight="1" x14ac:dyDescent="0.25"/>
    <row r="112" spans="1:13"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sheetData>
  <mergeCells count="1">
    <mergeCell ref="C1:J1"/>
  </mergeCells>
  <conditionalFormatting sqref="C6:C105 J6:J105">
    <cfRule type="cellIs" dxfId="21" priority="7" operator="between">
      <formula>21</formula>
      <formula>25</formula>
    </cfRule>
  </conditionalFormatting>
  <conditionalFormatting sqref="C6:C105">
    <cfRule type="cellIs" dxfId="20" priority="8" operator="equal">
      <formula>"DESPRECIABLE"</formula>
    </cfRule>
    <cfRule type="cellIs" dxfId="19" priority="9" operator="equal">
      <formula>"BAJO"</formula>
    </cfRule>
    <cfRule type="cellIs" dxfId="18" priority="10" operator="equal">
      <formula>"APRECIABLE"</formula>
    </cfRule>
    <cfRule type="cellIs" dxfId="17" priority="11" operator="equal">
      <formula>"IMPORTANTE"</formula>
    </cfRule>
    <cfRule type="cellIs" dxfId="16" priority="12" operator="equal">
      <formula>"CRITICO"</formula>
    </cfRule>
  </conditionalFormatting>
  <conditionalFormatting sqref="D6:E105">
    <cfRule type="cellIs" dxfId="15" priority="1" operator="equal">
      <formula>"EXTREMO"</formula>
    </cfRule>
    <cfRule type="cellIs" dxfId="14" priority="2" operator="equal">
      <formula>"EXTREMO"</formula>
    </cfRule>
    <cfRule type="cellIs" dxfId="13" priority="3" operator="equal">
      <formula>"MEDIO"</formula>
    </cfRule>
    <cfRule type="cellIs" dxfId="12" priority="4" operator="equal">
      <formula>"BAJO"</formula>
    </cfRule>
    <cfRule type="cellIs" dxfId="11" priority="5" operator="equal">
      <formula>"BAJO"</formula>
    </cfRule>
  </conditionalFormatting>
  <conditionalFormatting sqref="J6:J105">
    <cfRule type="cellIs" dxfId="10" priority="13" operator="between">
      <formula>1</formula>
      <formula>4</formula>
    </cfRule>
    <cfRule type="cellIs" dxfId="9" priority="14" operator="between">
      <formula>5</formula>
      <formula>9</formula>
    </cfRule>
    <cfRule type="cellIs" dxfId="8" priority="15" operator="between">
      <formula>10</formula>
      <formula>15</formula>
    </cfRule>
    <cfRule type="cellIs" dxfId="7" priority="16" operator="between">
      <formula>16</formula>
      <formula>20</formula>
    </cfRule>
  </conditionalFormatting>
  <printOptions horizontalCentered="1" verticalCentered="1"/>
  <pageMargins left="0.25" right="0.25" top="0.75" bottom="0.75" header="0" footer="0"/>
  <pageSetup scale="3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A155"/>
  <sheetViews>
    <sheetView showGridLines="0" tabSelected="1" zoomScale="85" zoomScaleNormal="85" workbookViewId="0">
      <pane xSplit="7" topLeftCell="H1" activePane="topRight" state="frozen"/>
      <selection pane="topRight" activeCell="W1" sqref="W1"/>
    </sheetView>
  </sheetViews>
  <sheetFormatPr baseColWidth="10" defaultColWidth="11.25" defaultRowHeight="50.25" customHeight="1" x14ac:dyDescent="0.25"/>
  <cols>
    <col min="1" max="1" width="5.625" style="30" customWidth="1"/>
    <col min="2" max="2" width="10.75" style="139" customWidth="1"/>
    <col min="3" max="3" width="16.375" style="139" customWidth="1"/>
    <col min="4" max="4" width="4.125" style="30" customWidth="1"/>
    <col min="5" max="5" width="16.875" style="139" customWidth="1"/>
    <col min="6" max="6" width="12.875" style="139" customWidth="1"/>
    <col min="7" max="7" width="6.5" style="30" customWidth="1"/>
    <col min="8" max="8" width="5.625" style="30" customWidth="1"/>
    <col min="9" max="9" width="6.25" style="30" customWidth="1"/>
    <col min="10" max="10" width="7" style="30" customWidth="1"/>
    <col min="11" max="11" width="10.375" style="30" customWidth="1"/>
    <col min="12" max="12" width="20.5" style="30" customWidth="1"/>
    <col min="13" max="13" width="6.5" style="30" customWidth="1"/>
    <col min="14" max="14" width="8.875" style="30" customWidth="1"/>
    <col min="15" max="18" width="3.375" style="30" customWidth="1"/>
    <col min="19" max="19" width="10.625" style="107" customWidth="1"/>
    <col min="20" max="20" width="12.75" style="107" customWidth="1"/>
    <col min="21" max="21" width="36.5" style="114" customWidth="1"/>
    <col min="22" max="22" width="27.375" style="30" customWidth="1"/>
    <col min="23" max="26" width="2.875" style="30" customWidth="1"/>
    <col min="27" max="27" width="3.875" style="30" customWidth="1"/>
    <col min="28" max="16384" width="11.25" style="30"/>
  </cols>
  <sheetData>
    <row r="1" spans="1:27" s="462" customFormat="1" ht="15.75" x14ac:dyDescent="0.25">
      <c r="B1" s="463"/>
      <c r="C1" s="463"/>
      <c r="D1" s="463"/>
      <c r="E1" s="463"/>
      <c r="F1" s="463"/>
      <c r="G1" s="463"/>
      <c r="H1" s="463"/>
      <c r="I1" s="463"/>
      <c r="J1" s="463"/>
      <c r="K1" s="463"/>
      <c r="L1" s="463"/>
      <c r="M1" s="463"/>
      <c r="N1" s="463"/>
      <c r="O1" s="463"/>
      <c r="P1" s="463"/>
      <c r="Q1" s="463"/>
      <c r="R1" s="463"/>
      <c r="S1" s="464"/>
      <c r="T1" s="464"/>
      <c r="U1" s="465"/>
      <c r="V1" s="463"/>
      <c r="W1" s="463"/>
      <c r="X1" s="463"/>
      <c r="Y1" s="463"/>
      <c r="Z1" s="463"/>
      <c r="AA1" s="463"/>
    </row>
    <row r="2" spans="1:27" s="462" customFormat="1" ht="15.75" x14ac:dyDescent="0.25">
      <c r="B2" s="463"/>
      <c r="C2" s="463"/>
      <c r="D2" s="463"/>
      <c r="E2" s="463"/>
      <c r="F2" s="463"/>
      <c r="G2" s="463"/>
      <c r="H2" s="463"/>
      <c r="I2" s="463"/>
      <c r="J2" s="463"/>
      <c r="K2" s="463"/>
      <c r="L2" s="463"/>
      <c r="M2" s="463"/>
      <c r="N2" s="463"/>
      <c r="O2" s="463"/>
      <c r="P2" s="463"/>
      <c r="Q2" s="463"/>
      <c r="R2" s="463"/>
      <c r="S2" s="464"/>
      <c r="T2" s="464"/>
      <c r="U2" s="465"/>
      <c r="V2" s="463"/>
      <c r="W2" s="463"/>
      <c r="X2" s="463"/>
      <c r="Y2" s="463"/>
      <c r="Z2" s="463"/>
      <c r="AA2" s="463"/>
    </row>
    <row r="3" spans="1:27" ht="50.25" customHeight="1" x14ac:dyDescent="0.25">
      <c r="A3" s="466" t="s">
        <v>139</v>
      </c>
      <c r="B3" s="483" t="s">
        <v>140</v>
      </c>
      <c r="C3" s="484" t="s">
        <v>114</v>
      </c>
      <c r="D3" s="485" t="s">
        <v>141</v>
      </c>
      <c r="E3" s="486" t="s">
        <v>142</v>
      </c>
      <c r="F3" s="484" t="s">
        <v>143</v>
      </c>
      <c r="G3" s="487" t="s">
        <v>720</v>
      </c>
      <c r="H3" s="488" t="s">
        <v>714</v>
      </c>
      <c r="I3" s="487" t="s">
        <v>715</v>
      </c>
      <c r="J3" s="489" t="s">
        <v>716</v>
      </c>
      <c r="K3" s="487" t="s">
        <v>717</v>
      </c>
      <c r="L3" s="490" t="s">
        <v>144</v>
      </c>
      <c r="M3" s="487" t="s">
        <v>718</v>
      </c>
      <c r="N3" s="487" t="s">
        <v>719</v>
      </c>
      <c r="O3" s="476" t="s">
        <v>150</v>
      </c>
      <c r="P3" s="477"/>
      <c r="Q3" s="477"/>
      <c r="R3" s="478"/>
      <c r="S3" s="477"/>
      <c r="T3" s="477"/>
      <c r="U3" s="477"/>
      <c r="V3" s="477"/>
      <c r="W3" s="501" t="s">
        <v>145</v>
      </c>
      <c r="X3" s="502" t="s">
        <v>146</v>
      </c>
      <c r="Y3" s="502" t="s">
        <v>147</v>
      </c>
      <c r="Z3" s="502" t="s">
        <v>148</v>
      </c>
      <c r="AA3" s="503" t="s">
        <v>149</v>
      </c>
    </row>
    <row r="4" spans="1:27" ht="50.25" customHeight="1" x14ac:dyDescent="0.25">
      <c r="A4" s="467"/>
      <c r="B4" s="491"/>
      <c r="C4" s="492"/>
      <c r="D4" s="493"/>
      <c r="E4" s="494"/>
      <c r="F4" s="492"/>
      <c r="G4" s="495"/>
      <c r="H4" s="496"/>
      <c r="I4" s="495"/>
      <c r="J4" s="497"/>
      <c r="K4" s="495"/>
      <c r="L4" s="498"/>
      <c r="M4" s="495"/>
      <c r="N4" s="495"/>
      <c r="O4" s="479"/>
      <c r="P4" s="480"/>
      <c r="Q4" s="480"/>
      <c r="R4" s="481" t="s">
        <v>899</v>
      </c>
      <c r="S4" s="481"/>
      <c r="T4" s="481"/>
      <c r="U4" s="481"/>
      <c r="V4" s="482"/>
      <c r="W4" s="504"/>
      <c r="X4" s="505"/>
      <c r="Y4" s="505"/>
      <c r="Z4" s="505"/>
      <c r="AA4" s="506"/>
    </row>
    <row r="5" spans="1:27" ht="69" customHeight="1" x14ac:dyDescent="0.25">
      <c r="A5" s="468"/>
      <c r="B5" s="468"/>
      <c r="C5" s="468"/>
      <c r="D5" s="468"/>
      <c r="E5" s="499"/>
      <c r="F5" s="468"/>
      <c r="G5" s="500"/>
      <c r="H5" s="500"/>
      <c r="I5" s="500"/>
      <c r="J5" s="500"/>
      <c r="K5" s="500"/>
      <c r="L5" s="500"/>
      <c r="M5" s="500"/>
      <c r="N5" s="500"/>
      <c r="O5" s="472" t="s">
        <v>151</v>
      </c>
      <c r="P5" s="472" t="s">
        <v>152</v>
      </c>
      <c r="Q5" s="472" t="s">
        <v>155</v>
      </c>
      <c r="R5" s="473" t="s">
        <v>153</v>
      </c>
      <c r="S5" s="474" t="s">
        <v>900</v>
      </c>
      <c r="T5" s="471" t="s">
        <v>901</v>
      </c>
      <c r="U5" s="471" t="s">
        <v>902</v>
      </c>
      <c r="V5" s="475" t="s">
        <v>154</v>
      </c>
      <c r="W5" s="468"/>
      <c r="X5" s="468"/>
      <c r="Y5" s="468"/>
      <c r="Z5" s="468"/>
      <c r="AA5" s="507"/>
    </row>
    <row r="6" spans="1:27" ht="50.25" customHeight="1" x14ac:dyDescent="0.25">
      <c r="A6" s="469">
        <v>1</v>
      </c>
      <c r="B6" s="508" t="s">
        <v>875</v>
      </c>
      <c r="C6" s="508"/>
      <c r="D6" s="116">
        <f>VLOOKUP(C6,VC!$K$6:$L$85,2,0)</f>
        <v>0</v>
      </c>
      <c r="E6" s="508"/>
      <c r="F6" s="509"/>
      <c r="G6" s="117" t="str">
        <f t="shared" ref="G6:G46" si="0">IF(M6&lt;=4,"A",IF(M6&lt;=14,"M","I"))</f>
        <v>A</v>
      </c>
      <c r="H6" s="115">
        <v>5</v>
      </c>
      <c r="I6" s="117">
        <f t="shared" ref="I6:I46" si="1">+D6*H6</f>
        <v>0</v>
      </c>
      <c r="J6" s="117" t="str">
        <f t="shared" ref="J6:J46" si="2">IF(I6&lt;=4,"D",IF(I6&lt;=10,"B",IF(I6&lt;=15,"A",IF(I6&lt;=20,"I",IF(I6&lt;=25,"C","C")))))</f>
        <v>D</v>
      </c>
      <c r="K6" s="115">
        <v>1</v>
      </c>
      <c r="L6" s="115"/>
      <c r="M6" s="117">
        <f t="shared" ref="M6:M46" si="3">IFERROR(ROUND(I6/K6,0),0)</f>
        <v>0</v>
      </c>
      <c r="N6" s="117" t="str">
        <f t="shared" ref="N6:N46" si="4">IF(M6&lt;=4,"D",IF(M6&lt;=10,"B",IF(M6&lt;=15,"A",IF(M6&lt;=20,"I",IF(M6&lt;=25,"C","C")))))</f>
        <v>D</v>
      </c>
      <c r="O6" s="93"/>
      <c r="P6" s="93"/>
      <c r="Q6" s="93"/>
      <c r="R6" s="93"/>
      <c r="S6" s="118"/>
      <c r="T6" s="118"/>
      <c r="U6" s="29"/>
      <c r="V6" s="93"/>
      <c r="W6" s="511"/>
      <c r="X6" s="511"/>
      <c r="Y6" s="511"/>
      <c r="Z6" s="511"/>
      <c r="AA6" s="511"/>
    </row>
    <row r="7" spans="1:27" ht="50.25" customHeight="1" x14ac:dyDescent="0.25">
      <c r="A7" s="470">
        <v>2</v>
      </c>
      <c r="B7" s="508" t="s">
        <v>875</v>
      </c>
      <c r="C7" s="508"/>
      <c r="D7" s="116">
        <f>VLOOKUP(C7,VC!$K$6:$L$85,2,0)</f>
        <v>0</v>
      </c>
      <c r="E7" s="508"/>
      <c r="F7" s="510"/>
      <c r="G7" s="117" t="str">
        <f t="shared" si="0"/>
        <v>A</v>
      </c>
      <c r="H7" s="120">
        <v>4</v>
      </c>
      <c r="I7" s="117">
        <f t="shared" si="1"/>
        <v>0</v>
      </c>
      <c r="J7" s="117" t="str">
        <f t="shared" si="2"/>
        <v>D</v>
      </c>
      <c r="K7" s="120">
        <v>1</v>
      </c>
      <c r="L7" s="115"/>
      <c r="M7" s="117">
        <f t="shared" si="3"/>
        <v>0</v>
      </c>
      <c r="N7" s="117" t="str">
        <f t="shared" si="4"/>
        <v>D</v>
      </c>
      <c r="O7" s="93"/>
      <c r="P7" s="93"/>
      <c r="Q7" s="93"/>
      <c r="R7" s="93"/>
      <c r="S7" s="102"/>
      <c r="T7" s="102"/>
      <c r="U7" s="29"/>
      <c r="V7" s="93"/>
      <c r="W7" s="511"/>
      <c r="X7" s="511"/>
      <c r="Y7" s="511"/>
      <c r="Z7" s="511"/>
      <c r="AA7" s="511"/>
    </row>
    <row r="8" spans="1:27" ht="50.25" customHeight="1" x14ac:dyDescent="0.25">
      <c r="A8" s="470">
        <f t="shared" ref="A8:A155" si="5">+A7+1</f>
        <v>3</v>
      </c>
      <c r="B8" s="508" t="s">
        <v>875</v>
      </c>
      <c r="C8" s="508"/>
      <c r="D8" s="116">
        <f>VLOOKUP(C8,VC!$K$6:$L$85,2,0)</f>
        <v>0</v>
      </c>
      <c r="E8" s="508"/>
      <c r="F8" s="510"/>
      <c r="G8" s="117" t="str">
        <f t="shared" si="0"/>
        <v>A</v>
      </c>
      <c r="H8" s="120">
        <v>3</v>
      </c>
      <c r="I8" s="117">
        <f t="shared" si="1"/>
        <v>0</v>
      </c>
      <c r="J8" s="117" t="str">
        <f t="shared" si="2"/>
        <v>D</v>
      </c>
      <c r="K8" s="120">
        <v>1</v>
      </c>
      <c r="L8" s="120"/>
      <c r="M8" s="117">
        <f t="shared" si="3"/>
        <v>0</v>
      </c>
      <c r="N8" s="117" t="str">
        <f t="shared" si="4"/>
        <v>D</v>
      </c>
      <c r="O8" s="93"/>
      <c r="P8" s="93"/>
      <c r="Q8" s="93"/>
      <c r="R8" s="93" t="s">
        <v>351</v>
      </c>
      <c r="S8" s="102"/>
      <c r="T8" s="102"/>
      <c r="U8" s="29"/>
      <c r="V8" s="93" t="s">
        <v>943</v>
      </c>
      <c r="W8" s="511"/>
      <c r="X8" s="511"/>
      <c r="Y8" s="511"/>
      <c r="Z8" s="511"/>
      <c r="AA8" s="511"/>
    </row>
    <row r="9" spans="1:27" ht="50.25" customHeight="1" x14ac:dyDescent="0.25">
      <c r="A9" s="470">
        <f t="shared" si="5"/>
        <v>4</v>
      </c>
      <c r="B9" s="508"/>
      <c r="C9" s="508"/>
      <c r="D9" s="116">
        <f>VLOOKUP(C9,VC!$K$6:$L$85,2,0)</f>
        <v>0</v>
      </c>
      <c r="E9" s="508"/>
      <c r="F9" s="510"/>
      <c r="G9" s="117" t="str">
        <f t="shared" si="0"/>
        <v>A</v>
      </c>
      <c r="H9" s="120"/>
      <c r="I9" s="117">
        <f t="shared" si="1"/>
        <v>0</v>
      </c>
      <c r="J9" s="117" t="str">
        <f t="shared" si="2"/>
        <v>D</v>
      </c>
      <c r="K9" s="120"/>
      <c r="L9" s="120"/>
      <c r="M9" s="117">
        <f t="shared" si="3"/>
        <v>0</v>
      </c>
      <c r="N9" s="117" t="str">
        <f t="shared" si="4"/>
        <v>D</v>
      </c>
      <c r="O9" s="93"/>
      <c r="P9" s="93"/>
      <c r="Q9" s="93"/>
      <c r="R9" s="93"/>
      <c r="S9" s="102"/>
      <c r="T9" s="102"/>
      <c r="U9" s="29"/>
      <c r="V9" s="93"/>
      <c r="W9" s="511"/>
      <c r="X9" s="511"/>
      <c r="Y9" s="511"/>
      <c r="Z9" s="511"/>
      <c r="AA9" s="511"/>
    </row>
    <row r="10" spans="1:27" ht="50.25" customHeight="1" x14ac:dyDescent="0.25">
      <c r="A10" s="470">
        <f t="shared" si="5"/>
        <v>5</v>
      </c>
      <c r="B10" s="508"/>
      <c r="C10" s="508"/>
      <c r="D10" s="116">
        <f>VLOOKUP(C10,VC!$K$6:$L$85,2,0)</f>
        <v>0</v>
      </c>
      <c r="E10" s="508"/>
      <c r="F10" s="510"/>
      <c r="G10" s="117" t="str">
        <f t="shared" si="0"/>
        <v>A</v>
      </c>
      <c r="H10" s="120"/>
      <c r="I10" s="117">
        <f t="shared" si="1"/>
        <v>0</v>
      </c>
      <c r="J10" s="117" t="str">
        <f t="shared" si="2"/>
        <v>D</v>
      </c>
      <c r="K10" s="120"/>
      <c r="L10" s="120"/>
      <c r="M10" s="117">
        <f t="shared" si="3"/>
        <v>0</v>
      </c>
      <c r="N10" s="117" t="str">
        <f t="shared" si="4"/>
        <v>D</v>
      </c>
      <c r="O10" s="93"/>
      <c r="P10" s="93"/>
      <c r="Q10" s="93"/>
      <c r="R10" s="93"/>
      <c r="S10" s="102"/>
      <c r="T10" s="102"/>
      <c r="U10" s="29"/>
      <c r="V10" s="93"/>
      <c r="W10" s="511"/>
      <c r="X10" s="511"/>
      <c r="Y10" s="511"/>
      <c r="Z10" s="511"/>
      <c r="AA10" s="511"/>
    </row>
    <row r="11" spans="1:27" ht="50.25" customHeight="1" x14ac:dyDescent="0.25">
      <c r="A11" s="470">
        <f t="shared" si="5"/>
        <v>6</v>
      </c>
      <c r="B11" s="508"/>
      <c r="C11" s="508"/>
      <c r="D11" s="116">
        <f>VLOOKUP(C11,VC!$K$6:$L$85,2,0)</f>
        <v>0</v>
      </c>
      <c r="E11" s="508"/>
      <c r="F11" s="510"/>
      <c r="G11" s="117" t="str">
        <f t="shared" si="0"/>
        <v>A</v>
      </c>
      <c r="H11" s="120"/>
      <c r="I11" s="117">
        <f t="shared" si="1"/>
        <v>0</v>
      </c>
      <c r="J11" s="117" t="str">
        <f t="shared" si="2"/>
        <v>D</v>
      </c>
      <c r="K11" s="120"/>
      <c r="L11" s="120"/>
      <c r="M11" s="117">
        <f t="shared" si="3"/>
        <v>0</v>
      </c>
      <c r="N11" s="117" t="str">
        <f t="shared" si="4"/>
        <v>D</v>
      </c>
      <c r="O11" s="93"/>
      <c r="P11" s="93"/>
      <c r="Q11" s="93"/>
      <c r="R11" s="93"/>
      <c r="S11" s="102"/>
      <c r="T11" s="102"/>
      <c r="U11" s="29"/>
      <c r="V11" s="93"/>
      <c r="W11" s="511"/>
      <c r="X11" s="511"/>
      <c r="Y11" s="511"/>
      <c r="Z11" s="511"/>
      <c r="AA11" s="511"/>
    </row>
    <row r="12" spans="1:27" ht="50.25" customHeight="1" x14ac:dyDescent="0.25">
      <c r="A12" s="470">
        <f t="shared" si="5"/>
        <v>7</v>
      </c>
      <c r="B12" s="508"/>
      <c r="C12" s="508"/>
      <c r="D12" s="116">
        <f>VLOOKUP(C12,VC!$K$6:$L$85,2,0)</f>
        <v>0</v>
      </c>
      <c r="E12" s="508"/>
      <c r="F12" s="510"/>
      <c r="G12" s="117" t="str">
        <f t="shared" si="0"/>
        <v>A</v>
      </c>
      <c r="H12" s="120"/>
      <c r="I12" s="117">
        <f t="shared" si="1"/>
        <v>0</v>
      </c>
      <c r="J12" s="117" t="str">
        <f t="shared" si="2"/>
        <v>D</v>
      </c>
      <c r="K12" s="120"/>
      <c r="L12" s="120"/>
      <c r="M12" s="117">
        <f t="shared" si="3"/>
        <v>0</v>
      </c>
      <c r="N12" s="117" t="str">
        <f t="shared" si="4"/>
        <v>D</v>
      </c>
      <c r="O12" s="93"/>
      <c r="P12" s="93"/>
      <c r="Q12" s="93"/>
      <c r="R12" s="93"/>
      <c r="S12" s="102"/>
      <c r="T12" s="102"/>
      <c r="U12" s="29"/>
      <c r="V12" s="93"/>
      <c r="W12" s="511"/>
      <c r="X12" s="511"/>
      <c r="Y12" s="511"/>
      <c r="Z12" s="511"/>
      <c r="AA12" s="511"/>
    </row>
    <row r="13" spans="1:27" ht="50.25" customHeight="1" x14ac:dyDescent="0.25">
      <c r="A13" s="470">
        <f t="shared" si="5"/>
        <v>8</v>
      </c>
      <c r="B13" s="508"/>
      <c r="C13" s="508"/>
      <c r="D13" s="116">
        <f>VLOOKUP(C13,VC!$K$6:$L$85,2,0)</f>
        <v>0</v>
      </c>
      <c r="E13" s="508"/>
      <c r="F13" s="509"/>
      <c r="G13" s="117" t="str">
        <f t="shared" si="0"/>
        <v>A</v>
      </c>
      <c r="H13" s="120"/>
      <c r="I13" s="117">
        <f t="shared" si="1"/>
        <v>0</v>
      </c>
      <c r="J13" s="117" t="str">
        <f t="shared" si="2"/>
        <v>D</v>
      </c>
      <c r="K13" s="120"/>
      <c r="L13" s="115"/>
      <c r="M13" s="117">
        <f t="shared" si="3"/>
        <v>0</v>
      </c>
      <c r="N13" s="117" t="str">
        <f t="shared" si="4"/>
        <v>D</v>
      </c>
      <c r="O13" s="93"/>
      <c r="P13" s="93"/>
      <c r="Q13" s="93"/>
      <c r="R13" s="93"/>
      <c r="S13" s="102"/>
      <c r="T13" s="102"/>
      <c r="U13" s="29"/>
      <c r="V13" s="93"/>
      <c r="W13" s="511"/>
      <c r="X13" s="511"/>
      <c r="Y13" s="511"/>
      <c r="Z13" s="511"/>
      <c r="AA13" s="511"/>
    </row>
    <row r="14" spans="1:27" ht="50.25" customHeight="1" x14ac:dyDescent="0.25">
      <c r="A14" s="470">
        <f t="shared" si="5"/>
        <v>9</v>
      </c>
      <c r="B14" s="508"/>
      <c r="C14" s="508"/>
      <c r="D14" s="116">
        <f>VLOOKUP(C14,VC!$K$6:$L$85,2,0)</f>
        <v>0</v>
      </c>
      <c r="E14" s="508"/>
      <c r="F14" s="510"/>
      <c r="G14" s="117" t="str">
        <f t="shared" si="0"/>
        <v>A</v>
      </c>
      <c r="H14" s="120"/>
      <c r="I14" s="117">
        <f t="shared" si="1"/>
        <v>0</v>
      </c>
      <c r="J14" s="117" t="str">
        <f t="shared" si="2"/>
        <v>D</v>
      </c>
      <c r="K14" s="120"/>
      <c r="L14" s="120"/>
      <c r="M14" s="117">
        <f t="shared" si="3"/>
        <v>0</v>
      </c>
      <c r="N14" s="117" t="str">
        <f t="shared" si="4"/>
        <v>D</v>
      </c>
      <c r="O14" s="93"/>
      <c r="P14" s="93"/>
      <c r="Q14" s="93"/>
      <c r="R14" s="93"/>
      <c r="S14" s="102"/>
      <c r="T14" s="102"/>
      <c r="U14" s="29"/>
      <c r="V14" s="93"/>
      <c r="W14" s="511"/>
      <c r="X14" s="511"/>
      <c r="Y14" s="511"/>
      <c r="Z14" s="511"/>
      <c r="AA14" s="511"/>
    </row>
    <row r="15" spans="1:27" ht="50.25" customHeight="1" x14ac:dyDescent="0.25">
      <c r="A15" s="470">
        <f t="shared" si="5"/>
        <v>10</v>
      </c>
      <c r="B15" s="508"/>
      <c r="C15" s="508"/>
      <c r="D15" s="116">
        <f>VLOOKUP(C15,VC!$K$6:$L$85,2,0)</f>
        <v>0</v>
      </c>
      <c r="E15" s="508"/>
      <c r="F15" s="510"/>
      <c r="G15" s="117" t="str">
        <f t="shared" si="0"/>
        <v>A</v>
      </c>
      <c r="H15" s="120"/>
      <c r="I15" s="117">
        <f t="shared" si="1"/>
        <v>0</v>
      </c>
      <c r="J15" s="117" t="str">
        <f t="shared" si="2"/>
        <v>D</v>
      </c>
      <c r="K15" s="120"/>
      <c r="L15" s="115"/>
      <c r="M15" s="117">
        <f t="shared" si="3"/>
        <v>0</v>
      </c>
      <c r="N15" s="117" t="str">
        <f t="shared" si="4"/>
        <v>D</v>
      </c>
      <c r="O15" s="93"/>
      <c r="P15" s="93"/>
      <c r="Q15" s="93"/>
      <c r="R15" s="93"/>
      <c r="S15" s="102"/>
      <c r="T15" s="102"/>
      <c r="U15" s="29"/>
      <c r="V15" s="93"/>
      <c r="W15" s="511"/>
      <c r="X15" s="511"/>
      <c r="Y15" s="511"/>
      <c r="Z15" s="511"/>
      <c r="AA15" s="511"/>
    </row>
    <row r="16" spans="1:27" ht="50.25" customHeight="1" x14ac:dyDescent="0.25">
      <c r="A16" s="470">
        <f t="shared" si="5"/>
        <v>11</v>
      </c>
      <c r="B16" s="508"/>
      <c r="C16" s="508"/>
      <c r="D16" s="116">
        <f>VLOOKUP(C16,VC!$K$6:$L$85,2,0)</f>
        <v>0</v>
      </c>
      <c r="E16" s="508"/>
      <c r="F16" s="509"/>
      <c r="G16" s="117" t="str">
        <f t="shared" si="0"/>
        <v>A</v>
      </c>
      <c r="H16" s="120"/>
      <c r="I16" s="117">
        <f t="shared" si="1"/>
        <v>0</v>
      </c>
      <c r="J16" s="117" t="str">
        <f t="shared" si="2"/>
        <v>D</v>
      </c>
      <c r="K16" s="120"/>
      <c r="L16" s="115"/>
      <c r="M16" s="117">
        <f t="shared" si="3"/>
        <v>0</v>
      </c>
      <c r="N16" s="117" t="str">
        <f t="shared" si="4"/>
        <v>D</v>
      </c>
      <c r="O16" s="93"/>
      <c r="P16" s="93"/>
      <c r="Q16" s="93"/>
      <c r="R16" s="93"/>
      <c r="S16" s="102"/>
      <c r="T16" s="102"/>
      <c r="U16" s="29"/>
      <c r="V16" s="93"/>
      <c r="W16" s="511"/>
      <c r="X16" s="511"/>
      <c r="Y16" s="511"/>
      <c r="Z16" s="511"/>
      <c r="AA16" s="511"/>
    </row>
    <row r="17" spans="1:27" ht="50.25" customHeight="1" x14ac:dyDescent="0.25">
      <c r="A17" s="470">
        <f t="shared" si="5"/>
        <v>12</v>
      </c>
      <c r="B17" s="508"/>
      <c r="C17" s="508"/>
      <c r="D17" s="116">
        <f>VLOOKUP(C17,VC!$K$6:$L$85,2,0)</f>
        <v>0</v>
      </c>
      <c r="E17" s="508"/>
      <c r="F17" s="510"/>
      <c r="G17" s="117" t="str">
        <f t="shared" si="0"/>
        <v>A</v>
      </c>
      <c r="H17" s="120"/>
      <c r="I17" s="117">
        <f t="shared" si="1"/>
        <v>0</v>
      </c>
      <c r="J17" s="117" t="str">
        <f t="shared" si="2"/>
        <v>D</v>
      </c>
      <c r="K17" s="120"/>
      <c r="L17" s="120"/>
      <c r="M17" s="117">
        <f t="shared" si="3"/>
        <v>0</v>
      </c>
      <c r="N17" s="117" t="str">
        <f t="shared" si="4"/>
        <v>D</v>
      </c>
      <c r="O17" s="93"/>
      <c r="P17" s="93"/>
      <c r="Q17" s="93"/>
      <c r="R17" s="93"/>
      <c r="S17" s="102"/>
      <c r="T17" s="102"/>
      <c r="U17" s="29"/>
      <c r="V17" s="93"/>
      <c r="W17" s="511"/>
      <c r="X17" s="511"/>
      <c r="Y17" s="511"/>
      <c r="Z17" s="511"/>
      <c r="AA17" s="511"/>
    </row>
    <row r="18" spans="1:27" ht="50.25" customHeight="1" x14ac:dyDescent="0.25">
      <c r="A18" s="94">
        <f t="shared" si="5"/>
        <v>13</v>
      </c>
      <c r="B18" s="137"/>
      <c r="C18" s="137"/>
      <c r="D18" s="116">
        <f>VLOOKUP(C18,VC!$K$6:$L$85,2,0)</f>
        <v>0</v>
      </c>
      <c r="E18" s="137"/>
      <c r="F18" s="143"/>
      <c r="G18" s="117" t="str">
        <f t="shared" si="0"/>
        <v>A</v>
      </c>
      <c r="H18" s="120"/>
      <c r="I18" s="117">
        <f t="shared" si="1"/>
        <v>0</v>
      </c>
      <c r="J18" s="117" t="str">
        <f t="shared" si="2"/>
        <v>D</v>
      </c>
      <c r="K18" s="120"/>
      <c r="L18" s="120"/>
      <c r="M18" s="117">
        <f t="shared" si="3"/>
        <v>0</v>
      </c>
      <c r="N18" s="117" t="str">
        <f t="shared" si="4"/>
        <v>D</v>
      </c>
      <c r="O18" s="93"/>
      <c r="P18" s="93"/>
      <c r="Q18" s="93"/>
      <c r="R18" s="93"/>
      <c r="S18" s="102"/>
      <c r="T18" s="102"/>
      <c r="U18" s="29"/>
      <c r="V18" s="93"/>
      <c r="W18" s="119"/>
      <c r="X18" s="119"/>
      <c r="Y18" s="119"/>
      <c r="Z18" s="119"/>
      <c r="AA18" s="119"/>
    </row>
    <row r="19" spans="1:27" ht="50.25" customHeight="1" x14ac:dyDescent="0.25">
      <c r="A19" s="94">
        <f t="shared" si="5"/>
        <v>14</v>
      </c>
      <c r="B19" s="137"/>
      <c r="C19" s="137"/>
      <c r="D19" s="116">
        <f>VLOOKUP(C19,VC!$K$6:$L$85,2,0)</f>
        <v>0</v>
      </c>
      <c r="E19" s="137"/>
      <c r="F19" s="143"/>
      <c r="G19" s="117" t="str">
        <f t="shared" si="0"/>
        <v>A</v>
      </c>
      <c r="H19" s="120"/>
      <c r="I19" s="117">
        <f t="shared" si="1"/>
        <v>0</v>
      </c>
      <c r="J19" s="117" t="str">
        <f t="shared" si="2"/>
        <v>D</v>
      </c>
      <c r="K19" s="120"/>
      <c r="L19" s="120"/>
      <c r="M19" s="117">
        <f t="shared" si="3"/>
        <v>0</v>
      </c>
      <c r="N19" s="117" t="str">
        <f t="shared" si="4"/>
        <v>D</v>
      </c>
      <c r="O19" s="93"/>
      <c r="P19" s="93"/>
      <c r="Q19" s="93"/>
      <c r="R19" s="93"/>
      <c r="S19" s="102"/>
      <c r="T19" s="102"/>
      <c r="U19" s="29"/>
      <c r="V19" s="93"/>
      <c r="W19" s="119"/>
      <c r="X19" s="119"/>
      <c r="Y19" s="119"/>
      <c r="Z19" s="119"/>
      <c r="AA19" s="119"/>
    </row>
    <row r="20" spans="1:27" ht="50.25" customHeight="1" x14ac:dyDescent="0.25">
      <c r="A20" s="94">
        <f t="shared" si="5"/>
        <v>15</v>
      </c>
      <c r="B20" s="137"/>
      <c r="C20" s="137"/>
      <c r="D20" s="116">
        <f>VLOOKUP(C20,VC!$K$6:$L$85,2,0)</f>
        <v>0</v>
      </c>
      <c r="E20" s="137"/>
      <c r="F20" s="143"/>
      <c r="G20" s="117" t="str">
        <f t="shared" si="0"/>
        <v>A</v>
      </c>
      <c r="H20" s="120"/>
      <c r="I20" s="117">
        <f t="shared" si="1"/>
        <v>0</v>
      </c>
      <c r="J20" s="117" t="str">
        <f t="shared" si="2"/>
        <v>D</v>
      </c>
      <c r="K20" s="120"/>
      <c r="L20" s="115"/>
      <c r="M20" s="117">
        <f t="shared" si="3"/>
        <v>0</v>
      </c>
      <c r="N20" s="117" t="str">
        <f t="shared" si="4"/>
        <v>D</v>
      </c>
      <c r="O20" s="93"/>
      <c r="P20" s="93"/>
      <c r="Q20" s="93"/>
      <c r="R20" s="93"/>
      <c r="S20" s="102"/>
      <c r="T20" s="102"/>
      <c r="U20" s="29"/>
      <c r="V20" s="93"/>
      <c r="W20" s="119"/>
      <c r="X20" s="119"/>
      <c r="Y20" s="119"/>
      <c r="Z20" s="119"/>
      <c r="AA20" s="119"/>
    </row>
    <row r="21" spans="1:27" ht="50.25" customHeight="1" x14ac:dyDescent="0.25">
      <c r="A21" s="94">
        <f t="shared" si="5"/>
        <v>16</v>
      </c>
      <c r="B21" s="137"/>
      <c r="C21" s="137"/>
      <c r="D21" s="116">
        <f>VLOOKUP(C21,VC!$K$6:$L$85,2,0)</f>
        <v>0</v>
      </c>
      <c r="E21" s="137"/>
      <c r="F21" s="142"/>
      <c r="G21" s="117" t="str">
        <f t="shared" si="0"/>
        <v>A</v>
      </c>
      <c r="H21" s="120"/>
      <c r="I21" s="117">
        <f t="shared" si="1"/>
        <v>0</v>
      </c>
      <c r="J21" s="117" t="str">
        <f t="shared" si="2"/>
        <v>D</v>
      </c>
      <c r="K21" s="120"/>
      <c r="L21" s="115"/>
      <c r="M21" s="117">
        <f t="shared" si="3"/>
        <v>0</v>
      </c>
      <c r="N21" s="117" t="str">
        <f t="shared" si="4"/>
        <v>D</v>
      </c>
      <c r="O21" s="93"/>
      <c r="P21" s="93"/>
      <c r="Q21" s="93"/>
      <c r="R21" s="93"/>
      <c r="S21" s="102"/>
      <c r="T21" s="102"/>
      <c r="U21" s="100"/>
      <c r="V21" s="93"/>
      <c r="W21" s="119"/>
      <c r="X21" s="119"/>
      <c r="Y21" s="119"/>
      <c r="Z21" s="119"/>
      <c r="AA21" s="119"/>
    </row>
    <row r="22" spans="1:27" ht="50.25" customHeight="1" x14ac:dyDescent="0.25">
      <c r="A22" s="94">
        <f t="shared" si="5"/>
        <v>17</v>
      </c>
      <c r="B22" s="137"/>
      <c r="C22" s="137"/>
      <c r="D22" s="116">
        <f>VLOOKUP(C22,VC!$K$6:$L$85,2,0)</f>
        <v>0</v>
      </c>
      <c r="E22" s="137"/>
      <c r="F22" s="142"/>
      <c r="G22" s="117" t="str">
        <f t="shared" si="0"/>
        <v>A</v>
      </c>
      <c r="H22" s="115"/>
      <c r="I22" s="117">
        <f t="shared" si="1"/>
        <v>0</v>
      </c>
      <c r="J22" s="117" t="str">
        <f t="shared" si="2"/>
        <v>D</v>
      </c>
      <c r="K22" s="115"/>
      <c r="L22" s="115"/>
      <c r="M22" s="117">
        <f t="shared" si="3"/>
        <v>0</v>
      </c>
      <c r="N22" s="117" t="str">
        <f t="shared" si="4"/>
        <v>D</v>
      </c>
      <c r="O22" s="93"/>
      <c r="P22" s="93"/>
      <c r="Q22" s="93"/>
      <c r="R22" s="93"/>
      <c r="S22" s="102"/>
      <c r="T22" s="102"/>
      <c r="U22" s="100"/>
      <c r="V22" s="93"/>
      <c r="W22" s="119"/>
      <c r="X22" s="119"/>
      <c r="Y22" s="119"/>
      <c r="Z22" s="119"/>
      <c r="AA22" s="119"/>
    </row>
    <row r="23" spans="1:27" ht="50.25" customHeight="1" x14ac:dyDescent="0.25">
      <c r="A23" s="94">
        <f t="shared" si="5"/>
        <v>18</v>
      </c>
      <c r="B23" s="137"/>
      <c r="C23" s="137"/>
      <c r="D23" s="116">
        <f>VLOOKUP(C23,VC!$K$6:$L$85,2,0)</f>
        <v>0</v>
      </c>
      <c r="E23" s="137"/>
      <c r="F23" s="142"/>
      <c r="G23" s="117" t="str">
        <f t="shared" si="0"/>
        <v>A</v>
      </c>
      <c r="H23" s="115"/>
      <c r="I23" s="117">
        <f t="shared" si="1"/>
        <v>0</v>
      </c>
      <c r="J23" s="117" t="str">
        <f t="shared" si="2"/>
        <v>D</v>
      </c>
      <c r="K23" s="115"/>
      <c r="L23" s="115"/>
      <c r="M23" s="117">
        <f t="shared" si="3"/>
        <v>0</v>
      </c>
      <c r="N23" s="117" t="str">
        <f t="shared" si="4"/>
        <v>D</v>
      </c>
      <c r="O23" s="93"/>
      <c r="P23" s="93"/>
      <c r="Q23" s="93"/>
      <c r="R23" s="93"/>
      <c r="S23" s="102"/>
      <c r="T23" s="102"/>
      <c r="U23" s="100"/>
      <c r="V23" s="93"/>
      <c r="W23" s="119"/>
      <c r="X23" s="119"/>
      <c r="Y23" s="119"/>
      <c r="Z23" s="119"/>
      <c r="AA23" s="119"/>
    </row>
    <row r="24" spans="1:27" ht="50.25" customHeight="1" x14ac:dyDescent="0.25">
      <c r="A24" s="94">
        <f t="shared" si="5"/>
        <v>19</v>
      </c>
      <c r="B24" s="137"/>
      <c r="C24" s="137"/>
      <c r="D24" s="116">
        <f>VLOOKUP(C24,VC!$K$6:$L$85,2,0)</f>
        <v>0</v>
      </c>
      <c r="E24" s="137"/>
      <c r="F24" s="142"/>
      <c r="G24" s="117" t="str">
        <f t="shared" si="0"/>
        <v>A</v>
      </c>
      <c r="H24" s="115"/>
      <c r="I24" s="117">
        <f t="shared" si="1"/>
        <v>0</v>
      </c>
      <c r="J24" s="117" t="str">
        <f t="shared" si="2"/>
        <v>D</v>
      </c>
      <c r="K24" s="115"/>
      <c r="L24" s="115"/>
      <c r="M24" s="117">
        <f t="shared" si="3"/>
        <v>0</v>
      </c>
      <c r="N24" s="117" t="str">
        <f t="shared" si="4"/>
        <v>D</v>
      </c>
      <c r="O24" s="93"/>
      <c r="P24" s="93"/>
      <c r="Q24" s="93"/>
      <c r="R24" s="93"/>
      <c r="S24" s="102"/>
      <c r="T24" s="102"/>
      <c r="U24" s="100"/>
      <c r="V24" s="93"/>
      <c r="W24" s="119"/>
      <c r="X24" s="119"/>
      <c r="Y24" s="119"/>
      <c r="Z24" s="119"/>
      <c r="AA24" s="119"/>
    </row>
    <row r="25" spans="1:27" ht="50.25" customHeight="1" x14ac:dyDescent="0.25">
      <c r="A25" s="94">
        <f t="shared" si="5"/>
        <v>20</v>
      </c>
      <c r="B25" s="137"/>
      <c r="C25" s="137"/>
      <c r="D25" s="116">
        <f>VLOOKUP(C25,VC!$K$6:$L$85,2,0)</f>
        <v>0</v>
      </c>
      <c r="E25" s="137"/>
      <c r="F25" s="142"/>
      <c r="G25" s="117" t="str">
        <f t="shared" si="0"/>
        <v>A</v>
      </c>
      <c r="H25" s="115"/>
      <c r="I25" s="117">
        <f t="shared" si="1"/>
        <v>0</v>
      </c>
      <c r="J25" s="117" t="str">
        <f t="shared" si="2"/>
        <v>D</v>
      </c>
      <c r="K25" s="115"/>
      <c r="L25" s="115"/>
      <c r="M25" s="117">
        <f t="shared" si="3"/>
        <v>0</v>
      </c>
      <c r="N25" s="117" t="str">
        <f t="shared" si="4"/>
        <v>D</v>
      </c>
      <c r="O25" s="93"/>
      <c r="P25" s="93"/>
      <c r="Q25" s="93"/>
      <c r="R25" s="93"/>
      <c r="S25" s="102"/>
      <c r="T25" s="102"/>
      <c r="U25" s="100"/>
      <c r="V25" s="93"/>
      <c r="W25" s="119"/>
      <c r="X25" s="119"/>
      <c r="Y25" s="119"/>
      <c r="Z25" s="119"/>
      <c r="AA25" s="119"/>
    </row>
    <row r="26" spans="1:27" ht="50.25" customHeight="1" x14ac:dyDescent="0.25">
      <c r="A26" s="94">
        <f t="shared" si="5"/>
        <v>21</v>
      </c>
      <c r="B26" s="137"/>
      <c r="C26" s="137"/>
      <c r="D26" s="116">
        <f>VLOOKUP(C26,VC!$K$6:$L$85,2,0)</f>
        <v>0</v>
      </c>
      <c r="E26" s="137"/>
      <c r="F26" s="142"/>
      <c r="G26" s="117" t="str">
        <f t="shared" si="0"/>
        <v>A</v>
      </c>
      <c r="H26" s="120"/>
      <c r="I26" s="117">
        <f t="shared" si="1"/>
        <v>0</v>
      </c>
      <c r="J26" s="117" t="str">
        <f t="shared" si="2"/>
        <v>D</v>
      </c>
      <c r="K26" s="120"/>
      <c r="L26" s="120"/>
      <c r="M26" s="117">
        <f t="shared" si="3"/>
        <v>0</v>
      </c>
      <c r="N26" s="117" t="str">
        <f t="shared" si="4"/>
        <v>D</v>
      </c>
      <c r="O26" s="93"/>
      <c r="P26" s="93"/>
      <c r="Q26" s="93"/>
      <c r="R26" s="93"/>
      <c r="S26" s="102"/>
      <c r="T26" s="102"/>
      <c r="U26" s="100"/>
      <c r="V26" s="93"/>
      <c r="W26" s="119"/>
      <c r="X26" s="119"/>
      <c r="Y26" s="119"/>
      <c r="Z26" s="119"/>
      <c r="AA26" s="119"/>
    </row>
    <row r="27" spans="1:27" ht="50.25" customHeight="1" x14ac:dyDescent="0.25">
      <c r="A27" s="94">
        <f t="shared" si="5"/>
        <v>22</v>
      </c>
      <c r="B27" s="137"/>
      <c r="C27" s="137"/>
      <c r="D27" s="116">
        <f>VLOOKUP(C27,VC!$K$6:$L$85,2,0)</f>
        <v>0</v>
      </c>
      <c r="E27" s="137"/>
      <c r="F27" s="143"/>
      <c r="G27" s="117" t="str">
        <f t="shared" si="0"/>
        <v>A</v>
      </c>
      <c r="H27" s="115"/>
      <c r="I27" s="117">
        <f t="shared" si="1"/>
        <v>0</v>
      </c>
      <c r="J27" s="117" t="str">
        <f t="shared" si="2"/>
        <v>D</v>
      </c>
      <c r="K27" s="115"/>
      <c r="L27" s="115"/>
      <c r="M27" s="117">
        <f t="shared" si="3"/>
        <v>0</v>
      </c>
      <c r="N27" s="117" t="str">
        <f t="shared" si="4"/>
        <v>D</v>
      </c>
      <c r="O27" s="121"/>
      <c r="P27" s="121"/>
      <c r="Q27" s="121"/>
      <c r="R27" s="121"/>
      <c r="S27" s="102"/>
      <c r="T27" s="102"/>
      <c r="U27" s="100"/>
      <c r="V27" s="121"/>
      <c r="W27" s="119"/>
      <c r="X27" s="119"/>
      <c r="Y27" s="119"/>
      <c r="Z27" s="119"/>
      <c r="AA27" s="119"/>
    </row>
    <row r="28" spans="1:27" ht="50.25" customHeight="1" x14ac:dyDescent="0.25">
      <c r="A28" s="94">
        <f t="shared" si="5"/>
        <v>23</v>
      </c>
      <c r="B28" s="137"/>
      <c r="C28" s="137"/>
      <c r="D28" s="116">
        <f>VLOOKUP(C28,VC!$K$6:$L$85,2,0)</f>
        <v>0</v>
      </c>
      <c r="E28" s="137"/>
      <c r="F28" s="142"/>
      <c r="G28" s="117" t="str">
        <f t="shared" si="0"/>
        <v>A</v>
      </c>
      <c r="H28" s="115"/>
      <c r="I28" s="117">
        <f t="shared" si="1"/>
        <v>0</v>
      </c>
      <c r="J28" s="117" t="str">
        <f t="shared" si="2"/>
        <v>D</v>
      </c>
      <c r="K28" s="115"/>
      <c r="L28" s="115"/>
      <c r="M28" s="117">
        <f t="shared" si="3"/>
        <v>0</v>
      </c>
      <c r="N28" s="117" t="str">
        <f t="shared" si="4"/>
        <v>D</v>
      </c>
      <c r="O28" s="121"/>
      <c r="P28" s="121"/>
      <c r="Q28" s="121"/>
      <c r="R28" s="121"/>
      <c r="S28" s="102"/>
      <c r="T28" s="102"/>
      <c r="U28" s="100"/>
      <c r="V28" s="93"/>
      <c r="W28" s="119"/>
      <c r="X28" s="119"/>
      <c r="Y28" s="119"/>
      <c r="Z28" s="119"/>
      <c r="AA28" s="119"/>
    </row>
    <row r="29" spans="1:27" ht="50.25" customHeight="1" x14ac:dyDescent="0.25">
      <c r="A29" s="94">
        <f t="shared" si="5"/>
        <v>24</v>
      </c>
      <c r="B29" s="137"/>
      <c r="C29" s="137"/>
      <c r="D29" s="116">
        <f>VLOOKUP(C29,VC!$K$6:$L$85,2,0)</f>
        <v>0</v>
      </c>
      <c r="E29" s="137"/>
      <c r="F29" s="142"/>
      <c r="G29" s="117" t="str">
        <f t="shared" si="0"/>
        <v>A</v>
      </c>
      <c r="H29" s="115"/>
      <c r="I29" s="117">
        <f t="shared" si="1"/>
        <v>0</v>
      </c>
      <c r="J29" s="117" t="str">
        <f t="shared" si="2"/>
        <v>D</v>
      </c>
      <c r="K29" s="115"/>
      <c r="L29" s="115"/>
      <c r="M29" s="117">
        <f t="shared" si="3"/>
        <v>0</v>
      </c>
      <c r="N29" s="117" t="str">
        <f t="shared" si="4"/>
        <v>D</v>
      </c>
      <c r="O29" s="121"/>
      <c r="P29" s="121"/>
      <c r="Q29" s="121"/>
      <c r="R29" s="121"/>
      <c r="S29" s="102"/>
      <c r="T29" s="102"/>
      <c r="U29" s="100"/>
      <c r="V29" s="93"/>
      <c r="W29" s="119"/>
      <c r="X29" s="119"/>
      <c r="Y29" s="119"/>
      <c r="Z29" s="119"/>
      <c r="AA29" s="119"/>
    </row>
    <row r="30" spans="1:27" ht="50.25" customHeight="1" x14ac:dyDescent="0.25">
      <c r="A30" s="94">
        <f t="shared" si="5"/>
        <v>25</v>
      </c>
      <c r="B30" s="137"/>
      <c r="C30" s="137"/>
      <c r="D30" s="116">
        <f>VLOOKUP(C30,VC!$K$6:$L$85,2,0)</f>
        <v>0</v>
      </c>
      <c r="E30" s="137"/>
      <c r="F30" s="142"/>
      <c r="G30" s="117" t="str">
        <f t="shared" si="0"/>
        <v>A</v>
      </c>
      <c r="H30" s="115"/>
      <c r="I30" s="117">
        <f t="shared" si="1"/>
        <v>0</v>
      </c>
      <c r="J30" s="117" t="str">
        <f t="shared" si="2"/>
        <v>D</v>
      </c>
      <c r="K30" s="115"/>
      <c r="L30" s="115"/>
      <c r="M30" s="117">
        <f t="shared" si="3"/>
        <v>0</v>
      </c>
      <c r="N30" s="117" t="str">
        <f t="shared" si="4"/>
        <v>D</v>
      </c>
      <c r="O30" s="121"/>
      <c r="P30" s="121"/>
      <c r="Q30" s="121"/>
      <c r="R30" s="121"/>
      <c r="S30" s="102"/>
      <c r="T30" s="102"/>
      <c r="U30" s="100"/>
      <c r="V30" s="121"/>
      <c r="W30" s="119"/>
      <c r="X30" s="119"/>
      <c r="Y30" s="119"/>
      <c r="Z30" s="119"/>
      <c r="AA30" s="119"/>
    </row>
    <row r="31" spans="1:27" ht="50.25" customHeight="1" x14ac:dyDescent="0.25">
      <c r="A31" s="94">
        <f t="shared" si="5"/>
        <v>26</v>
      </c>
      <c r="B31" s="137"/>
      <c r="C31" s="137"/>
      <c r="D31" s="116">
        <f>VLOOKUP(C31,VC!$K$6:$L$85,2,0)</f>
        <v>0</v>
      </c>
      <c r="E31" s="137"/>
      <c r="F31" s="142"/>
      <c r="G31" s="117" t="str">
        <f t="shared" si="0"/>
        <v>A</v>
      </c>
      <c r="H31" s="120"/>
      <c r="I31" s="117">
        <f t="shared" si="1"/>
        <v>0</v>
      </c>
      <c r="J31" s="117" t="str">
        <f t="shared" si="2"/>
        <v>D</v>
      </c>
      <c r="K31" s="120"/>
      <c r="L31" s="120"/>
      <c r="M31" s="117">
        <f t="shared" si="3"/>
        <v>0</v>
      </c>
      <c r="N31" s="117" t="str">
        <f t="shared" si="4"/>
        <v>D</v>
      </c>
      <c r="O31" s="121"/>
      <c r="P31" s="121"/>
      <c r="Q31" s="121"/>
      <c r="R31" s="121"/>
      <c r="S31" s="102"/>
      <c r="T31" s="102"/>
      <c r="U31" s="100"/>
      <c r="V31" s="121"/>
      <c r="W31" s="119"/>
      <c r="X31" s="119"/>
      <c r="Y31" s="119"/>
      <c r="Z31" s="119"/>
      <c r="AA31" s="119"/>
    </row>
    <row r="32" spans="1:27" ht="50.25" customHeight="1" x14ac:dyDescent="0.25">
      <c r="A32" s="94">
        <f t="shared" si="5"/>
        <v>27</v>
      </c>
      <c r="B32" s="137"/>
      <c r="C32" s="137"/>
      <c r="D32" s="116">
        <f>VLOOKUP(C32,VC!$K$6:$L$85,2,0)</f>
        <v>0</v>
      </c>
      <c r="E32" s="137"/>
      <c r="F32" s="143"/>
      <c r="G32" s="117" t="str">
        <f t="shared" si="0"/>
        <v>A</v>
      </c>
      <c r="H32" s="120"/>
      <c r="I32" s="117">
        <f t="shared" si="1"/>
        <v>0</v>
      </c>
      <c r="J32" s="117" t="str">
        <f t="shared" si="2"/>
        <v>D</v>
      </c>
      <c r="K32" s="120"/>
      <c r="L32" s="115"/>
      <c r="M32" s="117">
        <f t="shared" si="3"/>
        <v>0</v>
      </c>
      <c r="N32" s="117" t="str">
        <f t="shared" si="4"/>
        <v>D</v>
      </c>
      <c r="O32" s="121"/>
      <c r="P32" s="121"/>
      <c r="Q32" s="121"/>
      <c r="R32" s="121"/>
      <c r="S32" s="102"/>
      <c r="T32" s="102"/>
      <c r="U32" s="100"/>
      <c r="V32" s="121"/>
      <c r="W32" s="119"/>
      <c r="X32" s="119"/>
      <c r="Y32" s="119"/>
      <c r="Z32" s="119"/>
      <c r="AA32" s="119"/>
    </row>
    <row r="33" spans="1:27" ht="50.25" customHeight="1" x14ac:dyDescent="0.25">
      <c r="A33" s="94">
        <f t="shared" si="5"/>
        <v>28</v>
      </c>
      <c r="B33" s="137"/>
      <c r="C33" s="137"/>
      <c r="D33" s="116">
        <f>VLOOKUP(C33,VC!$K$6:$L$85,2,0)</f>
        <v>0</v>
      </c>
      <c r="E33" s="141"/>
      <c r="F33" s="143"/>
      <c r="G33" s="117" t="str">
        <f t="shared" si="0"/>
        <v>A</v>
      </c>
      <c r="H33" s="120"/>
      <c r="I33" s="117">
        <f t="shared" si="1"/>
        <v>0</v>
      </c>
      <c r="J33" s="117" t="str">
        <f t="shared" si="2"/>
        <v>D</v>
      </c>
      <c r="K33" s="120"/>
      <c r="L33" s="115"/>
      <c r="M33" s="117">
        <f t="shared" si="3"/>
        <v>0</v>
      </c>
      <c r="N33" s="117" t="str">
        <f t="shared" si="4"/>
        <v>D</v>
      </c>
      <c r="O33" s="121"/>
      <c r="P33" s="121"/>
      <c r="Q33" s="121"/>
      <c r="R33" s="121"/>
      <c r="S33" s="102"/>
      <c r="T33" s="122"/>
      <c r="U33" s="100"/>
      <c r="V33" s="121"/>
      <c r="W33" s="119"/>
      <c r="X33" s="119"/>
      <c r="Y33" s="119"/>
      <c r="Z33" s="119"/>
      <c r="AA33" s="119"/>
    </row>
    <row r="34" spans="1:27" ht="50.25" customHeight="1" x14ac:dyDescent="0.25">
      <c r="A34" s="94">
        <f t="shared" si="5"/>
        <v>29</v>
      </c>
      <c r="B34" s="137"/>
      <c r="C34" s="137"/>
      <c r="D34" s="116">
        <f>VLOOKUP(C34,VC!$K$6:$L$85,2,0)</f>
        <v>0</v>
      </c>
      <c r="E34" s="141"/>
      <c r="F34" s="143"/>
      <c r="G34" s="117" t="str">
        <f t="shared" si="0"/>
        <v>A</v>
      </c>
      <c r="H34" s="120"/>
      <c r="I34" s="117">
        <f t="shared" si="1"/>
        <v>0</v>
      </c>
      <c r="J34" s="117" t="str">
        <f t="shared" si="2"/>
        <v>D</v>
      </c>
      <c r="K34" s="120"/>
      <c r="L34" s="115"/>
      <c r="M34" s="117">
        <f t="shared" si="3"/>
        <v>0</v>
      </c>
      <c r="N34" s="117" t="str">
        <f t="shared" si="4"/>
        <v>D</v>
      </c>
      <c r="O34" s="121"/>
      <c r="P34" s="121"/>
      <c r="Q34" s="121"/>
      <c r="R34" s="121"/>
      <c r="S34" s="102"/>
      <c r="T34" s="122"/>
      <c r="U34" s="100"/>
      <c r="V34" s="121"/>
      <c r="W34" s="119"/>
      <c r="X34" s="119"/>
      <c r="Y34" s="119"/>
      <c r="Z34" s="119"/>
      <c r="AA34" s="119"/>
    </row>
    <row r="35" spans="1:27" ht="50.25" customHeight="1" x14ac:dyDescent="0.25">
      <c r="A35" s="94">
        <f t="shared" si="5"/>
        <v>30</v>
      </c>
      <c r="B35" s="137"/>
      <c r="C35" s="137"/>
      <c r="D35" s="116">
        <f>VLOOKUP(C35,VC!$K$6:$L$85,2,0)</f>
        <v>0</v>
      </c>
      <c r="E35" s="141"/>
      <c r="F35" s="142"/>
      <c r="G35" s="117" t="str">
        <f t="shared" si="0"/>
        <v>A</v>
      </c>
      <c r="H35" s="120"/>
      <c r="I35" s="117">
        <f t="shared" si="1"/>
        <v>0</v>
      </c>
      <c r="J35" s="117" t="str">
        <f t="shared" si="2"/>
        <v>D</v>
      </c>
      <c r="K35" s="120"/>
      <c r="L35" s="115"/>
      <c r="M35" s="117">
        <f t="shared" si="3"/>
        <v>0</v>
      </c>
      <c r="N35" s="117" t="str">
        <f t="shared" si="4"/>
        <v>D</v>
      </c>
      <c r="O35" s="121"/>
      <c r="P35" s="121"/>
      <c r="Q35" s="121"/>
      <c r="R35" s="121"/>
      <c r="S35" s="102"/>
      <c r="T35" s="122"/>
      <c r="U35" s="100"/>
      <c r="V35" s="93"/>
      <c r="W35" s="119"/>
      <c r="X35" s="119"/>
      <c r="Y35" s="119"/>
      <c r="Z35" s="119"/>
      <c r="AA35" s="119"/>
    </row>
    <row r="36" spans="1:27" ht="50.25" customHeight="1" x14ac:dyDescent="0.25">
      <c r="A36" s="94">
        <f t="shared" si="5"/>
        <v>31</v>
      </c>
      <c r="B36" s="137"/>
      <c r="C36" s="137"/>
      <c r="D36" s="116">
        <f>VLOOKUP(C36,VC!$K$6:$L$85,2,0)</f>
        <v>0</v>
      </c>
      <c r="E36" s="141"/>
      <c r="F36" s="142"/>
      <c r="G36" s="117" t="str">
        <f t="shared" si="0"/>
        <v>A</v>
      </c>
      <c r="H36" s="120"/>
      <c r="I36" s="117">
        <f t="shared" si="1"/>
        <v>0</v>
      </c>
      <c r="J36" s="117" t="str">
        <f t="shared" si="2"/>
        <v>D</v>
      </c>
      <c r="K36" s="120"/>
      <c r="L36" s="115"/>
      <c r="M36" s="117">
        <f t="shared" si="3"/>
        <v>0</v>
      </c>
      <c r="N36" s="117" t="str">
        <f t="shared" si="4"/>
        <v>D</v>
      </c>
      <c r="O36" s="121"/>
      <c r="P36" s="121"/>
      <c r="Q36" s="121"/>
      <c r="R36" s="121"/>
      <c r="S36" s="102"/>
      <c r="T36" s="122"/>
      <c r="U36" s="100"/>
      <c r="V36" s="93"/>
      <c r="W36" s="119"/>
      <c r="X36" s="119"/>
      <c r="Y36" s="119"/>
      <c r="Z36" s="119"/>
      <c r="AA36" s="119"/>
    </row>
    <row r="37" spans="1:27" ht="50.25" customHeight="1" x14ac:dyDescent="0.25">
      <c r="A37" s="94">
        <f t="shared" si="5"/>
        <v>32</v>
      </c>
      <c r="B37" s="137"/>
      <c r="C37" s="137"/>
      <c r="D37" s="116">
        <f>VLOOKUP(C37,VC!$K$6:$L$85,2,0)</f>
        <v>0</v>
      </c>
      <c r="E37" s="141"/>
      <c r="F37" s="142"/>
      <c r="G37" s="117" t="str">
        <f t="shared" si="0"/>
        <v>A</v>
      </c>
      <c r="H37" s="120"/>
      <c r="I37" s="117">
        <f t="shared" si="1"/>
        <v>0</v>
      </c>
      <c r="J37" s="117" t="str">
        <f t="shared" si="2"/>
        <v>D</v>
      </c>
      <c r="K37" s="120"/>
      <c r="L37" s="115"/>
      <c r="M37" s="117">
        <f t="shared" si="3"/>
        <v>0</v>
      </c>
      <c r="N37" s="117" t="str">
        <f t="shared" si="4"/>
        <v>D</v>
      </c>
      <c r="O37" s="121"/>
      <c r="P37" s="121"/>
      <c r="Q37" s="121"/>
      <c r="R37" s="121"/>
      <c r="S37" s="102"/>
      <c r="T37" s="122"/>
      <c r="U37" s="100"/>
      <c r="V37" s="93"/>
      <c r="W37" s="119"/>
      <c r="X37" s="119"/>
      <c r="Y37" s="119"/>
      <c r="Z37" s="119"/>
      <c r="AA37" s="119"/>
    </row>
    <row r="38" spans="1:27" ht="50.25" customHeight="1" x14ac:dyDescent="0.25">
      <c r="A38" s="94">
        <f t="shared" si="5"/>
        <v>33</v>
      </c>
      <c r="B38" s="137"/>
      <c r="C38" s="137"/>
      <c r="D38" s="116">
        <f>VLOOKUP(C38,VC!$K$6:$L$85,2,0)</f>
        <v>0</v>
      </c>
      <c r="E38" s="141"/>
      <c r="F38" s="142"/>
      <c r="G38" s="117" t="str">
        <f t="shared" si="0"/>
        <v>A</v>
      </c>
      <c r="H38" s="120"/>
      <c r="I38" s="117">
        <f t="shared" si="1"/>
        <v>0</v>
      </c>
      <c r="J38" s="117" t="str">
        <f t="shared" si="2"/>
        <v>D</v>
      </c>
      <c r="K38" s="120"/>
      <c r="L38" s="115"/>
      <c r="M38" s="117">
        <f t="shared" si="3"/>
        <v>0</v>
      </c>
      <c r="N38" s="117" t="str">
        <f t="shared" si="4"/>
        <v>D</v>
      </c>
      <c r="O38" s="121"/>
      <c r="P38" s="121"/>
      <c r="Q38" s="121"/>
      <c r="R38" s="121"/>
      <c r="S38" s="102"/>
      <c r="T38" s="122"/>
      <c r="U38" s="100"/>
      <c r="V38" s="121"/>
      <c r="W38" s="119"/>
      <c r="X38" s="119"/>
      <c r="Y38" s="119"/>
      <c r="Z38" s="119"/>
      <c r="AA38" s="119"/>
    </row>
    <row r="39" spans="1:27" ht="50.25" customHeight="1" x14ac:dyDescent="0.25">
      <c r="A39" s="94">
        <f t="shared" si="5"/>
        <v>34</v>
      </c>
      <c r="B39" s="137"/>
      <c r="C39" s="137"/>
      <c r="D39" s="116">
        <f>VLOOKUP(C39,VC!$K$6:$L$85,2,0)</f>
        <v>0</v>
      </c>
      <c r="E39" s="141"/>
      <c r="F39" s="142"/>
      <c r="G39" s="117" t="str">
        <f t="shared" si="0"/>
        <v>A</v>
      </c>
      <c r="H39" s="120"/>
      <c r="I39" s="117">
        <f t="shared" si="1"/>
        <v>0</v>
      </c>
      <c r="J39" s="117" t="str">
        <f t="shared" si="2"/>
        <v>D</v>
      </c>
      <c r="K39" s="120"/>
      <c r="L39" s="115"/>
      <c r="M39" s="117">
        <f t="shared" si="3"/>
        <v>0</v>
      </c>
      <c r="N39" s="117" t="str">
        <f t="shared" si="4"/>
        <v>D</v>
      </c>
      <c r="O39" s="121"/>
      <c r="P39" s="121"/>
      <c r="Q39" s="121"/>
      <c r="R39" s="121"/>
      <c r="S39" s="102"/>
      <c r="T39" s="122"/>
      <c r="U39" s="100"/>
      <c r="V39" s="93"/>
      <c r="W39" s="119"/>
      <c r="X39" s="119"/>
      <c r="Y39" s="119"/>
      <c r="Z39" s="119"/>
      <c r="AA39" s="119"/>
    </row>
    <row r="40" spans="1:27" ht="50.25" customHeight="1" x14ac:dyDescent="0.25">
      <c r="A40" s="94">
        <f t="shared" si="5"/>
        <v>35</v>
      </c>
      <c r="B40" s="137"/>
      <c r="C40" s="137"/>
      <c r="D40" s="116">
        <f>VLOOKUP(C40,VC!$K$6:$L$85,2,0)</f>
        <v>0</v>
      </c>
      <c r="E40" s="141"/>
      <c r="F40" s="142"/>
      <c r="G40" s="117" t="str">
        <f t="shared" si="0"/>
        <v>A</v>
      </c>
      <c r="H40" s="120"/>
      <c r="I40" s="117">
        <f t="shared" si="1"/>
        <v>0</v>
      </c>
      <c r="J40" s="117" t="str">
        <f t="shared" si="2"/>
        <v>D</v>
      </c>
      <c r="K40" s="120"/>
      <c r="L40" s="115"/>
      <c r="M40" s="117">
        <f t="shared" si="3"/>
        <v>0</v>
      </c>
      <c r="N40" s="117" t="str">
        <f t="shared" si="4"/>
        <v>D</v>
      </c>
      <c r="O40" s="121"/>
      <c r="P40" s="121"/>
      <c r="Q40" s="121"/>
      <c r="R40" s="121"/>
      <c r="S40" s="102"/>
      <c r="T40" s="122"/>
      <c r="U40" s="100"/>
      <c r="V40" s="93"/>
      <c r="W40" s="119"/>
      <c r="X40" s="119"/>
      <c r="Y40" s="119"/>
      <c r="Z40" s="119"/>
      <c r="AA40" s="119"/>
    </row>
    <row r="41" spans="1:27" ht="50.25" customHeight="1" x14ac:dyDescent="0.25">
      <c r="A41" s="94">
        <f t="shared" si="5"/>
        <v>36</v>
      </c>
      <c r="B41" s="137"/>
      <c r="C41" s="137"/>
      <c r="D41" s="116">
        <f>VLOOKUP(C41,VC!$K$6:$L$85,2,0)</f>
        <v>0</v>
      </c>
      <c r="E41" s="141"/>
      <c r="F41" s="142"/>
      <c r="G41" s="117" t="str">
        <f t="shared" si="0"/>
        <v>A</v>
      </c>
      <c r="H41" s="120"/>
      <c r="I41" s="117">
        <f t="shared" si="1"/>
        <v>0</v>
      </c>
      <c r="J41" s="117" t="str">
        <f t="shared" si="2"/>
        <v>D</v>
      </c>
      <c r="K41" s="120"/>
      <c r="L41" s="120"/>
      <c r="M41" s="117">
        <f t="shared" si="3"/>
        <v>0</v>
      </c>
      <c r="N41" s="117" t="str">
        <f t="shared" si="4"/>
        <v>D</v>
      </c>
      <c r="O41" s="121"/>
      <c r="P41" s="121"/>
      <c r="Q41" s="121"/>
      <c r="R41" s="121"/>
      <c r="S41" s="102"/>
      <c r="T41" s="122"/>
      <c r="U41" s="101"/>
      <c r="V41" s="121"/>
      <c r="W41" s="119"/>
      <c r="X41" s="119"/>
      <c r="Y41" s="119"/>
      <c r="Z41" s="119"/>
      <c r="AA41" s="119"/>
    </row>
    <row r="42" spans="1:27" ht="50.25" customHeight="1" x14ac:dyDescent="0.25">
      <c r="A42" s="94">
        <f t="shared" si="5"/>
        <v>37</v>
      </c>
      <c r="B42" s="137"/>
      <c r="C42" s="137"/>
      <c r="D42" s="116">
        <f>VLOOKUP(C42,VC!$K$6:$L$85,2,0)</f>
        <v>0</v>
      </c>
      <c r="E42" s="141"/>
      <c r="F42" s="142"/>
      <c r="G42" s="117" t="str">
        <f t="shared" si="0"/>
        <v>A</v>
      </c>
      <c r="H42" s="115"/>
      <c r="I42" s="117">
        <f t="shared" si="1"/>
        <v>0</v>
      </c>
      <c r="J42" s="117" t="str">
        <f t="shared" si="2"/>
        <v>D</v>
      </c>
      <c r="K42" s="115"/>
      <c r="L42" s="115"/>
      <c r="M42" s="117">
        <f t="shared" si="3"/>
        <v>0</v>
      </c>
      <c r="N42" s="117" t="str">
        <f t="shared" si="4"/>
        <v>D</v>
      </c>
      <c r="O42" s="121"/>
      <c r="P42" s="121"/>
      <c r="Q42" s="121"/>
      <c r="R42" s="121"/>
      <c r="S42" s="102"/>
      <c r="T42" s="122"/>
      <c r="U42" s="100"/>
      <c r="V42" s="121"/>
      <c r="W42" s="119"/>
      <c r="X42" s="119"/>
      <c r="Y42" s="119"/>
      <c r="Z42" s="119"/>
      <c r="AA42" s="119"/>
    </row>
    <row r="43" spans="1:27" ht="50.25" customHeight="1" x14ac:dyDescent="0.25">
      <c r="A43" s="94">
        <f t="shared" si="5"/>
        <v>38</v>
      </c>
      <c r="B43" s="137"/>
      <c r="C43" s="137"/>
      <c r="D43" s="116">
        <f>VLOOKUP(C43,VC!$K$6:$L$85,2,0)</f>
        <v>0</v>
      </c>
      <c r="E43" s="141"/>
      <c r="F43" s="142"/>
      <c r="G43" s="117" t="str">
        <f t="shared" si="0"/>
        <v>A</v>
      </c>
      <c r="H43" s="115"/>
      <c r="I43" s="117">
        <f t="shared" si="1"/>
        <v>0</v>
      </c>
      <c r="J43" s="117" t="str">
        <f t="shared" si="2"/>
        <v>D</v>
      </c>
      <c r="K43" s="115"/>
      <c r="L43" s="115"/>
      <c r="M43" s="117">
        <f t="shared" si="3"/>
        <v>0</v>
      </c>
      <c r="N43" s="117" t="str">
        <f t="shared" si="4"/>
        <v>D</v>
      </c>
      <c r="O43" s="121"/>
      <c r="P43" s="121"/>
      <c r="Q43" s="121"/>
      <c r="R43" s="121"/>
      <c r="S43" s="102"/>
      <c r="T43" s="122"/>
      <c r="U43" s="100"/>
      <c r="V43" s="121"/>
      <c r="W43" s="119"/>
      <c r="X43" s="119"/>
      <c r="Y43" s="119"/>
      <c r="Z43" s="119"/>
      <c r="AA43" s="119"/>
    </row>
    <row r="44" spans="1:27" ht="50.25" customHeight="1" x14ac:dyDescent="0.25">
      <c r="A44" s="94">
        <f t="shared" si="5"/>
        <v>39</v>
      </c>
      <c r="B44" s="137"/>
      <c r="C44" s="137"/>
      <c r="D44" s="116">
        <f>VLOOKUP(C44,VC!$K$6:$L$85,2,0)</f>
        <v>0</v>
      </c>
      <c r="E44" s="141"/>
      <c r="F44" s="142"/>
      <c r="G44" s="117" t="str">
        <f t="shared" si="0"/>
        <v>A</v>
      </c>
      <c r="H44" s="115"/>
      <c r="I44" s="117">
        <f t="shared" si="1"/>
        <v>0</v>
      </c>
      <c r="J44" s="117" t="str">
        <f t="shared" si="2"/>
        <v>D</v>
      </c>
      <c r="K44" s="115"/>
      <c r="L44" s="115"/>
      <c r="M44" s="117">
        <f t="shared" si="3"/>
        <v>0</v>
      </c>
      <c r="N44" s="117" t="str">
        <f t="shared" si="4"/>
        <v>D</v>
      </c>
      <c r="O44" s="121"/>
      <c r="P44" s="121"/>
      <c r="Q44" s="121"/>
      <c r="R44" s="121"/>
      <c r="S44" s="102"/>
      <c r="T44" s="122"/>
      <c r="U44" s="100"/>
      <c r="V44" s="121"/>
      <c r="W44" s="119"/>
      <c r="X44" s="119"/>
      <c r="Y44" s="119"/>
      <c r="Z44" s="119"/>
      <c r="AA44" s="119"/>
    </row>
    <row r="45" spans="1:27" ht="50.25" customHeight="1" x14ac:dyDescent="0.25">
      <c r="A45" s="94">
        <f t="shared" si="5"/>
        <v>40</v>
      </c>
      <c r="B45" s="137"/>
      <c r="C45" s="137"/>
      <c r="D45" s="116">
        <f>VLOOKUP(C45,VC!$K$6:$L$85,2,0)</f>
        <v>0</v>
      </c>
      <c r="E45" s="141"/>
      <c r="F45" s="142"/>
      <c r="G45" s="117" t="str">
        <f t="shared" si="0"/>
        <v>A</v>
      </c>
      <c r="H45" s="120"/>
      <c r="I45" s="117">
        <f t="shared" si="1"/>
        <v>0</v>
      </c>
      <c r="J45" s="117" t="str">
        <f t="shared" si="2"/>
        <v>D</v>
      </c>
      <c r="K45" s="120"/>
      <c r="L45" s="120"/>
      <c r="M45" s="117">
        <f t="shared" si="3"/>
        <v>0</v>
      </c>
      <c r="N45" s="117" t="str">
        <f t="shared" si="4"/>
        <v>D</v>
      </c>
      <c r="O45" s="121"/>
      <c r="P45" s="121"/>
      <c r="Q45" s="121"/>
      <c r="R45" s="121"/>
      <c r="S45" s="102"/>
      <c r="T45" s="122"/>
      <c r="U45" s="101"/>
      <c r="V45" s="121"/>
      <c r="W45" s="119"/>
      <c r="X45" s="119"/>
      <c r="Y45" s="119"/>
      <c r="Z45" s="119"/>
      <c r="AA45" s="119"/>
    </row>
    <row r="46" spans="1:27" ht="50.25" customHeight="1" x14ac:dyDescent="0.25">
      <c r="A46" s="94">
        <f t="shared" si="5"/>
        <v>41</v>
      </c>
      <c r="B46" s="137"/>
      <c r="C46" s="137"/>
      <c r="D46" s="116">
        <f>VLOOKUP(C46,VC!$K$6:$L$85,2,0)</f>
        <v>0</v>
      </c>
      <c r="E46" s="141"/>
      <c r="F46" s="142"/>
      <c r="G46" s="117" t="str">
        <f t="shared" si="0"/>
        <v>A</v>
      </c>
      <c r="H46" s="115"/>
      <c r="I46" s="117">
        <f t="shared" si="1"/>
        <v>0</v>
      </c>
      <c r="J46" s="117" t="str">
        <f t="shared" si="2"/>
        <v>D</v>
      </c>
      <c r="K46" s="115"/>
      <c r="L46" s="115"/>
      <c r="M46" s="117">
        <f t="shared" si="3"/>
        <v>0</v>
      </c>
      <c r="N46" s="117" t="str">
        <f t="shared" si="4"/>
        <v>D</v>
      </c>
      <c r="O46" s="121"/>
      <c r="P46" s="121"/>
      <c r="Q46" s="121"/>
      <c r="R46" s="121"/>
      <c r="S46" s="102"/>
      <c r="T46" s="122"/>
      <c r="U46" s="100"/>
      <c r="V46" s="121"/>
      <c r="W46" s="119"/>
      <c r="X46" s="119"/>
      <c r="Y46" s="119"/>
      <c r="Z46" s="119"/>
      <c r="AA46" s="119"/>
    </row>
    <row r="47" spans="1:27" ht="50.25" customHeight="1" x14ac:dyDescent="0.25">
      <c r="A47" s="94">
        <f t="shared" si="5"/>
        <v>42</v>
      </c>
      <c r="B47" s="137"/>
      <c r="C47" s="137"/>
      <c r="D47" s="116">
        <f>VLOOKUP(C47,VC!$K$6:$L$85,2,0)</f>
        <v>0</v>
      </c>
      <c r="E47" s="141"/>
      <c r="F47" s="144"/>
      <c r="G47" s="94"/>
      <c r="H47" s="95"/>
      <c r="I47" s="94"/>
      <c r="J47" s="94"/>
      <c r="K47" s="94"/>
      <c r="L47" s="94"/>
      <c r="M47" s="94"/>
      <c r="N47" s="94"/>
      <c r="O47" s="94"/>
      <c r="P47" s="94"/>
      <c r="Q47" s="94"/>
      <c r="R47" s="94"/>
      <c r="S47" s="106"/>
      <c r="T47" s="104"/>
      <c r="U47" s="105"/>
      <c r="V47" s="94"/>
      <c r="W47" s="94"/>
      <c r="X47" s="94"/>
      <c r="Y47" s="94"/>
      <c r="Z47" s="94"/>
      <c r="AA47" s="94"/>
    </row>
    <row r="48" spans="1:27" ht="50.25" customHeight="1" x14ac:dyDescent="0.25">
      <c r="A48" s="94">
        <f t="shared" si="5"/>
        <v>43</v>
      </c>
      <c r="B48" s="137"/>
      <c r="C48" s="137"/>
      <c r="D48" s="116">
        <f>VLOOKUP(C48,VC!$K$6:$L$85,2,0)</f>
        <v>0</v>
      </c>
      <c r="E48" s="141"/>
      <c r="F48" s="144"/>
      <c r="G48" s="94"/>
      <c r="H48" s="95"/>
      <c r="I48" s="94"/>
      <c r="J48" s="94"/>
      <c r="K48" s="95"/>
      <c r="L48" s="95"/>
      <c r="M48" s="94"/>
      <c r="N48" s="94"/>
      <c r="O48" s="94"/>
      <c r="P48" s="94"/>
      <c r="Q48" s="94"/>
      <c r="R48" s="94"/>
      <c r="S48" s="106"/>
      <c r="T48" s="104"/>
      <c r="U48" s="103"/>
      <c r="V48" s="94"/>
      <c r="W48" s="94"/>
      <c r="X48" s="94"/>
      <c r="Y48" s="94"/>
      <c r="Z48" s="94"/>
      <c r="AA48" s="94"/>
    </row>
    <row r="49" spans="1:27" ht="50.25" customHeight="1" x14ac:dyDescent="0.25">
      <c r="A49" s="94">
        <f t="shared" si="5"/>
        <v>44</v>
      </c>
      <c r="B49" s="137"/>
      <c r="C49" s="137"/>
      <c r="D49" s="116">
        <f>VLOOKUP(C49,VC!$K$6:$L$85,2,0)</f>
        <v>0</v>
      </c>
      <c r="E49" s="141"/>
      <c r="F49" s="144"/>
      <c r="G49" s="94"/>
      <c r="H49" s="95"/>
      <c r="I49" s="94"/>
      <c r="J49" s="94"/>
      <c r="K49" s="95"/>
      <c r="L49" s="95"/>
      <c r="M49" s="94"/>
      <c r="N49" s="94"/>
      <c r="O49" s="94"/>
      <c r="P49" s="94"/>
      <c r="Q49" s="94"/>
      <c r="R49" s="94"/>
      <c r="S49" s="106"/>
      <c r="T49" s="104"/>
      <c r="U49" s="103"/>
      <c r="V49" s="94"/>
      <c r="W49" s="94"/>
      <c r="X49" s="94"/>
      <c r="Y49" s="94"/>
      <c r="Z49" s="94"/>
      <c r="AA49" s="94"/>
    </row>
    <row r="50" spans="1:27" ht="50.25" customHeight="1" x14ac:dyDescent="0.25">
      <c r="A50" s="94">
        <f t="shared" si="5"/>
        <v>45</v>
      </c>
      <c r="B50" s="137"/>
      <c r="C50" s="137"/>
      <c r="D50" s="116">
        <f>VLOOKUP(C50,VC!$K$6:$L$85,2,0)</f>
        <v>0</v>
      </c>
      <c r="E50" s="141"/>
      <c r="F50" s="144"/>
      <c r="G50" s="94"/>
      <c r="H50" s="95"/>
      <c r="I50" s="94"/>
      <c r="J50" s="94"/>
      <c r="K50" s="95"/>
      <c r="L50" s="95"/>
      <c r="M50" s="94"/>
      <c r="N50" s="94"/>
      <c r="O50" s="94"/>
      <c r="P50" s="94"/>
      <c r="Q50" s="94"/>
      <c r="R50" s="94"/>
      <c r="S50" s="106"/>
      <c r="T50" s="104"/>
      <c r="U50" s="103"/>
      <c r="V50" s="94"/>
      <c r="W50" s="94"/>
      <c r="X50" s="94"/>
      <c r="Y50" s="94"/>
      <c r="Z50" s="94"/>
      <c r="AA50" s="94"/>
    </row>
    <row r="51" spans="1:27" ht="50.25" customHeight="1" x14ac:dyDescent="0.25">
      <c r="A51" s="94">
        <f t="shared" si="5"/>
        <v>46</v>
      </c>
      <c r="B51" s="137"/>
      <c r="C51" s="137"/>
      <c r="D51" s="116">
        <f>VLOOKUP(C51,VC!$K$6:$L$85,2,0)</f>
        <v>0</v>
      </c>
      <c r="E51" s="141"/>
      <c r="F51" s="144"/>
      <c r="G51" s="94"/>
      <c r="H51" s="95"/>
      <c r="I51" s="94"/>
      <c r="J51" s="94"/>
      <c r="K51" s="94"/>
      <c r="L51" s="94"/>
      <c r="M51" s="94"/>
      <c r="N51" s="94"/>
      <c r="O51" s="94"/>
      <c r="P51" s="94"/>
      <c r="Q51" s="94"/>
      <c r="R51" s="94"/>
      <c r="S51" s="106"/>
      <c r="T51" s="104"/>
      <c r="U51" s="105"/>
      <c r="V51" s="94"/>
      <c r="W51" s="94"/>
      <c r="X51" s="94"/>
      <c r="Y51" s="94"/>
      <c r="Z51" s="94"/>
      <c r="AA51" s="94"/>
    </row>
    <row r="52" spans="1:27" ht="50.25" customHeight="1" x14ac:dyDescent="0.25">
      <c r="A52" s="94">
        <f t="shared" si="5"/>
        <v>47</v>
      </c>
      <c r="B52" s="137"/>
      <c r="C52" s="137"/>
      <c r="D52" s="116">
        <f>VLOOKUP(C52,VC!$K$6:$L$85,2,0)</f>
        <v>0</v>
      </c>
      <c r="E52" s="141"/>
      <c r="F52" s="144"/>
      <c r="G52" s="94"/>
      <c r="H52" s="95"/>
      <c r="I52" s="94"/>
      <c r="J52" s="94"/>
      <c r="K52" s="95"/>
      <c r="L52" s="95"/>
      <c r="M52" s="94"/>
      <c r="N52" s="94"/>
      <c r="O52" s="94"/>
      <c r="P52" s="94"/>
      <c r="Q52" s="94"/>
      <c r="R52" s="94"/>
      <c r="S52" s="106"/>
      <c r="T52" s="104"/>
      <c r="U52" s="103"/>
      <c r="V52" s="94"/>
      <c r="W52" s="94"/>
      <c r="X52" s="94"/>
      <c r="Y52" s="94"/>
      <c r="Z52" s="94"/>
      <c r="AA52" s="94"/>
    </row>
    <row r="53" spans="1:27" ht="50.25" customHeight="1" x14ac:dyDescent="0.25">
      <c r="A53" s="94">
        <f t="shared" si="5"/>
        <v>48</v>
      </c>
      <c r="B53" s="138"/>
      <c r="C53" s="137"/>
      <c r="D53" s="116">
        <f>VLOOKUP(C53,VC!$K$6:$L$85,2,0)</f>
        <v>0</v>
      </c>
      <c r="E53" s="141"/>
      <c r="F53" s="144"/>
      <c r="G53" s="94"/>
      <c r="H53" s="95"/>
      <c r="I53" s="94"/>
      <c r="J53" s="94"/>
      <c r="K53" s="94"/>
      <c r="L53" s="94"/>
      <c r="M53" s="94"/>
      <c r="N53" s="94"/>
      <c r="O53" s="94"/>
      <c r="P53" s="94"/>
      <c r="Q53" s="94"/>
      <c r="R53" s="94"/>
      <c r="S53" s="104"/>
      <c r="T53" s="104"/>
      <c r="U53" s="105"/>
      <c r="V53" s="94"/>
      <c r="W53" s="94"/>
      <c r="X53" s="94"/>
      <c r="Y53" s="94"/>
      <c r="Z53" s="94"/>
      <c r="AA53" s="94"/>
    </row>
    <row r="54" spans="1:27" ht="50.25" customHeight="1" x14ac:dyDescent="0.25">
      <c r="A54" s="94">
        <f t="shared" si="5"/>
        <v>49</v>
      </c>
      <c r="B54" s="138"/>
      <c r="C54" s="137"/>
      <c r="D54" s="116">
        <f>VLOOKUP(C54,VC!$K$6:$L$85,2,0)</f>
        <v>0</v>
      </c>
      <c r="E54" s="141"/>
      <c r="F54" s="144"/>
      <c r="G54" s="94"/>
      <c r="H54" s="95"/>
      <c r="I54" s="94"/>
      <c r="J54" s="94"/>
      <c r="K54" s="94"/>
      <c r="L54" s="94"/>
      <c r="M54" s="94"/>
      <c r="N54" s="94"/>
      <c r="O54" s="94"/>
      <c r="P54" s="94"/>
      <c r="Q54" s="94"/>
      <c r="R54" s="94"/>
      <c r="S54" s="106"/>
      <c r="T54" s="104"/>
      <c r="U54" s="105"/>
      <c r="V54" s="94"/>
      <c r="W54" s="94"/>
      <c r="X54" s="94"/>
      <c r="Y54" s="94"/>
      <c r="Z54" s="94"/>
      <c r="AA54" s="94"/>
    </row>
    <row r="55" spans="1:27" ht="50.25" customHeight="1" x14ac:dyDescent="0.25">
      <c r="A55" s="94">
        <f t="shared" si="5"/>
        <v>50</v>
      </c>
      <c r="B55" s="138"/>
      <c r="C55" s="137"/>
      <c r="D55" s="116">
        <f>VLOOKUP(C55,VC!$K$6:$L$85,2,0)</f>
        <v>0</v>
      </c>
      <c r="E55" s="141"/>
      <c r="F55" s="144"/>
      <c r="G55" s="94"/>
      <c r="H55" s="95"/>
      <c r="I55" s="94"/>
      <c r="J55" s="94"/>
      <c r="K55" s="95"/>
      <c r="L55" s="95"/>
      <c r="M55" s="94"/>
      <c r="N55" s="94"/>
      <c r="O55" s="94"/>
      <c r="P55" s="94"/>
      <c r="Q55" s="94"/>
      <c r="R55" s="94"/>
      <c r="S55" s="104"/>
      <c r="T55" s="104"/>
      <c r="U55" s="105"/>
      <c r="V55" s="94"/>
      <c r="W55" s="94"/>
      <c r="X55" s="94"/>
      <c r="Y55" s="94"/>
      <c r="Z55" s="94"/>
      <c r="AA55" s="94"/>
    </row>
    <row r="56" spans="1:27" ht="50.25" customHeight="1" x14ac:dyDescent="0.25">
      <c r="A56" s="94">
        <f t="shared" si="5"/>
        <v>51</v>
      </c>
      <c r="B56" s="138"/>
      <c r="C56" s="137"/>
      <c r="D56" s="116">
        <f>VLOOKUP(C56,VC!$K$6:$L$85,2,0)</f>
        <v>0</v>
      </c>
      <c r="E56" s="141"/>
      <c r="F56" s="144"/>
      <c r="G56" s="94"/>
      <c r="H56" s="95"/>
      <c r="I56" s="94"/>
      <c r="J56" s="94"/>
      <c r="K56" s="95"/>
      <c r="L56" s="95"/>
      <c r="M56" s="94"/>
      <c r="N56" s="94"/>
      <c r="O56" s="94"/>
      <c r="P56" s="94"/>
      <c r="Q56" s="94"/>
      <c r="R56" s="94"/>
      <c r="S56" s="104"/>
      <c r="T56" s="104"/>
      <c r="U56" s="105"/>
      <c r="V56" s="94"/>
      <c r="W56" s="94"/>
      <c r="X56" s="94"/>
      <c r="Y56" s="94"/>
      <c r="Z56" s="94"/>
      <c r="AA56" s="94"/>
    </row>
    <row r="57" spans="1:27" ht="50.25" customHeight="1" x14ac:dyDescent="0.25">
      <c r="A57" s="94">
        <f t="shared" si="5"/>
        <v>52</v>
      </c>
      <c r="B57" s="138"/>
      <c r="C57" s="137"/>
      <c r="D57" s="116">
        <f>VLOOKUP(C57,VC!$K$6:$L$85,2,0)</f>
        <v>0</v>
      </c>
      <c r="E57" s="141"/>
      <c r="F57" s="144"/>
      <c r="G57" s="94"/>
      <c r="H57" s="95"/>
      <c r="I57" s="94"/>
      <c r="J57" s="94"/>
      <c r="K57" s="94"/>
      <c r="L57" s="94"/>
      <c r="M57" s="94"/>
      <c r="N57" s="94"/>
      <c r="O57" s="94"/>
      <c r="P57" s="94"/>
      <c r="Q57" s="94"/>
      <c r="R57" s="94"/>
      <c r="S57" s="104"/>
      <c r="T57" s="104"/>
      <c r="U57" s="105"/>
      <c r="V57" s="94"/>
      <c r="W57" s="94"/>
      <c r="X57" s="94"/>
      <c r="Y57" s="94"/>
      <c r="Z57" s="94"/>
      <c r="AA57" s="94"/>
    </row>
    <row r="58" spans="1:27" ht="50.25" customHeight="1" x14ac:dyDescent="0.25">
      <c r="A58" s="94">
        <f t="shared" si="5"/>
        <v>53</v>
      </c>
      <c r="B58" s="138"/>
      <c r="C58" s="137"/>
      <c r="D58" s="116">
        <f>VLOOKUP(C58,VC!$K$6:$L$85,2,0)</f>
        <v>0</v>
      </c>
      <c r="E58" s="141"/>
      <c r="F58" s="144"/>
      <c r="G58" s="94"/>
      <c r="H58" s="95"/>
      <c r="I58" s="94"/>
      <c r="J58" s="94"/>
      <c r="K58" s="95"/>
      <c r="L58" s="95"/>
      <c r="M58" s="94"/>
      <c r="N58" s="94"/>
      <c r="O58" s="94"/>
      <c r="P58" s="94"/>
      <c r="Q58" s="94"/>
      <c r="R58" s="94"/>
      <c r="S58" s="106"/>
      <c r="T58" s="104"/>
      <c r="U58" s="105"/>
      <c r="V58" s="94"/>
      <c r="W58" s="94"/>
      <c r="X58" s="94"/>
      <c r="Y58" s="94"/>
      <c r="Z58" s="94"/>
      <c r="AA58" s="94"/>
    </row>
    <row r="59" spans="1:27" ht="50.25" customHeight="1" x14ac:dyDescent="0.25">
      <c r="A59" s="94">
        <f t="shared" si="5"/>
        <v>54</v>
      </c>
      <c r="B59" s="138"/>
      <c r="C59" s="137"/>
      <c r="D59" s="116">
        <f>VLOOKUP(C59,VC!$K$6:$L$85,2,0)</f>
        <v>0</v>
      </c>
      <c r="E59" s="141"/>
      <c r="F59" s="145"/>
      <c r="G59" s="94"/>
      <c r="H59" s="94"/>
      <c r="I59" s="94"/>
      <c r="J59" s="94"/>
      <c r="K59" s="94"/>
      <c r="L59" s="94"/>
      <c r="M59" s="94"/>
      <c r="N59" s="94"/>
      <c r="O59" s="94"/>
      <c r="P59" s="94"/>
      <c r="Q59" s="94"/>
      <c r="R59" s="94"/>
      <c r="S59" s="106"/>
      <c r="T59" s="104"/>
      <c r="U59" s="105"/>
      <c r="V59" s="94"/>
      <c r="W59" s="94"/>
      <c r="X59" s="94"/>
      <c r="Y59" s="94"/>
      <c r="Z59" s="94"/>
      <c r="AA59" s="94"/>
    </row>
    <row r="60" spans="1:27" ht="50.25" customHeight="1" x14ac:dyDescent="0.25">
      <c r="A60" s="94">
        <f t="shared" si="5"/>
        <v>55</v>
      </c>
      <c r="B60" s="138"/>
      <c r="C60" s="137"/>
      <c r="D60" s="116">
        <f>VLOOKUP(C60,VC!$K$6:$L$85,2,0)</f>
        <v>0</v>
      </c>
      <c r="E60" s="141"/>
      <c r="F60" s="144"/>
      <c r="G60" s="94"/>
      <c r="H60" s="95"/>
      <c r="I60" s="94"/>
      <c r="J60" s="94"/>
      <c r="K60" s="95"/>
      <c r="L60" s="95"/>
      <c r="M60" s="94"/>
      <c r="N60" s="94"/>
      <c r="O60" s="94"/>
      <c r="P60" s="94"/>
      <c r="Q60" s="94"/>
      <c r="R60" s="94"/>
      <c r="S60" s="106"/>
      <c r="T60" s="104"/>
      <c r="U60" s="103"/>
      <c r="V60" s="94"/>
      <c r="W60" s="94"/>
      <c r="X60" s="94"/>
      <c r="Y60" s="94"/>
      <c r="Z60" s="94"/>
      <c r="AA60" s="94"/>
    </row>
    <row r="61" spans="1:27" ht="50.25" customHeight="1" x14ac:dyDescent="0.25">
      <c r="A61" s="94">
        <f t="shared" si="5"/>
        <v>56</v>
      </c>
      <c r="B61" s="138"/>
      <c r="C61" s="140"/>
      <c r="D61" s="116">
        <f>VLOOKUP(C61,VC!$K$6:$L$85,2,0)</f>
        <v>0</v>
      </c>
      <c r="E61" s="141"/>
      <c r="F61" s="144"/>
      <c r="G61" s="94"/>
      <c r="H61" s="95"/>
      <c r="I61" s="94"/>
      <c r="J61" s="94"/>
      <c r="K61" s="95"/>
      <c r="L61" s="95"/>
      <c r="M61" s="94"/>
      <c r="N61" s="94"/>
      <c r="O61" s="94"/>
      <c r="P61" s="94"/>
      <c r="Q61" s="94"/>
      <c r="R61" s="94"/>
      <c r="S61" s="106"/>
      <c r="T61" s="104"/>
      <c r="U61" s="105"/>
      <c r="V61" s="94"/>
      <c r="W61" s="94"/>
      <c r="X61" s="94"/>
      <c r="Y61" s="94"/>
      <c r="Z61" s="94"/>
      <c r="AA61" s="94"/>
    </row>
    <row r="62" spans="1:27" ht="50.25" customHeight="1" x14ac:dyDescent="0.25">
      <c r="A62" s="94">
        <f t="shared" si="5"/>
        <v>57</v>
      </c>
      <c r="B62" s="138"/>
      <c r="C62" s="140"/>
      <c r="D62" s="116">
        <f>VLOOKUP(C62,VC!$K$6:$L$85,2,0)</f>
        <v>0</v>
      </c>
      <c r="E62" s="141"/>
      <c r="F62" s="144"/>
      <c r="G62" s="94"/>
      <c r="H62" s="95"/>
      <c r="I62" s="94"/>
      <c r="J62" s="94"/>
      <c r="K62" s="95"/>
      <c r="L62" s="95"/>
      <c r="M62" s="94"/>
      <c r="N62" s="94"/>
      <c r="O62" s="94"/>
      <c r="P62" s="94"/>
      <c r="Q62" s="94"/>
      <c r="R62" s="94"/>
      <c r="S62" s="106"/>
      <c r="T62" s="104"/>
      <c r="U62" s="105"/>
      <c r="V62" s="94"/>
      <c r="W62" s="94"/>
      <c r="X62" s="94"/>
      <c r="Y62" s="94"/>
      <c r="Z62" s="94"/>
      <c r="AA62" s="94"/>
    </row>
    <row r="63" spans="1:27" ht="50.25" customHeight="1" x14ac:dyDescent="0.25">
      <c r="A63" s="94">
        <f t="shared" si="5"/>
        <v>58</v>
      </c>
      <c r="B63" s="138"/>
      <c r="C63" s="137"/>
      <c r="D63" s="116">
        <f>VLOOKUP(C63,VC!$K$6:$L$85,2,0)</f>
        <v>0</v>
      </c>
      <c r="E63" s="141"/>
      <c r="F63" s="144"/>
      <c r="G63" s="94"/>
      <c r="H63" s="95"/>
      <c r="I63" s="94"/>
      <c r="J63" s="94"/>
      <c r="K63" s="95"/>
      <c r="L63" s="95"/>
      <c r="M63" s="94"/>
      <c r="N63" s="94"/>
      <c r="O63" s="94"/>
      <c r="P63" s="94"/>
      <c r="Q63" s="94"/>
      <c r="R63" s="94"/>
      <c r="S63" s="106"/>
      <c r="T63" s="104"/>
      <c r="U63" s="103"/>
      <c r="V63" s="94"/>
      <c r="W63" s="94"/>
      <c r="X63" s="94"/>
      <c r="Y63" s="94"/>
      <c r="Z63" s="94"/>
      <c r="AA63" s="94"/>
    </row>
    <row r="64" spans="1:27" ht="50.25" customHeight="1" x14ac:dyDescent="0.25">
      <c r="A64" s="94">
        <f t="shared" si="5"/>
        <v>59</v>
      </c>
      <c r="B64" s="138"/>
      <c r="C64" s="137"/>
      <c r="D64" s="116">
        <f>VLOOKUP(C64,VC!$K$6:$L$85,2,0)</f>
        <v>0</v>
      </c>
      <c r="E64" s="141"/>
      <c r="F64" s="144"/>
      <c r="G64" s="94"/>
      <c r="H64" s="94"/>
      <c r="I64" s="94"/>
      <c r="J64" s="94"/>
      <c r="K64" s="94"/>
      <c r="L64" s="94"/>
      <c r="M64" s="94"/>
      <c r="N64" s="94"/>
      <c r="O64" s="94"/>
      <c r="P64" s="94"/>
      <c r="Q64" s="94"/>
      <c r="R64" s="94"/>
      <c r="S64" s="104"/>
      <c r="T64" s="104"/>
      <c r="U64" s="105"/>
      <c r="V64" s="94"/>
      <c r="W64" s="94"/>
      <c r="X64" s="94"/>
      <c r="Y64" s="94"/>
      <c r="Z64" s="94"/>
      <c r="AA64" s="94"/>
    </row>
    <row r="65" spans="1:27" ht="50.25" customHeight="1" x14ac:dyDescent="0.25">
      <c r="A65" s="94">
        <f t="shared" si="5"/>
        <v>60</v>
      </c>
      <c r="B65" s="138"/>
      <c r="C65" s="137"/>
      <c r="D65" s="116">
        <f>VLOOKUP(C65,VC!$K$6:$L$85,2,0)</f>
        <v>0</v>
      </c>
      <c r="E65" s="141"/>
      <c r="F65" s="146"/>
      <c r="G65" s="94"/>
      <c r="H65" s="94"/>
      <c r="I65" s="94"/>
      <c r="J65" s="94"/>
      <c r="K65" s="94"/>
      <c r="L65" s="94"/>
      <c r="M65" s="94"/>
      <c r="N65" s="94"/>
      <c r="O65" s="94"/>
      <c r="P65" s="94"/>
      <c r="Q65" s="94"/>
      <c r="R65" s="94"/>
      <c r="S65" s="106"/>
      <c r="T65" s="104"/>
      <c r="U65" s="105"/>
      <c r="V65" s="94"/>
      <c r="W65" s="94"/>
      <c r="X65" s="94"/>
      <c r="Y65" s="94"/>
      <c r="Z65" s="94"/>
      <c r="AA65" s="94"/>
    </row>
    <row r="66" spans="1:27" ht="50.25" customHeight="1" x14ac:dyDescent="0.25">
      <c r="A66" s="94">
        <f t="shared" si="5"/>
        <v>61</v>
      </c>
      <c r="B66" s="138"/>
      <c r="C66" s="137"/>
      <c r="D66" s="116">
        <f>VLOOKUP(C66,VC!$K$6:$L$85,2,0)</f>
        <v>0</v>
      </c>
      <c r="E66" s="141"/>
      <c r="F66" s="144"/>
      <c r="G66" s="94"/>
      <c r="H66" s="94"/>
      <c r="I66" s="94"/>
      <c r="J66" s="94"/>
      <c r="K66" s="94"/>
      <c r="L66" s="94"/>
      <c r="M66" s="94"/>
      <c r="N66" s="94"/>
      <c r="O66" s="94"/>
      <c r="P66" s="94"/>
      <c r="Q66" s="94"/>
      <c r="R66" s="94"/>
      <c r="S66" s="106"/>
      <c r="T66" s="104"/>
      <c r="U66" s="105"/>
      <c r="V66" s="94"/>
      <c r="W66" s="94"/>
      <c r="X66" s="94"/>
      <c r="Y66" s="94"/>
      <c r="Z66" s="94"/>
      <c r="AA66" s="94"/>
    </row>
    <row r="67" spans="1:27" ht="50.25" customHeight="1" x14ac:dyDescent="0.25">
      <c r="A67" s="94">
        <f t="shared" si="5"/>
        <v>62</v>
      </c>
      <c r="B67" s="138"/>
      <c r="C67" s="137"/>
      <c r="D67" s="116">
        <f>VLOOKUP(C67,VC!$K$6:$L$85,2,0)</f>
        <v>0</v>
      </c>
      <c r="E67" s="141"/>
      <c r="F67" s="144"/>
      <c r="G67" s="94"/>
      <c r="H67" s="94"/>
      <c r="I67" s="94"/>
      <c r="J67" s="94"/>
      <c r="K67" s="95"/>
      <c r="L67" s="95"/>
      <c r="M67" s="94"/>
      <c r="N67" s="94"/>
      <c r="O67" s="94"/>
      <c r="P67" s="94"/>
      <c r="Q67" s="94"/>
      <c r="R67" s="94"/>
      <c r="S67" s="106"/>
      <c r="T67" s="104"/>
      <c r="U67" s="103"/>
      <c r="V67" s="94"/>
      <c r="W67" s="94"/>
      <c r="X67" s="94"/>
      <c r="Y67" s="94"/>
      <c r="Z67" s="94"/>
      <c r="AA67" s="94"/>
    </row>
    <row r="68" spans="1:27" ht="50.25" customHeight="1" x14ac:dyDescent="0.25">
      <c r="A68" s="94">
        <f t="shared" si="5"/>
        <v>63</v>
      </c>
      <c r="B68" s="138"/>
      <c r="C68" s="137"/>
      <c r="D68" s="116">
        <f>VLOOKUP(C68,VC!$K$6:$L$85,2,0)</f>
        <v>0</v>
      </c>
      <c r="E68" s="141"/>
      <c r="F68" s="144"/>
      <c r="G68" s="94"/>
      <c r="H68" s="94"/>
      <c r="I68" s="94"/>
      <c r="J68" s="94"/>
      <c r="K68" s="95"/>
      <c r="L68" s="95"/>
      <c r="M68" s="94"/>
      <c r="N68" s="94"/>
      <c r="O68" s="94"/>
      <c r="P68" s="94"/>
      <c r="Q68" s="94"/>
      <c r="R68" s="94"/>
      <c r="S68" s="106"/>
      <c r="T68" s="104"/>
      <c r="U68" s="103"/>
      <c r="V68" s="94"/>
      <c r="W68" s="94"/>
      <c r="X68" s="94"/>
      <c r="Y68" s="94"/>
      <c r="Z68" s="94"/>
      <c r="AA68" s="94"/>
    </row>
    <row r="69" spans="1:27" ht="50.25" customHeight="1" x14ac:dyDescent="0.25">
      <c r="A69" s="94">
        <f t="shared" si="5"/>
        <v>64</v>
      </c>
      <c r="B69" s="138"/>
      <c r="C69" s="137"/>
      <c r="D69" s="116">
        <f>VLOOKUP(C69,VC!$K$6:$L$85,2,0)</f>
        <v>0</v>
      </c>
      <c r="E69" s="141"/>
      <c r="F69" s="144"/>
      <c r="G69" s="94"/>
      <c r="H69" s="94"/>
      <c r="I69" s="94"/>
      <c r="J69" s="94"/>
      <c r="K69" s="94"/>
      <c r="L69" s="94"/>
      <c r="M69" s="94"/>
      <c r="N69" s="94"/>
      <c r="O69" s="94"/>
      <c r="P69" s="94"/>
      <c r="Q69" s="94"/>
      <c r="R69" s="94"/>
      <c r="S69" s="106"/>
      <c r="T69" s="104"/>
      <c r="U69" s="105"/>
      <c r="V69" s="94"/>
      <c r="W69" s="94"/>
      <c r="X69" s="94"/>
      <c r="Y69" s="94"/>
      <c r="Z69" s="94"/>
      <c r="AA69" s="94"/>
    </row>
    <row r="70" spans="1:27" ht="50.25" customHeight="1" x14ac:dyDescent="0.25">
      <c r="A70" s="94">
        <f t="shared" si="5"/>
        <v>65</v>
      </c>
      <c r="B70" s="138"/>
      <c r="C70" s="137"/>
      <c r="D70" s="116">
        <f>VLOOKUP(C70,VC!$K$6:$L$85,2,0)</f>
        <v>0</v>
      </c>
      <c r="E70" s="141"/>
      <c r="F70" s="144"/>
      <c r="G70" s="94"/>
      <c r="H70" s="94"/>
      <c r="I70" s="94"/>
      <c r="J70" s="94"/>
      <c r="K70" s="95"/>
      <c r="L70" s="95"/>
      <c r="M70" s="94"/>
      <c r="N70" s="94"/>
      <c r="O70" s="94"/>
      <c r="P70" s="94"/>
      <c r="Q70" s="94"/>
      <c r="R70" s="94"/>
      <c r="S70" s="106"/>
      <c r="T70" s="104"/>
      <c r="U70" s="103"/>
      <c r="V70" s="94"/>
      <c r="W70" s="94"/>
      <c r="X70" s="94"/>
      <c r="Y70" s="94"/>
      <c r="Z70" s="94"/>
      <c r="AA70" s="94"/>
    </row>
    <row r="71" spans="1:27" ht="50.25" customHeight="1" x14ac:dyDescent="0.25">
      <c r="A71" s="94">
        <f t="shared" si="5"/>
        <v>66</v>
      </c>
      <c r="B71" s="138"/>
      <c r="C71" s="137"/>
      <c r="D71" s="116">
        <f>VLOOKUP(C71,VC!$K$6:$L$85,2,0)</f>
        <v>0</v>
      </c>
      <c r="E71" s="141"/>
      <c r="F71" s="144"/>
      <c r="G71" s="94"/>
      <c r="H71" s="94"/>
      <c r="I71" s="94"/>
      <c r="J71" s="94"/>
      <c r="K71" s="94"/>
      <c r="L71" s="94"/>
      <c r="M71" s="94"/>
      <c r="N71" s="94"/>
      <c r="O71" s="94"/>
      <c r="P71" s="94"/>
      <c r="Q71" s="94"/>
      <c r="R71" s="94"/>
      <c r="S71" s="106"/>
      <c r="T71" s="104"/>
      <c r="U71" s="105"/>
      <c r="V71" s="94"/>
      <c r="W71" s="94"/>
      <c r="X71" s="94"/>
      <c r="Y71" s="94"/>
      <c r="Z71" s="94"/>
      <c r="AA71" s="94"/>
    </row>
    <row r="72" spans="1:27" ht="50.25" customHeight="1" x14ac:dyDescent="0.25">
      <c r="A72" s="94">
        <f t="shared" si="5"/>
        <v>67</v>
      </c>
      <c r="B72" s="138"/>
      <c r="C72" s="137"/>
      <c r="D72" s="116">
        <f>VLOOKUP(C72,VC!$K$6:$L$85,2,0)</f>
        <v>0</v>
      </c>
      <c r="E72" s="141"/>
      <c r="F72" s="144"/>
      <c r="G72" s="94"/>
      <c r="H72" s="95"/>
      <c r="I72" s="94"/>
      <c r="J72" s="94"/>
      <c r="K72" s="95"/>
      <c r="L72" s="95"/>
      <c r="M72" s="94"/>
      <c r="N72" s="94"/>
      <c r="O72" s="94"/>
      <c r="P72" s="94"/>
      <c r="Q72" s="94"/>
      <c r="R72" s="94"/>
      <c r="S72" s="106"/>
      <c r="T72" s="104"/>
      <c r="U72" s="105"/>
      <c r="V72" s="94"/>
      <c r="W72" s="94"/>
      <c r="X72" s="94"/>
      <c r="Y72" s="94"/>
      <c r="Z72" s="94"/>
      <c r="AA72" s="94"/>
    </row>
    <row r="73" spans="1:27" ht="50.25" customHeight="1" x14ac:dyDescent="0.25">
      <c r="A73" s="94">
        <f t="shared" si="5"/>
        <v>68</v>
      </c>
      <c r="B73" s="138"/>
      <c r="C73" s="137"/>
      <c r="D73" s="116">
        <f>VLOOKUP(C73,VC!$K$6:$L$85,2,0)</f>
        <v>0</v>
      </c>
      <c r="E73" s="141"/>
      <c r="F73" s="146"/>
      <c r="G73" s="94"/>
      <c r="H73" s="94"/>
      <c r="I73" s="94"/>
      <c r="J73" s="94"/>
      <c r="K73" s="94"/>
      <c r="L73" s="94"/>
      <c r="M73" s="94"/>
      <c r="N73" s="94"/>
      <c r="O73" s="94"/>
      <c r="P73" s="94"/>
      <c r="Q73" s="94"/>
      <c r="R73" s="94"/>
      <c r="S73" s="106"/>
      <c r="T73" s="104"/>
      <c r="U73" s="105"/>
      <c r="V73" s="94"/>
      <c r="W73" s="94"/>
      <c r="X73" s="94"/>
      <c r="Y73" s="94"/>
      <c r="Z73" s="94"/>
      <c r="AA73" s="94"/>
    </row>
    <row r="74" spans="1:27" ht="50.25" customHeight="1" x14ac:dyDescent="0.25">
      <c r="A74" s="94">
        <f t="shared" si="5"/>
        <v>69</v>
      </c>
      <c r="B74" s="138"/>
      <c r="C74" s="137"/>
      <c r="D74" s="116">
        <f>VLOOKUP(C74,VC!$K$6:$L$85,2,0)</f>
        <v>0</v>
      </c>
      <c r="E74" s="141"/>
      <c r="F74" s="144"/>
      <c r="G74" s="94"/>
      <c r="H74" s="95"/>
      <c r="I74" s="94"/>
      <c r="J74" s="94"/>
      <c r="K74" s="95"/>
      <c r="L74" s="95"/>
      <c r="M74" s="94"/>
      <c r="N74" s="94"/>
      <c r="O74" s="94"/>
      <c r="P74" s="94"/>
      <c r="Q74" s="94"/>
      <c r="R74" s="94"/>
      <c r="S74" s="106"/>
      <c r="T74" s="104"/>
      <c r="U74" s="103"/>
      <c r="V74" s="94"/>
      <c r="W74" s="94"/>
      <c r="X74" s="94"/>
      <c r="Y74" s="94"/>
      <c r="Z74" s="94"/>
      <c r="AA74" s="94"/>
    </row>
    <row r="75" spans="1:27" ht="50.25" customHeight="1" x14ac:dyDescent="0.25">
      <c r="A75" s="94">
        <f t="shared" si="5"/>
        <v>70</v>
      </c>
      <c r="B75" s="138"/>
      <c r="C75" s="137"/>
      <c r="D75" s="116">
        <f>VLOOKUP(C75,VC!$K$6:$L$85,2,0)</f>
        <v>0</v>
      </c>
      <c r="E75" s="141"/>
      <c r="F75" s="146"/>
      <c r="G75" s="94"/>
      <c r="H75" s="94"/>
      <c r="I75" s="94"/>
      <c r="J75" s="94"/>
      <c r="K75" s="94"/>
      <c r="L75" s="94"/>
      <c r="M75" s="94"/>
      <c r="N75" s="94"/>
      <c r="O75" s="94"/>
      <c r="P75" s="94"/>
      <c r="Q75" s="94"/>
      <c r="R75" s="94"/>
      <c r="S75" s="106"/>
      <c r="T75" s="104"/>
      <c r="U75" s="105"/>
      <c r="V75" s="94"/>
      <c r="W75" s="94"/>
      <c r="X75" s="94"/>
      <c r="Y75" s="94"/>
      <c r="Z75" s="94"/>
      <c r="AA75" s="94"/>
    </row>
    <row r="76" spans="1:27" ht="50.25" customHeight="1" x14ac:dyDescent="0.25">
      <c r="A76" s="94">
        <f t="shared" si="5"/>
        <v>71</v>
      </c>
      <c r="B76" s="138"/>
      <c r="C76" s="137"/>
      <c r="D76" s="116">
        <f>VLOOKUP(C76,VC!$K$6:$L$85,2,0)</f>
        <v>0</v>
      </c>
      <c r="E76" s="141"/>
      <c r="F76" s="146"/>
      <c r="G76" s="94"/>
      <c r="H76" s="94"/>
      <c r="I76" s="94"/>
      <c r="J76" s="94"/>
      <c r="K76" s="94"/>
      <c r="L76" s="95"/>
      <c r="M76" s="94"/>
      <c r="N76" s="94"/>
      <c r="O76" s="94"/>
      <c r="P76" s="94"/>
      <c r="Q76" s="94"/>
      <c r="R76" s="94"/>
      <c r="S76" s="106"/>
      <c r="T76" s="104"/>
      <c r="U76" s="105"/>
      <c r="V76" s="94"/>
      <c r="W76" s="94"/>
      <c r="X76" s="94"/>
      <c r="Y76" s="94"/>
      <c r="Z76" s="94"/>
      <c r="AA76" s="94"/>
    </row>
    <row r="77" spans="1:27" ht="50.25" customHeight="1" x14ac:dyDescent="0.25">
      <c r="A77" s="94">
        <f t="shared" si="5"/>
        <v>72</v>
      </c>
      <c r="B77" s="138"/>
      <c r="C77" s="137"/>
      <c r="D77" s="116">
        <f>VLOOKUP(C77,VC!$K$6:$L$85,2,0)</f>
        <v>0</v>
      </c>
      <c r="E77" s="141"/>
      <c r="F77" s="146"/>
      <c r="G77" s="94"/>
      <c r="H77" s="94"/>
      <c r="I77" s="94"/>
      <c r="J77" s="94"/>
      <c r="K77" s="94"/>
      <c r="L77" s="94"/>
      <c r="M77" s="94"/>
      <c r="N77" s="94"/>
      <c r="O77" s="94"/>
      <c r="P77" s="94"/>
      <c r="Q77" s="94"/>
      <c r="R77" s="94"/>
      <c r="S77" s="106"/>
      <c r="T77" s="104"/>
      <c r="U77" s="105"/>
      <c r="V77" s="94"/>
      <c r="W77" s="94"/>
      <c r="X77" s="94"/>
      <c r="Y77" s="94"/>
      <c r="Z77" s="94"/>
      <c r="AA77" s="94"/>
    </row>
    <row r="78" spans="1:27" ht="50.25" customHeight="1" x14ac:dyDescent="0.25">
      <c r="A78" s="94">
        <f t="shared" si="5"/>
        <v>73</v>
      </c>
      <c r="B78" s="138"/>
      <c r="C78" s="137"/>
      <c r="D78" s="116">
        <f>VLOOKUP(C78,VC!$K$6:$L$85,2,0)</f>
        <v>0</v>
      </c>
      <c r="E78" s="141"/>
      <c r="F78" s="144"/>
      <c r="G78" s="94"/>
      <c r="H78" s="95"/>
      <c r="I78" s="94"/>
      <c r="J78" s="94"/>
      <c r="K78" s="95"/>
      <c r="L78" s="95"/>
      <c r="M78" s="94"/>
      <c r="N78" s="94"/>
      <c r="O78" s="94"/>
      <c r="P78" s="94"/>
      <c r="Q78" s="94"/>
      <c r="R78" s="94"/>
      <c r="S78" s="106"/>
      <c r="T78" s="104"/>
      <c r="U78" s="103"/>
      <c r="V78" s="94"/>
      <c r="W78" s="94"/>
      <c r="X78" s="94"/>
      <c r="Y78" s="94"/>
      <c r="Z78" s="94"/>
      <c r="AA78" s="94"/>
    </row>
    <row r="79" spans="1:27" ht="50.25" customHeight="1" x14ac:dyDescent="0.25">
      <c r="A79" s="94">
        <f t="shared" si="5"/>
        <v>74</v>
      </c>
      <c r="B79" s="138"/>
      <c r="C79" s="137"/>
      <c r="D79" s="116">
        <f>VLOOKUP(C79,VC!$K$6:$L$85,2,0)</f>
        <v>0</v>
      </c>
      <c r="E79" s="141"/>
      <c r="F79" s="144"/>
      <c r="G79" s="94"/>
      <c r="H79" s="95"/>
      <c r="I79" s="94"/>
      <c r="J79" s="94"/>
      <c r="K79" s="95"/>
      <c r="L79" s="95"/>
      <c r="M79" s="94"/>
      <c r="N79" s="94"/>
      <c r="O79" s="94"/>
      <c r="P79" s="94"/>
      <c r="Q79" s="94"/>
      <c r="R79" s="94"/>
      <c r="S79" s="106"/>
      <c r="T79" s="104"/>
      <c r="U79" s="105"/>
      <c r="V79" s="94"/>
      <c r="W79" s="94"/>
      <c r="X79" s="94"/>
      <c r="Y79" s="94"/>
      <c r="Z79" s="94"/>
      <c r="AA79" s="94"/>
    </row>
    <row r="80" spans="1:27" ht="50.25" customHeight="1" x14ac:dyDescent="0.25">
      <c r="A80" s="94">
        <f t="shared" si="5"/>
        <v>75</v>
      </c>
      <c r="B80" s="138"/>
      <c r="C80" s="137"/>
      <c r="D80" s="116">
        <f>VLOOKUP(C80,VC!$K$6:$L$85,2,0)</f>
        <v>0</v>
      </c>
      <c r="E80" s="141"/>
      <c r="F80" s="144"/>
      <c r="G80" s="94"/>
      <c r="H80" s="95"/>
      <c r="I80" s="94"/>
      <c r="J80" s="94"/>
      <c r="K80" s="95"/>
      <c r="L80" s="95"/>
      <c r="M80" s="94"/>
      <c r="N80" s="94"/>
      <c r="O80" s="94"/>
      <c r="P80" s="94"/>
      <c r="Q80" s="94"/>
      <c r="R80" s="94"/>
      <c r="S80" s="106"/>
      <c r="T80" s="104"/>
      <c r="U80" s="105"/>
      <c r="V80" s="94"/>
      <c r="W80" s="94"/>
      <c r="X80" s="94"/>
      <c r="Y80" s="94"/>
      <c r="Z80" s="94"/>
      <c r="AA80" s="94"/>
    </row>
    <row r="81" spans="1:27" ht="50.25" customHeight="1" x14ac:dyDescent="0.25">
      <c r="A81" s="94">
        <f t="shared" si="5"/>
        <v>76</v>
      </c>
      <c r="B81" s="138"/>
      <c r="C81" s="137"/>
      <c r="D81" s="116">
        <f>VLOOKUP(C81,VC!$K$6:$L$85,2,0)</f>
        <v>0</v>
      </c>
      <c r="E81" s="141"/>
      <c r="F81" s="144"/>
      <c r="G81" s="94"/>
      <c r="H81" s="95"/>
      <c r="I81" s="94"/>
      <c r="J81" s="94"/>
      <c r="K81" s="95"/>
      <c r="L81" s="95"/>
      <c r="M81" s="94"/>
      <c r="N81" s="94"/>
      <c r="O81" s="94"/>
      <c r="P81" s="94"/>
      <c r="Q81" s="94"/>
      <c r="R81" s="94"/>
      <c r="S81" s="106"/>
      <c r="T81" s="104"/>
      <c r="U81" s="105"/>
      <c r="V81" s="94"/>
      <c r="W81" s="94"/>
      <c r="X81" s="94"/>
      <c r="Y81" s="94"/>
      <c r="Z81" s="94"/>
      <c r="AA81" s="94"/>
    </row>
    <row r="82" spans="1:27" ht="50.25" customHeight="1" x14ac:dyDescent="0.25">
      <c r="A82" s="94">
        <f t="shared" si="5"/>
        <v>77</v>
      </c>
      <c r="B82" s="138"/>
      <c r="C82" s="137"/>
      <c r="D82" s="116">
        <f>VLOOKUP(C82,VC!$K$6:$L$85,2,0)</f>
        <v>0</v>
      </c>
      <c r="E82" s="141"/>
      <c r="F82" s="144"/>
      <c r="G82" s="94"/>
      <c r="H82" s="95"/>
      <c r="I82" s="94"/>
      <c r="J82" s="94"/>
      <c r="K82" s="95"/>
      <c r="L82" s="95"/>
      <c r="M82" s="94"/>
      <c r="N82" s="94"/>
      <c r="O82" s="94"/>
      <c r="P82" s="94"/>
      <c r="Q82" s="94"/>
      <c r="R82" s="94"/>
      <c r="S82" s="106"/>
      <c r="T82" s="104"/>
      <c r="U82" s="103"/>
      <c r="V82" s="94"/>
      <c r="W82" s="94"/>
      <c r="X82" s="94"/>
      <c r="Y82" s="94"/>
      <c r="Z82" s="94"/>
      <c r="AA82" s="94"/>
    </row>
    <row r="83" spans="1:27" ht="50.25" customHeight="1" x14ac:dyDescent="0.25">
      <c r="A83" s="94">
        <f t="shared" si="5"/>
        <v>78</v>
      </c>
      <c r="B83" s="138"/>
      <c r="C83" s="137"/>
      <c r="D83" s="116">
        <f>VLOOKUP(C83,VC!$K$6:$L$85,2,0)</f>
        <v>0</v>
      </c>
      <c r="E83" s="141"/>
      <c r="F83" s="144"/>
      <c r="G83" s="94"/>
      <c r="H83" s="95"/>
      <c r="I83" s="94"/>
      <c r="J83" s="94"/>
      <c r="K83" s="95"/>
      <c r="L83" s="95"/>
      <c r="M83" s="94"/>
      <c r="N83" s="94"/>
      <c r="O83" s="94"/>
      <c r="P83" s="94"/>
      <c r="Q83" s="94"/>
      <c r="R83" s="94"/>
      <c r="S83" s="106"/>
      <c r="T83" s="104"/>
      <c r="U83" s="103"/>
      <c r="V83" s="94"/>
      <c r="W83" s="94"/>
      <c r="X83" s="94"/>
      <c r="Y83" s="94"/>
      <c r="Z83" s="94"/>
      <c r="AA83" s="94"/>
    </row>
    <row r="84" spans="1:27" ht="50.25" customHeight="1" x14ac:dyDescent="0.25">
      <c r="A84" s="94">
        <f t="shared" si="5"/>
        <v>79</v>
      </c>
      <c r="B84" s="138"/>
      <c r="C84" s="137"/>
      <c r="D84" s="116">
        <f>VLOOKUP(C84,VC!$K$6:$L$85,2,0)</f>
        <v>0</v>
      </c>
      <c r="E84" s="141"/>
      <c r="F84" s="144"/>
      <c r="G84" s="94"/>
      <c r="H84" s="95"/>
      <c r="I84" s="94"/>
      <c r="J84" s="94"/>
      <c r="K84" s="95"/>
      <c r="L84" s="95"/>
      <c r="M84" s="94"/>
      <c r="N84" s="94"/>
      <c r="O84" s="94"/>
      <c r="P84" s="94"/>
      <c r="Q84" s="94"/>
      <c r="R84" s="94"/>
      <c r="S84" s="106"/>
      <c r="T84" s="104"/>
      <c r="U84" s="103"/>
      <c r="V84" s="94"/>
      <c r="W84" s="94"/>
      <c r="X84" s="94"/>
      <c r="Y84" s="94"/>
      <c r="Z84" s="94"/>
      <c r="AA84" s="94"/>
    </row>
    <row r="85" spans="1:27" ht="50.25" customHeight="1" x14ac:dyDescent="0.25">
      <c r="A85" s="94">
        <f t="shared" si="5"/>
        <v>80</v>
      </c>
      <c r="B85" s="138"/>
      <c r="C85" s="137"/>
      <c r="D85" s="116">
        <f>VLOOKUP(C85,VC!$K$6:$L$85,2,0)</f>
        <v>0</v>
      </c>
      <c r="E85" s="141"/>
      <c r="F85" s="144"/>
      <c r="G85" s="94"/>
      <c r="H85" s="94"/>
      <c r="I85" s="94"/>
      <c r="J85" s="94"/>
      <c r="K85" s="94"/>
      <c r="L85" s="94"/>
      <c r="M85" s="94"/>
      <c r="N85" s="94"/>
      <c r="O85" s="94"/>
      <c r="P85" s="94"/>
      <c r="Q85" s="94"/>
      <c r="R85" s="94"/>
      <c r="S85" s="106"/>
      <c r="T85" s="104"/>
      <c r="U85" s="105"/>
      <c r="V85" s="94"/>
      <c r="W85" s="94"/>
      <c r="X85" s="94"/>
      <c r="Y85" s="94"/>
      <c r="Z85" s="94"/>
      <c r="AA85" s="94"/>
    </row>
    <row r="86" spans="1:27" ht="50.25" customHeight="1" x14ac:dyDescent="0.25">
      <c r="A86" s="94">
        <f t="shared" si="5"/>
        <v>81</v>
      </c>
      <c r="B86" s="138"/>
      <c r="C86" s="137"/>
      <c r="D86" s="116">
        <f>VLOOKUP(C86,VC!$K$6:$L$85,2,0)</f>
        <v>0</v>
      </c>
      <c r="E86" s="141"/>
      <c r="F86" s="144"/>
      <c r="G86" s="94"/>
      <c r="H86" s="95"/>
      <c r="I86" s="94"/>
      <c r="J86" s="94"/>
      <c r="K86" s="95"/>
      <c r="L86" s="95"/>
      <c r="M86" s="94"/>
      <c r="N86" s="94"/>
      <c r="O86" s="94"/>
      <c r="P86" s="94"/>
      <c r="Q86" s="94"/>
      <c r="R86" s="94"/>
      <c r="S86" s="106"/>
      <c r="T86" s="104"/>
      <c r="U86" s="103"/>
      <c r="V86" s="94"/>
      <c r="W86" s="94"/>
      <c r="X86" s="94"/>
      <c r="Y86" s="94"/>
      <c r="Z86" s="94"/>
      <c r="AA86" s="94"/>
    </row>
    <row r="87" spans="1:27" ht="50.25" customHeight="1" x14ac:dyDescent="0.25">
      <c r="A87" s="94">
        <f t="shared" si="5"/>
        <v>82</v>
      </c>
      <c r="B87" s="138"/>
      <c r="C87" s="137"/>
      <c r="D87" s="116">
        <f>VLOOKUP(C87,VC!$K$6:$L$85,2,0)</f>
        <v>0</v>
      </c>
      <c r="E87" s="141"/>
      <c r="F87" s="144"/>
      <c r="G87" s="94"/>
      <c r="H87" s="94"/>
      <c r="I87" s="94"/>
      <c r="J87" s="94"/>
      <c r="K87" s="94"/>
      <c r="L87" s="94"/>
      <c r="M87" s="94"/>
      <c r="N87" s="94"/>
      <c r="O87" s="94"/>
      <c r="P87" s="94"/>
      <c r="Q87" s="94"/>
      <c r="R87" s="94"/>
      <c r="S87" s="104"/>
      <c r="T87" s="104"/>
      <c r="U87" s="105"/>
      <c r="V87" s="94"/>
      <c r="W87" s="94"/>
      <c r="X87" s="94"/>
      <c r="Y87" s="94"/>
      <c r="Z87" s="94"/>
      <c r="AA87" s="94"/>
    </row>
    <row r="88" spans="1:27" ht="50.25" customHeight="1" x14ac:dyDescent="0.25">
      <c r="A88" s="94">
        <f t="shared" si="5"/>
        <v>83</v>
      </c>
      <c r="B88" s="138"/>
      <c r="C88" s="137"/>
      <c r="D88" s="116">
        <f>VLOOKUP(C88,VC!$K$6:$L$85,2,0)</f>
        <v>0</v>
      </c>
      <c r="E88" s="141"/>
      <c r="F88" s="144"/>
      <c r="G88" s="94"/>
      <c r="H88" s="94"/>
      <c r="I88" s="94"/>
      <c r="J88" s="94"/>
      <c r="K88" s="94"/>
      <c r="L88" s="94"/>
      <c r="M88" s="94"/>
      <c r="N88" s="94"/>
      <c r="O88" s="94"/>
      <c r="P88" s="94"/>
      <c r="Q88" s="94"/>
      <c r="R88" s="94"/>
      <c r="S88" s="106"/>
      <c r="T88" s="104"/>
      <c r="U88" s="105"/>
      <c r="V88" s="94"/>
      <c r="W88" s="94"/>
      <c r="X88" s="94"/>
      <c r="Y88" s="94"/>
      <c r="Z88" s="94"/>
      <c r="AA88" s="94"/>
    </row>
    <row r="89" spans="1:27" ht="50.25" customHeight="1" x14ac:dyDescent="0.25">
      <c r="A89" s="94">
        <f t="shared" si="5"/>
        <v>84</v>
      </c>
      <c r="B89" s="138"/>
      <c r="C89" s="137"/>
      <c r="D89" s="116">
        <f>VLOOKUP(C89,VC!$K$6:$L$85,2,0)</f>
        <v>0</v>
      </c>
      <c r="E89" s="141"/>
      <c r="F89" s="144"/>
      <c r="G89" s="94"/>
      <c r="H89" s="95"/>
      <c r="I89" s="94"/>
      <c r="J89" s="94"/>
      <c r="K89" s="95"/>
      <c r="L89" s="95"/>
      <c r="M89" s="94"/>
      <c r="N89" s="94"/>
      <c r="O89" s="94"/>
      <c r="P89" s="94"/>
      <c r="Q89" s="94"/>
      <c r="R89" s="94"/>
      <c r="S89" s="106"/>
      <c r="T89" s="104"/>
      <c r="U89" s="103"/>
      <c r="V89" s="94"/>
      <c r="W89" s="94"/>
      <c r="X89" s="94"/>
      <c r="Y89" s="94"/>
      <c r="Z89" s="94"/>
      <c r="AA89" s="94"/>
    </row>
    <row r="90" spans="1:27" ht="50.25" customHeight="1" x14ac:dyDescent="0.25">
      <c r="A90" s="94">
        <f t="shared" si="5"/>
        <v>85</v>
      </c>
      <c r="B90" s="138"/>
      <c r="C90" s="137"/>
      <c r="D90" s="116">
        <f>VLOOKUP(C90,VC!$K$6:$L$85,2,0)</f>
        <v>0</v>
      </c>
      <c r="E90" s="141"/>
      <c r="F90" s="144"/>
      <c r="G90" s="94"/>
      <c r="H90" s="94"/>
      <c r="I90" s="94"/>
      <c r="J90" s="94"/>
      <c r="K90" s="94"/>
      <c r="L90" s="95"/>
      <c r="M90" s="94"/>
      <c r="N90" s="94"/>
      <c r="O90" s="94"/>
      <c r="P90" s="94"/>
      <c r="Q90" s="94"/>
      <c r="R90" s="94"/>
      <c r="S90" s="106"/>
      <c r="T90" s="104"/>
      <c r="U90" s="105"/>
      <c r="V90" s="94"/>
      <c r="W90" s="94"/>
      <c r="X90" s="94"/>
      <c r="Y90" s="94"/>
      <c r="Z90" s="94"/>
      <c r="AA90" s="94"/>
    </row>
    <row r="91" spans="1:27" ht="50.25" customHeight="1" x14ac:dyDescent="0.25">
      <c r="A91" s="94">
        <f t="shared" si="5"/>
        <v>86</v>
      </c>
      <c r="B91" s="138"/>
      <c r="C91" s="137"/>
      <c r="D91" s="116">
        <f>VLOOKUP(C91,VC!$K$6:$L$85,2,0)</f>
        <v>0</v>
      </c>
      <c r="E91" s="141"/>
      <c r="F91" s="144"/>
      <c r="G91" s="94"/>
      <c r="H91" s="94"/>
      <c r="I91" s="94"/>
      <c r="J91" s="94"/>
      <c r="K91" s="94"/>
      <c r="L91" s="94"/>
      <c r="M91" s="94"/>
      <c r="N91" s="94"/>
      <c r="O91" s="94"/>
      <c r="P91" s="94"/>
      <c r="Q91" s="94"/>
      <c r="R91" s="94"/>
      <c r="S91" s="106"/>
      <c r="T91" s="104"/>
      <c r="U91" s="105"/>
      <c r="V91" s="94"/>
      <c r="W91" s="94"/>
      <c r="X91" s="94"/>
      <c r="Y91" s="94"/>
      <c r="Z91" s="94"/>
      <c r="AA91" s="94"/>
    </row>
    <row r="92" spans="1:27" ht="50.25" customHeight="1" x14ac:dyDescent="0.25">
      <c r="A92" s="94">
        <f t="shared" si="5"/>
        <v>87</v>
      </c>
      <c r="B92" s="138"/>
      <c r="C92" s="137"/>
      <c r="D92" s="116">
        <f>VLOOKUP(C92,VC!$K$6:$L$85,2,0)</f>
        <v>0</v>
      </c>
      <c r="E92" s="141"/>
      <c r="F92" s="144"/>
      <c r="G92" s="94"/>
      <c r="H92" s="95"/>
      <c r="I92" s="94"/>
      <c r="J92" s="94"/>
      <c r="K92" s="95"/>
      <c r="L92" s="95"/>
      <c r="M92" s="94"/>
      <c r="N92" s="94"/>
      <c r="O92" s="94"/>
      <c r="P92" s="94"/>
      <c r="Q92" s="94"/>
      <c r="R92" s="94"/>
      <c r="S92" s="106"/>
      <c r="T92" s="104"/>
      <c r="U92" s="103"/>
      <c r="V92" s="94"/>
      <c r="W92" s="94"/>
      <c r="X92" s="94"/>
      <c r="Y92" s="94"/>
      <c r="Z92" s="94"/>
      <c r="AA92" s="94"/>
    </row>
    <row r="93" spans="1:27" ht="50.25" customHeight="1" x14ac:dyDescent="0.25">
      <c r="A93" s="94">
        <f t="shared" si="5"/>
        <v>88</v>
      </c>
      <c r="B93" s="138"/>
      <c r="C93" s="137"/>
      <c r="D93" s="116">
        <f>VLOOKUP(C93,VC!$K$6:$L$85,2,0)</f>
        <v>0</v>
      </c>
      <c r="E93" s="141"/>
      <c r="F93" s="144"/>
      <c r="G93" s="94"/>
      <c r="H93" s="95"/>
      <c r="I93" s="94"/>
      <c r="J93" s="94"/>
      <c r="K93" s="95"/>
      <c r="L93" s="95"/>
      <c r="M93" s="94"/>
      <c r="N93" s="94"/>
      <c r="O93" s="94"/>
      <c r="P93" s="94"/>
      <c r="Q93" s="94"/>
      <c r="R93" s="94"/>
      <c r="S93" s="106"/>
      <c r="T93" s="104"/>
      <c r="U93" s="103"/>
      <c r="V93" s="94"/>
      <c r="W93" s="94"/>
      <c r="X93" s="94"/>
      <c r="Y93" s="94"/>
      <c r="Z93" s="94"/>
      <c r="AA93" s="94"/>
    </row>
    <row r="94" spans="1:27" ht="50.25" customHeight="1" x14ac:dyDescent="0.25">
      <c r="A94" s="94">
        <f t="shared" si="5"/>
        <v>89</v>
      </c>
      <c r="B94" s="138"/>
      <c r="C94" s="137"/>
      <c r="D94" s="116">
        <f>VLOOKUP(C94,VC!$K$6:$L$85,2,0)</f>
        <v>0</v>
      </c>
      <c r="E94" s="141"/>
      <c r="F94" s="144"/>
      <c r="G94" s="94"/>
      <c r="H94" s="95"/>
      <c r="I94" s="94"/>
      <c r="J94" s="94"/>
      <c r="K94" s="95"/>
      <c r="L94" s="95"/>
      <c r="M94" s="94"/>
      <c r="N94" s="94"/>
      <c r="O94" s="94"/>
      <c r="P94" s="94"/>
      <c r="Q94" s="94"/>
      <c r="R94" s="94"/>
      <c r="S94" s="106"/>
      <c r="T94" s="104"/>
      <c r="U94" s="105"/>
      <c r="V94" s="94"/>
      <c r="W94" s="94"/>
      <c r="X94" s="94"/>
      <c r="Y94" s="94"/>
      <c r="Z94" s="94"/>
      <c r="AA94" s="94"/>
    </row>
    <row r="95" spans="1:27" ht="50.25" customHeight="1" x14ac:dyDescent="0.25">
      <c r="A95" s="94">
        <f t="shared" si="5"/>
        <v>90</v>
      </c>
      <c r="B95" s="138"/>
      <c r="C95" s="137"/>
      <c r="D95" s="116">
        <f>VLOOKUP(C95,VC!$K$6:$L$85,2,0)</f>
        <v>0</v>
      </c>
      <c r="E95" s="141"/>
      <c r="F95" s="146"/>
      <c r="G95" s="94"/>
      <c r="H95" s="94"/>
      <c r="I95" s="94"/>
      <c r="J95" s="94"/>
      <c r="K95" s="94"/>
      <c r="L95" s="94"/>
      <c r="M95" s="94"/>
      <c r="N95" s="94"/>
      <c r="O95" s="94"/>
      <c r="P95" s="94"/>
      <c r="Q95" s="94"/>
      <c r="R95" s="94"/>
      <c r="S95" s="106"/>
      <c r="T95" s="104"/>
      <c r="U95" s="105"/>
      <c r="V95" s="94"/>
      <c r="W95" s="94"/>
      <c r="X95" s="94"/>
      <c r="Y95" s="94"/>
      <c r="Z95" s="94"/>
      <c r="AA95" s="94"/>
    </row>
    <row r="96" spans="1:27" ht="50.25" customHeight="1" x14ac:dyDescent="0.25">
      <c r="A96" s="94">
        <f t="shared" si="5"/>
        <v>91</v>
      </c>
      <c r="B96" s="138"/>
      <c r="C96" s="137"/>
      <c r="D96" s="116">
        <f>VLOOKUP(C96,VC!$K$6:$L$85,2,0)</f>
        <v>0</v>
      </c>
      <c r="E96" s="141"/>
      <c r="F96" s="144"/>
      <c r="G96" s="94"/>
      <c r="H96" s="94"/>
      <c r="I96" s="94"/>
      <c r="J96" s="94"/>
      <c r="K96" s="94"/>
      <c r="L96" s="94"/>
      <c r="M96" s="94"/>
      <c r="N96" s="94"/>
      <c r="O96" s="94"/>
      <c r="P96" s="94"/>
      <c r="Q96" s="94"/>
      <c r="R96" s="94"/>
      <c r="S96" s="106"/>
      <c r="T96" s="104"/>
      <c r="U96" s="105"/>
      <c r="V96" s="94"/>
      <c r="W96" s="94"/>
      <c r="X96" s="94"/>
      <c r="Y96" s="94"/>
      <c r="Z96" s="94"/>
      <c r="AA96" s="94"/>
    </row>
    <row r="97" spans="1:27" ht="50.25" customHeight="1" x14ac:dyDescent="0.25">
      <c r="A97" s="94">
        <f t="shared" si="5"/>
        <v>92</v>
      </c>
      <c r="B97" s="138"/>
      <c r="C97" s="137"/>
      <c r="D97" s="116">
        <f>VLOOKUP(C97,VC!$K$6:$L$85,2,0)</f>
        <v>0</v>
      </c>
      <c r="E97" s="141"/>
      <c r="F97" s="146"/>
      <c r="G97" s="94"/>
      <c r="H97" s="94"/>
      <c r="I97" s="94"/>
      <c r="J97" s="94"/>
      <c r="K97" s="94"/>
      <c r="L97" s="94"/>
      <c r="M97" s="94"/>
      <c r="N97" s="94"/>
      <c r="O97" s="94"/>
      <c r="P97" s="94"/>
      <c r="Q97" s="94"/>
      <c r="R97" s="94"/>
      <c r="S97" s="106"/>
      <c r="T97" s="104"/>
      <c r="U97" s="105"/>
      <c r="V97" s="94"/>
      <c r="W97" s="94"/>
      <c r="X97" s="94"/>
      <c r="Y97" s="94"/>
      <c r="Z97" s="94"/>
      <c r="AA97" s="94"/>
    </row>
    <row r="98" spans="1:27" ht="50.25" customHeight="1" x14ac:dyDescent="0.25">
      <c r="A98" s="94">
        <f t="shared" si="5"/>
        <v>93</v>
      </c>
      <c r="B98" s="138"/>
      <c r="C98" s="137"/>
      <c r="D98" s="116">
        <f>VLOOKUP(C98,VC!$K$6:$L$85,2,0)</f>
        <v>0</v>
      </c>
      <c r="E98" s="141"/>
      <c r="F98" s="144"/>
      <c r="G98" s="94"/>
      <c r="H98" s="95"/>
      <c r="I98" s="94"/>
      <c r="J98" s="94"/>
      <c r="K98" s="95"/>
      <c r="L98" s="95"/>
      <c r="M98" s="94"/>
      <c r="N98" s="94"/>
      <c r="O98" s="94"/>
      <c r="P98" s="94"/>
      <c r="Q98" s="94"/>
      <c r="R98" s="94"/>
      <c r="S98" s="106"/>
      <c r="T98" s="104"/>
      <c r="U98" s="103"/>
      <c r="V98" s="94"/>
      <c r="W98" s="94"/>
      <c r="X98" s="94"/>
      <c r="Y98" s="94"/>
      <c r="Z98" s="94"/>
      <c r="AA98" s="94"/>
    </row>
    <row r="99" spans="1:27" ht="50.25" customHeight="1" x14ac:dyDescent="0.25">
      <c r="A99" s="94">
        <f t="shared" si="5"/>
        <v>94</v>
      </c>
      <c r="B99" s="138"/>
      <c r="C99" s="137"/>
      <c r="D99" s="116">
        <f>VLOOKUP(C99,VC!$K$6:$L$85,2,0)</f>
        <v>0</v>
      </c>
      <c r="E99" s="141"/>
      <c r="F99" s="146"/>
      <c r="G99" s="94"/>
      <c r="H99" s="94"/>
      <c r="I99" s="94"/>
      <c r="J99" s="94"/>
      <c r="K99" s="94"/>
      <c r="L99" s="94"/>
      <c r="M99" s="94"/>
      <c r="N99" s="94"/>
      <c r="O99" s="94"/>
      <c r="P99" s="94"/>
      <c r="Q99" s="94"/>
      <c r="R99" s="94"/>
      <c r="S99" s="106"/>
      <c r="T99" s="104"/>
      <c r="U99" s="105"/>
      <c r="V99" s="94"/>
      <c r="W99" s="94"/>
      <c r="X99" s="94"/>
      <c r="Y99" s="94"/>
      <c r="Z99" s="94"/>
      <c r="AA99" s="94"/>
    </row>
    <row r="100" spans="1:27" ht="50.25" customHeight="1" x14ac:dyDescent="0.25">
      <c r="A100" s="94">
        <f t="shared" si="5"/>
        <v>95</v>
      </c>
      <c r="B100" s="138"/>
      <c r="C100" s="137"/>
      <c r="D100" s="116">
        <f>VLOOKUP(C100,VC!$K$6:$L$85,2,0)</f>
        <v>0</v>
      </c>
      <c r="E100" s="141"/>
      <c r="F100" s="144"/>
      <c r="G100" s="94"/>
      <c r="H100" s="95"/>
      <c r="I100" s="94"/>
      <c r="J100" s="94"/>
      <c r="K100" s="95"/>
      <c r="L100" s="95"/>
      <c r="M100" s="94"/>
      <c r="N100" s="94"/>
      <c r="O100" s="94"/>
      <c r="P100" s="94"/>
      <c r="Q100" s="94"/>
      <c r="R100" s="94"/>
      <c r="S100" s="106"/>
      <c r="T100" s="104"/>
      <c r="U100" s="103"/>
      <c r="V100" s="94"/>
      <c r="W100" s="94"/>
      <c r="X100" s="94"/>
      <c r="Y100" s="94"/>
      <c r="Z100" s="94"/>
      <c r="AA100" s="94"/>
    </row>
    <row r="101" spans="1:27" ht="50.25" customHeight="1" x14ac:dyDescent="0.25">
      <c r="A101" s="94">
        <f t="shared" si="5"/>
        <v>96</v>
      </c>
      <c r="B101" s="138"/>
      <c r="C101" s="137"/>
      <c r="D101" s="116">
        <f>VLOOKUP(C101,VC!$K$6:$L$85,2,0)</f>
        <v>0</v>
      </c>
      <c r="E101" s="141"/>
      <c r="F101" s="144"/>
      <c r="G101" s="94"/>
      <c r="H101" s="94"/>
      <c r="I101" s="94"/>
      <c r="J101" s="94"/>
      <c r="K101" s="94"/>
      <c r="L101" s="94"/>
      <c r="M101" s="94"/>
      <c r="N101" s="94"/>
      <c r="O101" s="94"/>
      <c r="P101" s="94"/>
      <c r="Q101" s="94"/>
      <c r="R101" s="94"/>
      <c r="S101" s="104"/>
      <c r="T101" s="104"/>
      <c r="U101" s="105"/>
      <c r="V101" s="94"/>
      <c r="W101" s="94"/>
      <c r="X101" s="94"/>
      <c r="Y101" s="94"/>
      <c r="Z101" s="94"/>
      <c r="AA101" s="94"/>
    </row>
    <row r="102" spans="1:27" ht="50.25" customHeight="1" x14ac:dyDescent="0.25">
      <c r="A102" s="94">
        <f t="shared" si="5"/>
        <v>97</v>
      </c>
      <c r="B102" s="138"/>
      <c r="C102" s="137"/>
      <c r="D102" s="116">
        <f>VLOOKUP(C102,VC!$K$6:$L$85,2,0)</f>
        <v>0</v>
      </c>
      <c r="E102" s="141"/>
      <c r="F102" s="144"/>
      <c r="G102" s="94"/>
      <c r="H102" s="95"/>
      <c r="I102" s="94"/>
      <c r="J102" s="94"/>
      <c r="K102" s="95"/>
      <c r="L102" s="95"/>
      <c r="M102" s="94"/>
      <c r="N102" s="94"/>
      <c r="O102" s="94"/>
      <c r="P102" s="94"/>
      <c r="Q102" s="94"/>
      <c r="R102" s="94"/>
      <c r="S102" s="106"/>
      <c r="T102" s="104"/>
      <c r="U102" s="103"/>
      <c r="V102" s="94"/>
      <c r="W102" s="94"/>
      <c r="X102" s="94"/>
      <c r="Y102" s="94"/>
      <c r="Z102" s="94"/>
      <c r="AA102" s="94"/>
    </row>
    <row r="103" spans="1:27" ht="50.25" customHeight="1" x14ac:dyDescent="0.25">
      <c r="A103" s="94">
        <f t="shared" si="5"/>
        <v>98</v>
      </c>
      <c r="B103" s="138"/>
      <c r="C103" s="137"/>
      <c r="D103" s="116">
        <f>VLOOKUP(C103,VC!$K$6:$L$85,2,0)</f>
        <v>0</v>
      </c>
      <c r="E103" s="141"/>
      <c r="F103" s="144"/>
      <c r="G103" s="94"/>
      <c r="H103" s="95"/>
      <c r="I103" s="94"/>
      <c r="J103" s="94"/>
      <c r="K103" s="95"/>
      <c r="L103" s="95"/>
      <c r="M103" s="94"/>
      <c r="N103" s="94"/>
      <c r="O103" s="94"/>
      <c r="P103" s="94"/>
      <c r="Q103" s="94"/>
      <c r="R103" s="94"/>
      <c r="S103" s="104"/>
      <c r="T103" s="104"/>
      <c r="U103" s="103"/>
      <c r="V103" s="94"/>
      <c r="W103" s="94"/>
      <c r="X103" s="94"/>
      <c r="Y103" s="94"/>
      <c r="Z103" s="94"/>
      <c r="AA103" s="94"/>
    </row>
    <row r="104" spans="1:27" ht="50.25" customHeight="1" x14ac:dyDescent="0.25">
      <c r="A104" s="94">
        <f t="shared" si="5"/>
        <v>99</v>
      </c>
      <c r="B104" s="138"/>
      <c r="C104" s="137"/>
      <c r="D104" s="116">
        <f>VLOOKUP(C104,VC!$K$6:$L$85,2,0)</f>
        <v>0</v>
      </c>
      <c r="E104" s="141"/>
      <c r="F104" s="144"/>
      <c r="G104" s="94"/>
      <c r="H104" s="94"/>
      <c r="I104" s="94"/>
      <c r="J104" s="94"/>
      <c r="K104" s="94"/>
      <c r="L104" s="94"/>
      <c r="M104" s="94"/>
      <c r="N104" s="94"/>
      <c r="O104" s="94"/>
      <c r="P104" s="94"/>
      <c r="Q104" s="94"/>
      <c r="R104" s="94"/>
      <c r="S104" s="106"/>
      <c r="T104" s="104"/>
      <c r="U104" s="105"/>
      <c r="V104" s="94"/>
      <c r="W104" s="94"/>
      <c r="X104" s="94"/>
      <c r="Y104" s="94"/>
      <c r="Z104" s="94"/>
      <c r="AA104" s="94"/>
    </row>
    <row r="105" spans="1:27" ht="50.25" customHeight="1" x14ac:dyDescent="0.25">
      <c r="A105" s="94">
        <f t="shared" si="5"/>
        <v>100</v>
      </c>
      <c r="B105" s="138"/>
      <c r="C105" s="137"/>
      <c r="D105" s="116">
        <f>VLOOKUP(C105,VC!$K$6:$L$85,2,0)</f>
        <v>0</v>
      </c>
      <c r="E105" s="141"/>
      <c r="F105" s="144"/>
      <c r="G105" s="94"/>
      <c r="H105" s="95"/>
      <c r="I105" s="94"/>
      <c r="J105" s="94"/>
      <c r="K105" s="95"/>
      <c r="L105" s="95"/>
      <c r="M105" s="94"/>
      <c r="N105" s="94"/>
      <c r="O105" s="94"/>
      <c r="P105" s="94"/>
      <c r="Q105" s="94"/>
      <c r="R105" s="94"/>
      <c r="S105" s="104"/>
      <c r="T105" s="104"/>
      <c r="U105" s="103"/>
      <c r="V105" s="94"/>
      <c r="W105" s="94"/>
      <c r="X105" s="94"/>
      <c r="Y105" s="94"/>
      <c r="Z105" s="94"/>
      <c r="AA105" s="94"/>
    </row>
    <row r="106" spans="1:27" ht="50.25" customHeight="1" x14ac:dyDescent="0.25">
      <c r="A106" s="94">
        <f t="shared" si="5"/>
        <v>101</v>
      </c>
      <c r="B106" s="138"/>
      <c r="C106" s="137"/>
      <c r="D106" s="116">
        <f>VLOOKUP(C106,VC!$K$6:$L$85,2,0)</f>
        <v>0</v>
      </c>
      <c r="E106" s="141"/>
      <c r="F106" s="144"/>
      <c r="G106" s="94"/>
      <c r="H106" s="94"/>
      <c r="I106" s="94"/>
      <c r="J106" s="94"/>
      <c r="K106" s="94"/>
      <c r="L106" s="94"/>
      <c r="M106" s="94"/>
      <c r="N106" s="94"/>
      <c r="O106" s="94"/>
      <c r="P106" s="94"/>
      <c r="Q106" s="94"/>
      <c r="R106" s="94"/>
      <c r="S106" s="106"/>
      <c r="T106" s="104"/>
      <c r="U106" s="105"/>
      <c r="V106" s="94"/>
      <c r="W106" s="94"/>
      <c r="X106" s="94"/>
      <c r="Y106" s="94"/>
      <c r="Z106" s="94"/>
      <c r="AA106" s="94"/>
    </row>
    <row r="107" spans="1:27" ht="50.25" customHeight="1" x14ac:dyDescent="0.25">
      <c r="A107" s="94">
        <f t="shared" si="5"/>
        <v>102</v>
      </c>
      <c r="B107" s="138"/>
      <c r="C107" s="137"/>
      <c r="D107" s="116">
        <f>VLOOKUP(C107,VC!$K$6:$L$85,2,0)</f>
        <v>0</v>
      </c>
      <c r="E107" s="141"/>
      <c r="F107" s="144"/>
      <c r="G107" s="94"/>
      <c r="H107" s="94"/>
      <c r="I107" s="94"/>
      <c r="J107" s="94"/>
      <c r="K107" s="94"/>
      <c r="L107" s="94"/>
      <c r="M107" s="94"/>
      <c r="N107" s="94"/>
      <c r="O107" s="94"/>
      <c r="P107" s="94"/>
      <c r="Q107" s="94"/>
      <c r="R107" s="94"/>
      <c r="S107" s="106"/>
      <c r="T107" s="104"/>
      <c r="U107" s="105"/>
      <c r="V107" s="94"/>
      <c r="W107" s="94"/>
      <c r="X107" s="94"/>
      <c r="Y107" s="94"/>
      <c r="Z107" s="94"/>
      <c r="AA107" s="94"/>
    </row>
    <row r="108" spans="1:27" ht="50.25" customHeight="1" x14ac:dyDescent="0.25">
      <c r="A108" s="94">
        <f t="shared" si="5"/>
        <v>103</v>
      </c>
      <c r="B108" s="138"/>
      <c r="C108" s="137"/>
      <c r="D108" s="116">
        <f>VLOOKUP(C108,VC!$K$6:$L$85,2,0)</f>
        <v>0</v>
      </c>
      <c r="E108" s="141"/>
      <c r="F108" s="144"/>
      <c r="G108" s="94"/>
      <c r="H108" s="94"/>
      <c r="I108" s="94"/>
      <c r="J108" s="94"/>
      <c r="K108" s="94"/>
      <c r="L108" s="94"/>
      <c r="M108" s="94"/>
      <c r="N108" s="94"/>
      <c r="O108" s="94"/>
      <c r="P108" s="94"/>
      <c r="Q108" s="94"/>
      <c r="R108" s="94"/>
      <c r="S108" s="106"/>
      <c r="T108" s="104"/>
      <c r="U108" s="105"/>
      <c r="V108" s="94"/>
      <c r="W108" s="94"/>
      <c r="X108" s="94"/>
      <c r="Y108" s="94"/>
      <c r="Z108" s="94"/>
      <c r="AA108" s="94"/>
    </row>
    <row r="109" spans="1:27" ht="50.25" customHeight="1" x14ac:dyDescent="0.25">
      <c r="A109" s="94">
        <f t="shared" si="5"/>
        <v>104</v>
      </c>
      <c r="B109" s="138"/>
      <c r="C109" s="137"/>
      <c r="D109" s="116">
        <f>VLOOKUP(C109,VC!$K$6:$L$85,2,0)</f>
        <v>0</v>
      </c>
      <c r="E109" s="141"/>
      <c r="F109" s="144"/>
      <c r="G109" s="94"/>
      <c r="H109" s="94"/>
      <c r="I109" s="94"/>
      <c r="J109" s="94"/>
      <c r="K109" s="94"/>
      <c r="L109" s="94"/>
      <c r="M109" s="94"/>
      <c r="N109" s="94"/>
      <c r="O109" s="94"/>
      <c r="P109" s="94"/>
      <c r="Q109" s="94"/>
      <c r="R109" s="94"/>
      <c r="S109" s="106"/>
      <c r="T109" s="104"/>
      <c r="U109" s="105"/>
      <c r="V109" s="94"/>
      <c r="W109" s="94"/>
      <c r="X109" s="94"/>
      <c r="Y109" s="94"/>
      <c r="Z109" s="94"/>
      <c r="AA109" s="94"/>
    </row>
    <row r="110" spans="1:27" ht="50.25" customHeight="1" x14ac:dyDescent="0.25">
      <c r="A110" s="94">
        <f t="shared" si="5"/>
        <v>105</v>
      </c>
      <c r="B110" s="138"/>
      <c r="C110" s="137"/>
      <c r="D110" s="116">
        <f>VLOOKUP(C110,VC!$K$6:$L$85,2,0)</f>
        <v>0</v>
      </c>
      <c r="E110" s="141"/>
      <c r="F110" s="144"/>
      <c r="G110" s="94"/>
      <c r="H110" s="94"/>
      <c r="I110" s="94"/>
      <c r="J110" s="94"/>
      <c r="K110" s="94"/>
      <c r="L110" s="94"/>
      <c r="M110" s="94"/>
      <c r="N110" s="94"/>
      <c r="O110" s="94"/>
      <c r="P110" s="94"/>
      <c r="Q110" s="94"/>
      <c r="R110" s="94"/>
      <c r="S110" s="106"/>
      <c r="T110" s="104"/>
      <c r="U110" s="105"/>
      <c r="V110" s="94"/>
      <c r="W110" s="94"/>
      <c r="X110" s="94"/>
      <c r="Y110" s="94"/>
      <c r="Z110" s="94"/>
      <c r="AA110" s="94"/>
    </row>
    <row r="111" spans="1:27" ht="50.25" customHeight="1" x14ac:dyDescent="0.25">
      <c r="A111" s="94">
        <f t="shared" si="5"/>
        <v>106</v>
      </c>
      <c r="B111" s="138"/>
      <c r="C111" s="137"/>
      <c r="D111" s="116">
        <f>VLOOKUP(C111,VC!$K$6:$L$85,2,0)</f>
        <v>0</v>
      </c>
      <c r="E111" s="141"/>
      <c r="F111" s="144"/>
      <c r="G111" s="94"/>
      <c r="H111" s="95"/>
      <c r="I111" s="94"/>
      <c r="J111" s="94"/>
      <c r="K111" s="95"/>
      <c r="L111" s="95"/>
      <c r="M111" s="94"/>
      <c r="N111" s="94"/>
      <c r="O111" s="94"/>
      <c r="P111" s="94"/>
      <c r="Q111" s="94"/>
      <c r="R111" s="94"/>
      <c r="S111" s="104"/>
      <c r="T111" s="104"/>
      <c r="U111" s="103"/>
      <c r="V111" s="94"/>
      <c r="W111" s="94"/>
      <c r="X111" s="94"/>
      <c r="Y111" s="94"/>
      <c r="Z111" s="94"/>
      <c r="AA111" s="94"/>
    </row>
    <row r="112" spans="1:27" ht="50.25" customHeight="1" x14ac:dyDescent="0.25">
      <c r="A112" s="94">
        <f t="shared" si="5"/>
        <v>107</v>
      </c>
      <c r="B112" s="138"/>
      <c r="C112" s="137"/>
      <c r="D112" s="116">
        <f>VLOOKUP(C112,VC!$K$6:$L$85,2,0)</f>
        <v>0</v>
      </c>
      <c r="E112" s="141"/>
      <c r="F112" s="144"/>
      <c r="G112" s="94"/>
      <c r="H112" s="94"/>
      <c r="I112" s="94"/>
      <c r="J112" s="94"/>
      <c r="K112" s="94"/>
      <c r="L112" s="94"/>
      <c r="M112" s="94"/>
      <c r="N112" s="94"/>
      <c r="O112" s="94"/>
      <c r="P112" s="94"/>
      <c r="Q112" s="94"/>
      <c r="R112" s="94"/>
      <c r="S112" s="106"/>
      <c r="T112" s="104"/>
      <c r="U112" s="105"/>
      <c r="V112" s="94"/>
      <c r="W112" s="94"/>
      <c r="X112" s="94"/>
      <c r="Y112" s="94"/>
      <c r="Z112" s="94"/>
      <c r="AA112" s="94"/>
    </row>
    <row r="113" spans="1:27" ht="50.25" customHeight="1" x14ac:dyDescent="0.25">
      <c r="A113" s="94">
        <f t="shared" si="5"/>
        <v>108</v>
      </c>
      <c r="B113" s="138"/>
      <c r="C113" s="137"/>
      <c r="D113" s="116">
        <f>VLOOKUP(C113,VC!$K$6:$L$85,2,0)</f>
        <v>0</v>
      </c>
      <c r="E113" s="141"/>
      <c r="F113" s="144"/>
      <c r="G113" s="94"/>
      <c r="H113" s="95"/>
      <c r="I113" s="94"/>
      <c r="J113" s="94"/>
      <c r="K113" s="95"/>
      <c r="L113" s="95"/>
      <c r="M113" s="94"/>
      <c r="N113" s="94"/>
      <c r="O113" s="94"/>
      <c r="P113" s="94"/>
      <c r="Q113" s="94"/>
      <c r="R113" s="94"/>
      <c r="S113" s="104"/>
      <c r="T113" s="104"/>
      <c r="U113" s="103"/>
      <c r="V113" s="94"/>
      <c r="W113" s="94"/>
      <c r="X113" s="94"/>
      <c r="Y113" s="94"/>
      <c r="Z113" s="94"/>
      <c r="AA113" s="94"/>
    </row>
    <row r="114" spans="1:27" ht="50.25" customHeight="1" x14ac:dyDescent="0.25">
      <c r="A114" s="94">
        <f t="shared" si="5"/>
        <v>109</v>
      </c>
      <c r="B114" s="138"/>
      <c r="C114" s="137"/>
      <c r="D114" s="116">
        <f>VLOOKUP(C114,VC!$K$6:$L$85,2,0)</f>
        <v>0</v>
      </c>
      <c r="E114" s="141"/>
      <c r="F114" s="144"/>
      <c r="G114" s="94"/>
      <c r="H114" s="94"/>
      <c r="I114" s="94"/>
      <c r="J114" s="94"/>
      <c r="K114" s="94"/>
      <c r="L114" s="95"/>
      <c r="M114" s="94"/>
      <c r="N114" s="94"/>
      <c r="O114" s="94"/>
      <c r="P114" s="94"/>
      <c r="Q114" s="94"/>
      <c r="R114" s="94"/>
      <c r="S114" s="106"/>
      <c r="T114" s="104"/>
      <c r="U114" s="105"/>
      <c r="V114" s="94"/>
      <c r="W114" s="94"/>
      <c r="X114" s="94"/>
      <c r="Y114" s="94"/>
      <c r="Z114" s="94"/>
      <c r="AA114" s="94"/>
    </row>
    <row r="115" spans="1:27" ht="50.25" customHeight="1" x14ac:dyDescent="0.25">
      <c r="A115" s="94">
        <f t="shared" si="5"/>
        <v>110</v>
      </c>
      <c r="B115" s="138"/>
      <c r="C115" s="137"/>
      <c r="D115" s="116">
        <f>VLOOKUP(C115,VC!$K$6:$L$85,2,0)</f>
        <v>0</v>
      </c>
      <c r="E115" s="141"/>
      <c r="F115" s="144"/>
      <c r="G115" s="94"/>
      <c r="H115" s="95"/>
      <c r="I115" s="94"/>
      <c r="J115" s="94"/>
      <c r="K115" s="95"/>
      <c r="L115" s="95"/>
      <c r="M115" s="94"/>
      <c r="N115" s="94"/>
      <c r="O115" s="94"/>
      <c r="P115" s="94"/>
      <c r="Q115" s="94"/>
      <c r="R115" s="94"/>
      <c r="S115" s="104"/>
      <c r="T115" s="104"/>
      <c r="U115" s="103"/>
      <c r="V115" s="94"/>
      <c r="W115" s="94"/>
      <c r="X115" s="94"/>
      <c r="Y115" s="94"/>
      <c r="Z115" s="94"/>
      <c r="AA115" s="94"/>
    </row>
    <row r="116" spans="1:27" ht="50.25" customHeight="1" x14ac:dyDescent="0.25">
      <c r="A116" s="94">
        <f t="shared" si="5"/>
        <v>111</v>
      </c>
      <c r="B116" s="138"/>
      <c r="C116" s="137"/>
      <c r="D116" s="116">
        <f>VLOOKUP(C116,VC!$K$6:$L$85,2,0)</f>
        <v>0</v>
      </c>
      <c r="E116" s="141"/>
      <c r="F116" s="144"/>
      <c r="G116" s="94"/>
      <c r="H116" s="94"/>
      <c r="I116" s="94"/>
      <c r="J116" s="94"/>
      <c r="K116" s="94"/>
      <c r="L116" s="94"/>
      <c r="M116" s="94"/>
      <c r="N116" s="94"/>
      <c r="O116" s="94"/>
      <c r="P116" s="94"/>
      <c r="Q116" s="94"/>
      <c r="R116" s="94"/>
      <c r="S116" s="106"/>
      <c r="T116" s="104"/>
      <c r="U116" s="105"/>
      <c r="V116" s="94"/>
      <c r="W116" s="94"/>
      <c r="X116" s="94"/>
      <c r="Y116" s="94"/>
      <c r="Z116" s="94"/>
      <c r="AA116" s="94"/>
    </row>
    <row r="117" spans="1:27" ht="50.25" customHeight="1" x14ac:dyDescent="0.25">
      <c r="A117" s="94">
        <f t="shared" si="5"/>
        <v>112</v>
      </c>
      <c r="B117" s="138"/>
      <c r="C117" s="137"/>
      <c r="D117" s="116">
        <f>VLOOKUP(C117,VC!$K$6:$L$85,2,0)</f>
        <v>0</v>
      </c>
      <c r="E117" s="141"/>
      <c r="F117" s="144"/>
      <c r="G117" s="94"/>
      <c r="H117" s="94"/>
      <c r="I117" s="94"/>
      <c r="J117" s="94"/>
      <c r="K117" s="94"/>
      <c r="L117" s="94"/>
      <c r="M117" s="94"/>
      <c r="N117" s="94"/>
      <c r="O117" s="94"/>
      <c r="P117" s="94"/>
      <c r="Q117" s="94"/>
      <c r="R117" s="94"/>
      <c r="S117" s="106"/>
      <c r="T117" s="104"/>
      <c r="U117" s="105"/>
      <c r="V117" s="94"/>
      <c r="W117" s="94"/>
      <c r="X117" s="94"/>
      <c r="Y117" s="94"/>
      <c r="Z117" s="94"/>
      <c r="AA117" s="94"/>
    </row>
    <row r="118" spans="1:27" ht="50.25" customHeight="1" x14ac:dyDescent="0.25">
      <c r="A118" s="94">
        <f t="shared" si="5"/>
        <v>113</v>
      </c>
      <c r="B118" s="138"/>
      <c r="C118" s="137"/>
      <c r="D118" s="116">
        <f>VLOOKUP(C118,VC!$K$6:$L$85,2,0)</f>
        <v>0</v>
      </c>
      <c r="E118" s="141"/>
      <c r="F118" s="144"/>
      <c r="G118" s="94"/>
      <c r="H118" s="94"/>
      <c r="I118" s="94"/>
      <c r="J118" s="94"/>
      <c r="K118" s="94"/>
      <c r="L118" s="94"/>
      <c r="M118" s="94"/>
      <c r="N118" s="94"/>
      <c r="O118" s="94"/>
      <c r="P118" s="94"/>
      <c r="Q118" s="94"/>
      <c r="R118" s="94"/>
      <c r="S118" s="106"/>
      <c r="T118" s="104"/>
      <c r="U118" s="105"/>
      <c r="V118" s="94"/>
      <c r="W118" s="94"/>
      <c r="X118" s="94"/>
      <c r="Y118" s="94"/>
      <c r="Z118" s="94"/>
      <c r="AA118" s="94"/>
    </row>
    <row r="119" spans="1:27" ht="50.25" customHeight="1" x14ac:dyDescent="0.25">
      <c r="A119" s="94">
        <f t="shared" si="5"/>
        <v>114</v>
      </c>
      <c r="B119" s="138"/>
      <c r="C119" s="137"/>
      <c r="D119" s="116">
        <f>VLOOKUP(C119,VC!$K$6:$L$85,2,0)</f>
        <v>0</v>
      </c>
      <c r="E119" s="141"/>
      <c r="F119" s="144"/>
      <c r="G119" s="94"/>
      <c r="H119" s="95"/>
      <c r="I119" s="94"/>
      <c r="J119" s="94"/>
      <c r="K119" s="95"/>
      <c r="L119" s="95"/>
      <c r="M119" s="94"/>
      <c r="N119" s="94"/>
      <c r="O119" s="94"/>
      <c r="P119" s="94"/>
      <c r="Q119" s="94"/>
      <c r="R119" s="94"/>
      <c r="S119" s="104"/>
      <c r="T119" s="104"/>
      <c r="U119" s="103"/>
      <c r="V119" s="94"/>
      <c r="W119" s="94"/>
      <c r="X119" s="94"/>
      <c r="Y119" s="94"/>
      <c r="Z119" s="94"/>
      <c r="AA119" s="94"/>
    </row>
    <row r="120" spans="1:27" ht="50.25" customHeight="1" x14ac:dyDescent="0.25">
      <c r="A120" s="94">
        <f t="shared" si="5"/>
        <v>115</v>
      </c>
      <c r="B120" s="138"/>
      <c r="C120" s="137"/>
      <c r="D120" s="116">
        <f>VLOOKUP(C120,VC!$K$6:$L$85,2,0)</f>
        <v>0</v>
      </c>
      <c r="E120" s="141"/>
      <c r="F120" s="144"/>
      <c r="G120" s="94"/>
      <c r="H120" s="94"/>
      <c r="I120" s="94"/>
      <c r="J120" s="94"/>
      <c r="K120" s="94"/>
      <c r="L120" s="94"/>
      <c r="M120" s="94"/>
      <c r="N120" s="94"/>
      <c r="O120" s="94"/>
      <c r="P120" s="94"/>
      <c r="Q120" s="94"/>
      <c r="R120" s="94"/>
      <c r="S120" s="106"/>
      <c r="T120" s="104"/>
      <c r="U120" s="105"/>
      <c r="V120" s="94"/>
      <c r="W120" s="94"/>
      <c r="X120" s="94"/>
      <c r="Y120" s="94"/>
      <c r="Z120" s="94"/>
      <c r="AA120" s="94"/>
    </row>
    <row r="121" spans="1:27" ht="50.25" customHeight="1" x14ac:dyDescent="0.25">
      <c r="A121" s="94">
        <f t="shared" si="5"/>
        <v>116</v>
      </c>
      <c r="B121" s="138"/>
      <c r="C121" s="137"/>
      <c r="D121" s="116">
        <f>VLOOKUP(C121,VC!$K$6:$L$85,2,0)</f>
        <v>0</v>
      </c>
      <c r="E121" s="141"/>
      <c r="F121" s="144"/>
      <c r="G121" s="94"/>
      <c r="H121" s="94"/>
      <c r="I121" s="94"/>
      <c r="J121" s="94"/>
      <c r="K121" s="94"/>
      <c r="L121" s="94"/>
      <c r="M121" s="94"/>
      <c r="N121" s="94"/>
      <c r="O121" s="94"/>
      <c r="P121" s="94"/>
      <c r="Q121" s="94"/>
      <c r="R121" s="94"/>
      <c r="S121" s="106"/>
      <c r="T121" s="104"/>
      <c r="U121" s="105"/>
      <c r="V121" s="94"/>
      <c r="W121" s="94"/>
      <c r="X121" s="94"/>
      <c r="Y121" s="94"/>
      <c r="Z121" s="94"/>
      <c r="AA121" s="94"/>
    </row>
    <row r="122" spans="1:27" ht="50.25" customHeight="1" x14ac:dyDescent="0.25">
      <c r="A122" s="94">
        <f t="shared" si="5"/>
        <v>117</v>
      </c>
      <c r="B122" s="138"/>
      <c r="C122" s="137"/>
      <c r="D122" s="116">
        <f>VLOOKUP(C122,VC!$K$6:$L$85,2,0)</f>
        <v>0</v>
      </c>
      <c r="E122" s="141"/>
      <c r="F122" s="144"/>
      <c r="G122" s="94"/>
      <c r="H122" s="94"/>
      <c r="I122" s="94"/>
      <c r="J122" s="94"/>
      <c r="K122" s="94"/>
      <c r="L122" s="95"/>
      <c r="M122" s="94"/>
      <c r="N122" s="94"/>
      <c r="O122" s="94"/>
      <c r="P122" s="94"/>
      <c r="Q122" s="94"/>
      <c r="R122" s="94"/>
      <c r="S122" s="106"/>
      <c r="T122" s="104"/>
      <c r="U122" s="105"/>
      <c r="V122" s="94"/>
      <c r="W122" s="94"/>
      <c r="X122" s="94"/>
      <c r="Y122" s="94"/>
      <c r="Z122" s="94"/>
      <c r="AA122" s="94"/>
    </row>
    <row r="123" spans="1:27" ht="50.25" customHeight="1" x14ac:dyDescent="0.25">
      <c r="A123" s="94">
        <f t="shared" si="5"/>
        <v>118</v>
      </c>
      <c r="B123" s="138"/>
      <c r="C123" s="137"/>
      <c r="D123" s="116">
        <f>VLOOKUP(C123,VC!$K$6:$L$85,2,0)</f>
        <v>0</v>
      </c>
      <c r="E123" s="141"/>
      <c r="F123" s="144"/>
      <c r="G123" s="94"/>
      <c r="H123" s="94"/>
      <c r="I123" s="94"/>
      <c r="J123" s="94"/>
      <c r="K123" s="94"/>
      <c r="L123" s="95"/>
      <c r="M123" s="94"/>
      <c r="N123" s="94"/>
      <c r="O123" s="94"/>
      <c r="P123" s="94"/>
      <c r="Q123" s="94"/>
      <c r="R123" s="94"/>
      <c r="S123" s="106"/>
      <c r="T123" s="104"/>
      <c r="U123" s="105"/>
      <c r="V123" s="94"/>
      <c r="W123" s="94"/>
      <c r="X123" s="94"/>
      <c r="Y123" s="94"/>
      <c r="Z123" s="94"/>
      <c r="AA123" s="94"/>
    </row>
    <row r="124" spans="1:27" ht="50.25" customHeight="1" x14ac:dyDescent="0.25">
      <c r="A124" s="94">
        <f t="shared" si="5"/>
        <v>119</v>
      </c>
      <c r="B124" s="138"/>
      <c r="C124" s="137"/>
      <c r="D124" s="116">
        <f>VLOOKUP(C124,VC!$K$6:$L$85,2,0)</f>
        <v>0</v>
      </c>
      <c r="E124" s="141"/>
      <c r="F124" s="144"/>
      <c r="G124" s="94"/>
      <c r="H124" s="94"/>
      <c r="I124" s="94"/>
      <c r="J124" s="94"/>
      <c r="K124" s="94"/>
      <c r="L124" s="95"/>
      <c r="M124" s="94"/>
      <c r="N124" s="94"/>
      <c r="O124" s="94"/>
      <c r="P124" s="94"/>
      <c r="Q124" s="94"/>
      <c r="R124" s="94"/>
      <c r="S124" s="106"/>
      <c r="T124" s="104"/>
      <c r="U124" s="105"/>
      <c r="V124" s="94"/>
      <c r="W124" s="94"/>
      <c r="X124" s="94"/>
      <c r="Y124" s="94"/>
      <c r="Z124" s="94"/>
      <c r="AA124" s="94"/>
    </row>
    <row r="125" spans="1:27" ht="50.25" customHeight="1" x14ac:dyDescent="0.25">
      <c r="A125" s="94">
        <f t="shared" si="5"/>
        <v>120</v>
      </c>
      <c r="B125" s="138"/>
      <c r="C125" s="137"/>
      <c r="D125" s="116">
        <f>VLOOKUP(C125,VC!$K$6:$L$85,2,0)</f>
        <v>0</v>
      </c>
      <c r="E125" s="141"/>
      <c r="F125" s="144"/>
      <c r="G125" s="94"/>
      <c r="H125" s="94"/>
      <c r="I125" s="94"/>
      <c r="J125" s="94"/>
      <c r="K125" s="94"/>
      <c r="L125" s="95"/>
      <c r="M125" s="94"/>
      <c r="N125" s="94"/>
      <c r="O125" s="94"/>
      <c r="P125" s="94"/>
      <c r="Q125" s="95"/>
      <c r="R125" s="95"/>
      <c r="S125" s="106"/>
      <c r="T125" s="106"/>
      <c r="U125" s="103"/>
      <c r="V125" s="95"/>
      <c r="W125" s="94"/>
      <c r="X125" s="94"/>
      <c r="Y125" s="94"/>
      <c r="Z125" s="94"/>
      <c r="AA125" s="94"/>
    </row>
    <row r="126" spans="1:27" ht="50.25" customHeight="1" x14ac:dyDescent="0.25">
      <c r="A126" s="94">
        <f t="shared" si="5"/>
        <v>121</v>
      </c>
      <c r="B126" s="138"/>
      <c r="C126" s="137"/>
      <c r="D126" s="116">
        <f>VLOOKUP(C126,VC!$K$6:$L$85,2,0)</f>
        <v>0</v>
      </c>
      <c r="E126" s="141"/>
      <c r="F126" s="144"/>
      <c r="G126" s="94"/>
      <c r="H126" s="94"/>
      <c r="I126" s="94"/>
      <c r="J126" s="94"/>
      <c r="K126" s="94"/>
      <c r="L126" s="95"/>
      <c r="M126" s="94"/>
      <c r="N126" s="94"/>
      <c r="O126" s="94"/>
      <c r="P126" s="94"/>
      <c r="Q126" s="94"/>
      <c r="R126" s="94"/>
      <c r="S126" s="106"/>
      <c r="T126" s="104"/>
      <c r="U126" s="105"/>
      <c r="V126" s="94"/>
      <c r="W126" s="94"/>
      <c r="X126" s="94"/>
      <c r="Y126" s="94"/>
      <c r="Z126" s="94"/>
      <c r="AA126" s="94"/>
    </row>
    <row r="127" spans="1:27" ht="50.25" customHeight="1" x14ac:dyDescent="0.25">
      <c r="A127" s="94">
        <f t="shared" si="5"/>
        <v>122</v>
      </c>
      <c r="B127" s="138"/>
      <c r="C127" s="137"/>
      <c r="D127" s="116">
        <f>VLOOKUP(C127,VC!$K$6:$L$85,2,0)</f>
        <v>0</v>
      </c>
      <c r="E127" s="141"/>
      <c r="F127" s="144"/>
      <c r="G127" s="94"/>
      <c r="H127" s="94"/>
      <c r="I127" s="94"/>
      <c r="J127" s="94"/>
      <c r="K127" s="94"/>
      <c r="L127" s="94"/>
      <c r="M127" s="94"/>
      <c r="N127" s="94"/>
      <c r="O127" s="94"/>
      <c r="P127" s="94"/>
      <c r="Q127" s="94"/>
      <c r="R127" s="94"/>
      <c r="S127" s="106"/>
      <c r="T127" s="104"/>
      <c r="U127" s="105"/>
      <c r="V127" s="94"/>
      <c r="W127" s="94"/>
      <c r="X127" s="94"/>
      <c r="Y127" s="94"/>
      <c r="Z127" s="94"/>
      <c r="AA127" s="94"/>
    </row>
    <row r="128" spans="1:27" ht="50.25" customHeight="1" x14ac:dyDescent="0.25">
      <c r="A128" s="94">
        <f t="shared" si="5"/>
        <v>123</v>
      </c>
      <c r="B128" s="138"/>
      <c r="C128" s="137"/>
      <c r="D128" s="116">
        <f>VLOOKUP(C128,VC!$K$6:$L$85,2,0)</f>
        <v>0</v>
      </c>
      <c r="E128" s="141"/>
      <c r="F128" s="144"/>
      <c r="G128" s="94"/>
      <c r="H128" s="94"/>
      <c r="I128" s="94"/>
      <c r="J128" s="94"/>
      <c r="K128" s="94"/>
      <c r="L128" s="94"/>
      <c r="M128" s="94"/>
      <c r="N128" s="94"/>
      <c r="O128" s="94"/>
      <c r="P128" s="94"/>
      <c r="Q128" s="94"/>
      <c r="R128" s="94"/>
      <c r="S128" s="106"/>
      <c r="T128" s="104"/>
      <c r="U128" s="105"/>
      <c r="V128" s="94"/>
      <c r="W128" s="94"/>
      <c r="X128" s="94"/>
      <c r="Y128" s="94"/>
      <c r="Z128" s="94"/>
      <c r="AA128" s="94"/>
    </row>
    <row r="129" spans="1:27" ht="50.25" customHeight="1" x14ac:dyDescent="0.25">
      <c r="A129" s="94">
        <f t="shared" si="5"/>
        <v>124</v>
      </c>
      <c r="B129" s="138"/>
      <c r="C129" s="137"/>
      <c r="D129" s="116">
        <f>VLOOKUP(C129,VC!$K$6:$L$85,2,0)</f>
        <v>0</v>
      </c>
      <c r="E129" s="141"/>
      <c r="F129" s="144"/>
      <c r="G129" s="94"/>
      <c r="H129" s="94"/>
      <c r="I129" s="94"/>
      <c r="J129" s="94"/>
      <c r="K129" s="94"/>
      <c r="L129" s="95"/>
      <c r="M129" s="94"/>
      <c r="N129" s="94"/>
      <c r="O129" s="94"/>
      <c r="P129" s="94"/>
      <c r="Q129" s="94"/>
      <c r="R129" s="94"/>
      <c r="S129" s="104"/>
      <c r="T129" s="104"/>
      <c r="U129" s="103"/>
      <c r="V129" s="94"/>
      <c r="W129" s="94"/>
      <c r="X129" s="94"/>
      <c r="Y129" s="94"/>
      <c r="Z129" s="94"/>
      <c r="AA129" s="94"/>
    </row>
    <row r="130" spans="1:27" ht="50.25" customHeight="1" x14ac:dyDescent="0.25">
      <c r="A130" s="94">
        <f t="shared" si="5"/>
        <v>125</v>
      </c>
      <c r="B130" s="138"/>
      <c r="C130" s="137"/>
      <c r="D130" s="116">
        <f>VLOOKUP(C130,VC!$K$6:$L$85,2,0)</f>
        <v>0</v>
      </c>
      <c r="E130" s="141"/>
      <c r="F130" s="144"/>
      <c r="G130" s="94"/>
      <c r="H130" s="94"/>
      <c r="I130" s="94"/>
      <c r="J130" s="94"/>
      <c r="K130" s="94"/>
      <c r="L130" s="95"/>
      <c r="M130" s="94"/>
      <c r="N130" s="94"/>
      <c r="O130" s="94"/>
      <c r="P130" s="94"/>
      <c r="Q130" s="94"/>
      <c r="R130" s="94"/>
      <c r="S130" s="106"/>
      <c r="T130" s="104"/>
      <c r="U130" s="103"/>
      <c r="V130" s="95"/>
      <c r="W130" s="94"/>
      <c r="X130" s="94"/>
      <c r="Y130" s="94"/>
      <c r="Z130" s="94"/>
      <c r="AA130" s="94"/>
    </row>
    <row r="131" spans="1:27" ht="50.25" customHeight="1" x14ac:dyDescent="0.25">
      <c r="A131" s="94">
        <f t="shared" si="5"/>
        <v>126</v>
      </c>
      <c r="B131" s="138"/>
      <c r="C131" s="137"/>
      <c r="D131" s="116">
        <f>VLOOKUP(C131,VC!$K$6:$L$85,2,0)</f>
        <v>0</v>
      </c>
      <c r="E131" s="141"/>
      <c r="F131" s="146"/>
      <c r="G131" s="94"/>
      <c r="H131" s="94"/>
      <c r="I131" s="94"/>
      <c r="J131" s="94"/>
      <c r="K131" s="94"/>
      <c r="L131" s="94"/>
      <c r="M131" s="94"/>
      <c r="N131" s="94"/>
      <c r="O131" s="94"/>
      <c r="P131" s="94"/>
      <c r="Q131" s="94"/>
      <c r="R131" s="94"/>
      <c r="S131" s="106"/>
      <c r="T131" s="104"/>
      <c r="U131" s="105"/>
      <c r="V131" s="94"/>
      <c r="W131" s="94"/>
      <c r="X131" s="94"/>
      <c r="Y131" s="94"/>
      <c r="Z131" s="94"/>
      <c r="AA131" s="94"/>
    </row>
    <row r="132" spans="1:27" ht="50.25" customHeight="1" x14ac:dyDescent="0.25">
      <c r="A132" s="94">
        <f t="shared" si="5"/>
        <v>127</v>
      </c>
      <c r="B132" s="138"/>
      <c r="C132" s="137"/>
      <c r="D132" s="116">
        <f>VLOOKUP(C132,VC!$K$6:$L$85,2,0)</f>
        <v>0</v>
      </c>
      <c r="E132" s="141"/>
      <c r="F132" s="144"/>
      <c r="G132" s="94"/>
      <c r="H132" s="94"/>
      <c r="I132" s="94"/>
      <c r="J132" s="94"/>
      <c r="K132" s="94"/>
      <c r="L132" s="95"/>
      <c r="M132" s="94"/>
      <c r="N132" s="94"/>
      <c r="O132" s="94"/>
      <c r="P132" s="94"/>
      <c r="Q132" s="94"/>
      <c r="R132" s="94"/>
      <c r="S132" s="104"/>
      <c r="T132" s="104"/>
      <c r="U132" s="103"/>
      <c r="V132" s="94"/>
      <c r="W132" s="94"/>
      <c r="X132" s="94"/>
      <c r="Y132" s="94"/>
      <c r="Z132" s="94"/>
      <c r="AA132" s="94"/>
    </row>
    <row r="133" spans="1:27" ht="50.25" customHeight="1" x14ac:dyDescent="0.25">
      <c r="A133" s="94">
        <f t="shared" si="5"/>
        <v>128</v>
      </c>
      <c r="B133" s="138"/>
      <c r="C133" s="137"/>
      <c r="D133" s="116">
        <f>VLOOKUP(C133,VC!$K$6:$L$85,2,0)</f>
        <v>0</v>
      </c>
      <c r="E133" s="141"/>
      <c r="F133" s="144"/>
      <c r="G133" s="94"/>
      <c r="H133" s="94"/>
      <c r="I133" s="94"/>
      <c r="J133" s="94"/>
      <c r="K133" s="94"/>
      <c r="L133" s="95"/>
      <c r="M133" s="94"/>
      <c r="N133" s="94"/>
      <c r="O133" s="95"/>
      <c r="P133" s="94"/>
      <c r="Q133" s="94"/>
      <c r="R133" s="94"/>
      <c r="S133" s="106"/>
      <c r="T133" s="104"/>
      <c r="U133" s="103"/>
      <c r="V133" s="95"/>
      <c r="W133" s="94"/>
      <c r="X133" s="94"/>
      <c r="Y133" s="94"/>
      <c r="Z133" s="94"/>
      <c r="AA133" s="94"/>
    </row>
    <row r="134" spans="1:27" ht="50.25" customHeight="1" x14ac:dyDescent="0.25">
      <c r="A134" s="94">
        <f t="shared" si="5"/>
        <v>129</v>
      </c>
      <c r="B134" s="138"/>
      <c r="C134" s="137"/>
      <c r="D134" s="116">
        <f>VLOOKUP(C134,VC!$K$6:$L$85,2,0)</f>
        <v>0</v>
      </c>
      <c r="E134" s="141"/>
      <c r="F134" s="144"/>
      <c r="G134" s="94"/>
      <c r="H134" s="95"/>
      <c r="I134" s="94"/>
      <c r="J134" s="94"/>
      <c r="K134" s="95"/>
      <c r="L134" s="95"/>
      <c r="M134" s="94"/>
      <c r="N134" s="94"/>
      <c r="O134" s="94"/>
      <c r="P134" s="94"/>
      <c r="Q134" s="94"/>
      <c r="R134" s="94"/>
      <c r="S134" s="106"/>
      <c r="T134" s="104"/>
      <c r="U134" s="105"/>
      <c r="V134" s="94"/>
      <c r="W134" s="94"/>
      <c r="X134" s="94"/>
      <c r="Y134" s="94"/>
      <c r="Z134" s="94"/>
      <c r="AA134" s="94"/>
    </row>
    <row r="135" spans="1:27" ht="50.25" customHeight="1" x14ac:dyDescent="0.25">
      <c r="A135" s="94">
        <f t="shared" si="5"/>
        <v>130</v>
      </c>
      <c r="B135" s="138"/>
      <c r="C135" s="137"/>
      <c r="D135" s="116">
        <f>VLOOKUP(C135,VC!$K$6:$L$85,2,0)</f>
        <v>0</v>
      </c>
      <c r="E135" s="141"/>
      <c r="F135" s="146"/>
      <c r="G135" s="94"/>
      <c r="H135" s="94"/>
      <c r="I135" s="94"/>
      <c r="J135" s="94"/>
      <c r="K135" s="94"/>
      <c r="L135" s="94"/>
      <c r="M135" s="94"/>
      <c r="N135" s="94"/>
      <c r="O135" s="94"/>
      <c r="P135" s="94"/>
      <c r="Q135" s="94"/>
      <c r="R135" s="94"/>
      <c r="S135" s="106"/>
      <c r="T135" s="104"/>
      <c r="U135" s="105"/>
      <c r="V135" s="94"/>
      <c r="W135" s="94"/>
      <c r="X135" s="94"/>
      <c r="Y135" s="94"/>
      <c r="Z135" s="94"/>
      <c r="AA135" s="94"/>
    </row>
    <row r="136" spans="1:27" ht="50.25" customHeight="1" x14ac:dyDescent="0.25">
      <c r="A136" s="94">
        <f t="shared" si="5"/>
        <v>131</v>
      </c>
      <c r="B136" s="138"/>
      <c r="C136" s="137"/>
      <c r="D136" s="116">
        <f>VLOOKUP(C136,VC!$K$6:$L$85,2,0)</f>
        <v>0</v>
      </c>
      <c r="E136" s="141"/>
      <c r="F136" s="144"/>
      <c r="G136" s="94"/>
      <c r="H136" s="94"/>
      <c r="I136" s="94"/>
      <c r="J136" s="94"/>
      <c r="K136" s="94"/>
      <c r="L136" s="95"/>
      <c r="M136" s="94"/>
      <c r="N136" s="94"/>
      <c r="O136" s="94"/>
      <c r="P136" s="94"/>
      <c r="Q136" s="95"/>
      <c r="R136" s="95"/>
      <c r="S136" s="106"/>
      <c r="T136" s="106"/>
      <c r="U136" s="103"/>
      <c r="V136" s="95"/>
      <c r="W136" s="94"/>
      <c r="X136" s="94"/>
      <c r="Y136" s="94"/>
      <c r="Z136" s="94"/>
      <c r="AA136" s="94"/>
    </row>
    <row r="137" spans="1:27" ht="50.25" customHeight="1" x14ac:dyDescent="0.25">
      <c r="A137" s="94">
        <f t="shared" si="5"/>
        <v>132</v>
      </c>
      <c r="B137" s="138"/>
      <c r="C137" s="137"/>
      <c r="D137" s="116">
        <f>VLOOKUP(C137,VC!$K$6:$L$85,2,0)</f>
        <v>0</v>
      </c>
      <c r="E137" s="141"/>
      <c r="F137" s="146"/>
      <c r="G137" s="94"/>
      <c r="H137" s="94"/>
      <c r="I137" s="94"/>
      <c r="J137" s="94"/>
      <c r="K137" s="94"/>
      <c r="L137" s="94"/>
      <c r="M137" s="94"/>
      <c r="N137" s="94"/>
      <c r="O137" s="94"/>
      <c r="P137" s="94"/>
      <c r="Q137" s="94"/>
      <c r="R137" s="94"/>
      <c r="S137" s="106"/>
      <c r="T137" s="104"/>
      <c r="U137" s="105"/>
      <c r="V137" s="94"/>
      <c r="W137" s="94"/>
      <c r="X137" s="94"/>
      <c r="Y137" s="94"/>
      <c r="Z137" s="94"/>
      <c r="AA137" s="94"/>
    </row>
    <row r="138" spans="1:27" ht="50.25" customHeight="1" x14ac:dyDescent="0.25">
      <c r="A138" s="94">
        <f t="shared" si="5"/>
        <v>133</v>
      </c>
      <c r="B138" s="138"/>
      <c r="C138" s="137"/>
      <c r="D138" s="116">
        <f>VLOOKUP(C138,VC!$K$6:$L$85,2,0)</f>
        <v>0</v>
      </c>
      <c r="E138" s="141"/>
      <c r="F138" s="146"/>
      <c r="G138" s="94"/>
      <c r="H138" s="94"/>
      <c r="I138" s="94"/>
      <c r="J138" s="94"/>
      <c r="K138" s="94"/>
      <c r="L138" s="95"/>
      <c r="M138" s="94"/>
      <c r="N138" s="94"/>
      <c r="O138" s="94"/>
      <c r="P138" s="94"/>
      <c r="Q138" s="94"/>
      <c r="R138" s="94"/>
      <c r="S138" s="106"/>
      <c r="T138" s="104"/>
      <c r="U138" s="105"/>
      <c r="V138" s="94"/>
      <c r="W138" s="94"/>
      <c r="X138" s="94"/>
      <c r="Y138" s="94"/>
      <c r="Z138" s="94"/>
      <c r="AA138" s="94"/>
    </row>
    <row r="139" spans="1:27" ht="50.25" customHeight="1" x14ac:dyDescent="0.25">
      <c r="A139" s="94">
        <f t="shared" si="5"/>
        <v>134</v>
      </c>
      <c r="B139" s="138"/>
      <c r="C139" s="137"/>
      <c r="D139" s="116">
        <f>VLOOKUP(C139,VC!$K$6:$L$85,2,0)</f>
        <v>0</v>
      </c>
      <c r="E139" s="141"/>
      <c r="F139" s="146"/>
      <c r="G139" s="94"/>
      <c r="H139" s="94"/>
      <c r="I139" s="94"/>
      <c r="J139" s="94"/>
      <c r="K139" s="94"/>
      <c r="L139" s="94"/>
      <c r="M139" s="94"/>
      <c r="N139" s="94"/>
      <c r="O139" s="94"/>
      <c r="P139" s="94"/>
      <c r="Q139" s="94"/>
      <c r="R139" s="94"/>
      <c r="S139" s="106"/>
      <c r="T139" s="104"/>
      <c r="U139" s="105"/>
      <c r="V139" s="94"/>
      <c r="W139" s="94"/>
      <c r="X139" s="94"/>
      <c r="Y139" s="94"/>
      <c r="Z139" s="94"/>
      <c r="AA139" s="94"/>
    </row>
    <row r="140" spans="1:27" ht="50.25" customHeight="1" x14ac:dyDescent="0.25">
      <c r="A140" s="94">
        <f t="shared" si="5"/>
        <v>135</v>
      </c>
      <c r="B140" s="138"/>
      <c r="C140" s="137"/>
      <c r="D140" s="116">
        <f>VLOOKUP(C140,VC!$K$6:$L$85,2,0)</f>
        <v>0</v>
      </c>
      <c r="E140" s="141"/>
      <c r="F140" s="144"/>
      <c r="G140" s="94"/>
      <c r="H140" s="94"/>
      <c r="I140" s="94"/>
      <c r="J140" s="94"/>
      <c r="K140" s="94"/>
      <c r="L140" s="95"/>
      <c r="M140" s="94"/>
      <c r="N140" s="94"/>
      <c r="O140" s="94"/>
      <c r="P140" s="94"/>
      <c r="Q140" s="94"/>
      <c r="R140" s="94"/>
      <c r="S140" s="106"/>
      <c r="T140" s="104"/>
      <c r="U140" s="103"/>
      <c r="V140" s="94"/>
      <c r="W140" s="94"/>
      <c r="X140" s="94"/>
      <c r="Y140" s="94"/>
      <c r="Z140" s="94"/>
      <c r="AA140" s="94"/>
    </row>
    <row r="141" spans="1:27" ht="50.25" customHeight="1" x14ac:dyDescent="0.25">
      <c r="A141" s="94">
        <f t="shared" si="5"/>
        <v>136</v>
      </c>
      <c r="B141" s="138"/>
      <c r="C141" s="137"/>
      <c r="D141" s="116">
        <f>VLOOKUP(C141,VC!$K$6:$L$85,2,0)</f>
        <v>0</v>
      </c>
      <c r="E141" s="141"/>
      <c r="F141" s="144"/>
      <c r="G141" s="94"/>
      <c r="H141" s="94"/>
      <c r="I141" s="94"/>
      <c r="J141" s="94"/>
      <c r="K141" s="94"/>
      <c r="L141" s="94"/>
      <c r="M141" s="94"/>
      <c r="N141" s="94"/>
      <c r="O141" s="94"/>
      <c r="P141" s="94"/>
      <c r="Q141" s="94"/>
      <c r="R141" s="94"/>
      <c r="S141" s="106"/>
      <c r="T141" s="104"/>
      <c r="U141" s="105"/>
      <c r="V141" s="94"/>
      <c r="W141" s="94"/>
      <c r="X141" s="94"/>
      <c r="Y141" s="94"/>
      <c r="Z141" s="94"/>
      <c r="AA141" s="94"/>
    </row>
    <row r="142" spans="1:27" ht="50.25" customHeight="1" x14ac:dyDescent="0.25">
      <c r="A142" s="94">
        <f t="shared" si="5"/>
        <v>137</v>
      </c>
      <c r="B142" s="138"/>
      <c r="C142" s="137"/>
      <c r="D142" s="116">
        <f>VLOOKUP(C142,VC!$K$6:$L$85,2,0)</f>
        <v>0</v>
      </c>
      <c r="E142" s="141"/>
      <c r="F142" s="144"/>
      <c r="G142" s="94"/>
      <c r="H142" s="94"/>
      <c r="I142" s="94"/>
      <c r="J142" s="94"/>
      <c r="K142" s="94"/>
      <c r="L142" s="95"/>
      <c r="M142" s="94"/>
      <c r="N142" s="94"/>
      <c r="O142" s="95"/>
      <c r="P142" s="95"/>
      <c r="Q142" s="95"/>
      <c r="R142" s="95"/>
      <c r="S142" s="106"/>
      <c r="T142" s="106"/>
      <c r="U142" s="103"/>
      <c r="V142" s="95"/>
      <c r="W142" s="94"/>
      <c r="X142" s="94"/>
      <c r="Y142" s="94"/>
      <c r="Z142" s="94"/>
      <c r="AA142" s="94"/>
    </row>
    <row r="143" spans="1:27" ht="50.25" customHeight="1" x14ac:dyDescent="0.25">
      <c r="A143" s="94">
        <f t="shared" si="5"/>
        <v>138</v>
      </c>
      <c r="B143" s="138"/>
      <c r="C143" s="137"/>
      <c r="D143" s="116">
        <f>VLOOKUP(C143,VC!$K$6:$L$85,2,0)</f>
        <v>0</v>
      </c>
      <c r="E143" s="141"/>
      <c r="F143" s="144"/>
      <c r="G143" s="94"/>
      <c r="H143" s="94"/>
      <c r="I143" s="94"/>
      <c r="J143" s="94"/>
      <c r="K143" s="94"/>
      <c r="L143" s="95"/>
      <c r="M143" s="94"/>
      <c r="N143" s="94"/>
      <c r="O143" s="94"/>
      <c r="P143" s="94"/>
      <c r="Q143" s="94"/>
      <c r="R143" s="94"/>
      <c r="S143" s="106"/>
      <c r="T143" s="104"/>
      <c r="U143" s="105"/>
      <c r="V143" s="94"/>
      <c r="W143" s="94"/>
      <c r="X143" s="94"/>
      <c r="Y143" s="94"/>
      <c r="Z143" s="94"/>
      <c r="AA143" s="94"/>
    </row>
    <row r="144" spans="1:27" ht="50.25" customHeight="1" x14ac:dyDescent="0.25">
      <c r="A144" s="94">
        <f t="shared" si="5"/>
        <v>139</v>
      </c>
      <c r="B144" s="138"/>
      <c r="C144" s="137"/>
      <c r="D144" s="116">
        <f>VLOOKUP(C144,VC!$K$6:$L$85,2,0)</f>
        <v>0</v>
      </c>
      <c r="E144" s="141"/>
      <c r="F144" s="144"/>
      <c r="G144" s="94"/>
      <c r="H144" s="94"/>
      <c r="I144" s="94"/>
      <c r="J144" s="94"/>
      <c r="K144" s="94"/>
      <c r="L144" s="94"/>
      <c r="M144" s="94"/>
      <c r="N144" s="94"/>
      <c r="O144" s="94"/>
      <c r="P144" s="94"/>
      <c r="Q144" s="94"/>
      <c r="R144" s="94"/>
      <c r="S144" s="106"/>
      <c r="T144" s="104"/>
      <c r="U144" s="105"/>
      <c r="V144" s="94"/>
      <c r="W144" s="94"/>
      <c r="X144" s="94"/>
      <c r="Y144" s="94"/>
      <c r="Z144" s="94"/>
      <c r="AA144" s="94"/>
    </row>
    <row r="145" spans="1:27" ht="50.25" customHeight="1" x14ac:dyDescent="0.25">
      <c r="A145" s="94">
        <f t="shared" si="5"/>
        <v>140</v>
      </c>
      <c r="B145" s="138"/>
      <c r="C145" s="137"/>
      <c r="D145" s="116">
        <f>VLOOKUP(C145,VC!$K$6:$L$85,2,0)</f>
        <v>0</v>
      </c>
      <c r="E145" s="141"/>
      <c r="F145" s="144"/>
      <c r="G145" s="94"/>
      <c r="H145" s="94"/>
      <c r="I145" s="94"/>
      <c r="J145" s="94"/>
      <c r="K145" s="94"/>
      <c r="L145" s="95"/>
      <c r="M145" s="94"/>
      <c r="N145" s="94"/>
      <c r="O145" s="94"/>
      <c r="P145" s="94"/>
      <c r="Q145" s="94"/>
      <c r="R145" s="94"/>
      <c r="S145" s="106"/>
      <c r="T145" s="104"/>
      <c r="U145" s="105"/>
      <c r="V145" s="94"/>
      <c r="W145" s="94"/>
      <c r="X145" s="94"/>
      <c r="Y145" s="94"/>
      <c r="Z145" s="94"/>
      <c r="AA145" s="94"/>
    </row>
    <row r="146" spans="1:27" ht="50.25" customHeight="1" x14ac:dyDescent="0.25">
      <c r="A146" s="94">
        <f t="shared" si="5"/>
        <v>141</v>
      </c>
      <c r="B146" s="138"/>
      <c r="C146" s="137"/>
      <c r="D146" s="116">
        <f>VLOOKUP(C146,VC!$K$6:$L$85,2,0)</f>
        <v>0</v>
      </c>
      <c r="E146" s="141"/>
      <c r="F146" s="144"/>
      <c r="G146" s="94"/>
      <c r="H146" s="94"/>
      <c r="I146" s="94"/>
      <c r="J146" s="94"/>
      <c r="K146" s="94"/>
      <c r="L146" s="95"/>
      <c r="M146" s="94"/>
      <c r="N146" s="94"/>
      <c r="O146" s="95"/>
      <c r="P146" s="95"/>
      <c r="Q146" s="95"/>
      <c r="R146" s="95"/>
      <c r="S146" s="106"/>
      <c r="T146" s="106"/>
      <c r="U146" s="103"/>
      <c r="V146" s="95"/>
      <c r="W146" s="94"/>
      <c r="X146" s="94"/>
      <c r="Y146" s="94"/>
      <c r="Z146" s="94"/>
      <c r="AA146" s="94"/>
    </row>
    <row r="147" spans="1:27" ht="50.25" customHeight="1" x14ac:dyDescent="0.25">
      <c r="A147" s="94">
        <f t="shared" si="5"/>
        <v>142</v>
      </c>
      <c r="B147" s="138"/>
      <c r="C147" s="137"/>
      <c r="D147" s="116">
        <f>VLOOKUP(C147,VC!$K$6:$L$85,2,0)</f>
        <v>0</v>
      </c>
      <c r="E147" s="141"/>
      <c r="F147" s="144"/>
      <c r="G147" s="94"/>
      <c r="H147" s="94"/>
      <c r="I147" s="94"/>
      <c r="J147" s="94"/>
      <c r="K147" s="94"/>
      <c r="L147" s="95"/>
      <c r="M147" s="94"/>
      <c r="N147" s="94"/>
      <c r="O147" s="94"/>
      <c r="P147" s="94"/>
      <c r="Q147" s="94"/>
      <c r="R147" s="94"/>
      <c r="S147" s="106"/>
      <c r="T147" s="104"/>
      <c r="U147" s="105"/>
      <c r="V147" s="94"/>
      <c r="W147" s="94"/>
      <c r="X147" s="94"/>
      <c r="Y147" s="94"/>
      <c r="Z147" s="94"/>
      <c r="AA147" s="94"/>
    </row>
    <row r="148" spans="1:27" ht="50.25" customHeight="1" x14ac:dyDescent="0.25">
      <c r="A148" s="94">
        <f t="shared" si="5"/>
        <v>143</v>
      </c>
      <c r="B148" s="138"/>
      <c r="C148" s="137"/>
      <c r="D148" s="116">
        <f>VLOOKUP(C148,VC!$K$6:$L$85,2,0)</f>
        <v>0</v>
      </c>
      <c r="E148" s="141"/>
      <c r="F148" s="144"/>
      <c r="G148" s="94"/>
      <c r="H148" s="94"/>
      <c r="I148" s="94"/>
      <c r="J148" s="94"/>
      <c r="K148" s="94"/>
      <c r="L148" s="95"/>
      <c r="M148" s="94"/>
      <c r="N148" s="94"/>
      <c r="O148" s="94"/>
      <c r="P148" s="94"/>
      <c r="Q148" s="94"/>
      <c r="R148" s="94"/>
      <c r="S148" s="106"/>
      <c r="T148" s="104"/>
      <c r="U148" s="103"/>
      <c r="V148" s="94"/>
      <c r="W148" s="94"/>
      <c r="X148" s="94"/>
      <c r="Y148" s="94"/>
      <c r="Z148" s="94"/>
      <c r="AA148" s="94"/>
    </row>
    <row r="149" spans="1:27" ht="50.25" customHeight="1" x14ac:dyDescent="0.25">
      <c r="A149" s="94">
        <f t="shared" si="5"/>
        <v>144</v>
      </c>
      <c r="B149" s="138"/>
      <c r="C149" s="137"/>
      <c r="D149" s="116">
        <f>VLOOKUP(C149,VC!$K$6:$L$85,2,0)</f>
        <v>0</v>
      </c>
      <c r="E149" s="141"/>
      <c r="F149" s="144"/>
      <c r="G149" s="94"/>
      <c r="H149" s="94"/>
      <c r="I149" s="94"/>
      <c r="J149" s="94"/>
      <c r="K149" s="94"/>
      <c r="L149" s="95"/>
      <c r="M149" s="94"/>
      <c r="N149" s="94"/>
      <c r="O149" s="95"/>
      <c r="P149" s="95"/>
      <c r="Q149" s="95"/>
      <c r="R149" s="95"/>
      <c r="S149" s="106"/>
      <c r="T149" s="106"/>
      <c r="U149" s="103"/>
      <c r="V149" s="95"/>
      <c r="W149" s="94"/>
      <c r="X149" s="94"/>
      <c r="Y149" s="94"/>
      <c r="Z149" s="94"/>
      <c r="AA149" s="94"/>
    </row>
    <row r="150" spans="1:27" ht="50.25" customHeight="1" x14ac:dyDescent="0.25">
      <c r="A150" s="94">
        <f t="shared" si="5"/>
        <v>145</v>
      </c>
      <c r="B150" s="138"/>
      <c r="C150" s="137"/>
      <c r="D150" s="116">
        <f>VLOOKUP(C150,VC!$K$6:$L$85,2,0)</f>
        <v>0</v>
      </c>
      <c r="E150" s="141"/>
      <c r="F150" s="144"/>
      <c r="G150" s="94"/>
      <c r="H150" s="94"/>
      <c r="I150" s="94"/>
      <c r="J150" s="94"/>
      <c r="K150" s="94"/>
      <c r="L150" s="94"/>
      <c r="M150" s="94"/>
      <c r="N150" s="94"/>
      <c r="O150" s="94"/>
      <c r="P150" s="94"/>
      <c r="Q150" s="94"/>
      <c r="R150" s="94"/>
      <c r="S150" s="106"/>
      <c r="T150" s="104"/>
      <c r="U150" s="105"/>
      <c r="V150" s="94"/>
      <c r="W150" s="94"/>
      <c r="X150" s="94"/>
      <c r="Y150" s="94"/>
      <c r="Z150" s="94"/>
      <c r="AA150" s="94"/>
    </row>
    <row r="151" spans="1:27" ht="50.25" customHeight="1" x14ac:dyDescent="0.25">
      <c r="A151" s="94">
        <f t="shared" si="5"/>
        <v>146</v>
      </c>
      <c r="B151" s="138"/>
      <c r="C151" s="137"/>
      <c r="D151" s="116">
        <f>VLOOKUP(C151,VC!$K$6:$L$85,2,0)</f>
        <v>0</v>
      </c>
      <c r="E151" s="141"/>
      <c r="F151" s="144"/>
      <c r="G151" s="94"/>
      <c r="H151" s="94"/>
      <c r="I151" s="94"/>
      <c r="J151" s="94"/>
      <c r="K151" s="94"/>
      <c r="L151" s="95"/>
      <c r="M151" s="94"/>
      <c r="N151" s="94"/>
      <c r="O151" s="94"/>
      <c r="P151" s="94"/>
      <c r="Q151" s="94"/>
      <c r="R151" s="94"/>
      <c r="S151" s="104"/>
      <c r="T151" s="104"/>
      <c r="U151" s="103"/>
      <c r="V151" s="94"/>
      <c r="W151" s="94"/>
      <c r="X151" s="94"/>
      <c r="Y151" s="94"/>
      <c r="Z151" s="94"/>
      <c r="AA151" s="94"/>
    </row>
    <row r="152" spans="1:27" ht="50.25" customHeight="1" x14ac:dyDescent="0.25">
      <c r="A152" s="123">
        <f t="shared" si="5"/>
        <v>147</v>
      </c>
      <c r="B152" s="138"/>
      <c r="C152" s="138"/>
      <c r="D152" s="116">
        <f>VLOOKUP(C152,VC!$K$6:$L$85,2,0)</f>
        <v>0</v>
      </c>
      <c r="E152" s="141"/>
      <c r="F152" s="147"/>
      <c r="G152" s="123"/>
      <c r="H152" s="123"/>
      <c r="I152" s="123"/>
      <c r="J152" s="123"/>
      <c r="K152" s="123"/>
      <c r="L152" s="96"/>
      <c r="M152" s="123"/>
      <c r="N152" s="123"/>
      <c r="O152" s="123"/>
      <c r="P152" s="123"/>
      <c r="Q152" s="123"/>
      <c r="R152" s="124"/>
      <c r="S152" s="125"/>
      <c r="T152" s="104"/>
      <c r="U152" s="103"/>
      <c r="V152" s="94"/>
      <c r="W152" s="123"/>
      <c r="X152" s="123"/>
      <c r="Y152" s="123"/>
      <c r="Z152" s="123"/>
      <c r="AA152" s="123"/>
    </row>
    <row r="153" spans="1:27" ht="50.25" customHeight="1" x14ac:dyDescent="0.25">
      <c r="A153" s="94">
        <f t="shared" si="5"/>
        <v>148</v>
      </c>
      <c r="B153" s="137"/>
      <c r="C153" s="137"/>
      <c r="D153" s="116">
        <f>VLOOKUP(C153,VC!$K$6:$L$85,2,0)</f>
        <v>0</v>
      </c>
      <c r="E153" s="141"/>
      <c r="F153" s="148"/>
      <c r="G153" s="94"/>
      <c r="H153" s="94"/>
      <c r="I153" s="94"/>
      <c r="J153" s="94"/>
      <c r="K153" s="94"/>
      <c r="L153" s="94"/>
      <c r="M153" s="94"/>
      <c r="N153" s="94"/>
      <c r="O153" s="94"/>
      <c r="P153" s="94"/>
      <c r="Q153" s="94"/>
      <c r="R153" s="94"/>
      <c r="S153" s="106"/>
      <c r="T153" s="126"/>
      <c r="U153" s="105"/>
      <c r="V153" s="94"/>
      <c r="W153" s="94"/>
      <c r="X153" s="94"/>
      <c r="Y153" s="94"/>
      <c r="Z153" s="94"/>
      <c r="AA153" s="94"/>
    </row>
    <row r="154" spans="1:27" ht="50.25" customHeight="1" x14ac:dyDescent="0.25">
      <c r="A154" s="94">
        <f t="shared" si="5"/>
        <v>149</v>
      </c>
      <c r="B154" s="137"/>
      <c r="C154" s="137"/>
      <c r="D154" s="116">
        <f>VLOOKUP(C154,VC!$K$6:$L$85,2,0)</f>
        <v>0</v>
      </c>
      <c r="E154" s="141"/>
      <c r="F154" s="148"/>
      <c r="G154" s="94"/>
      <c r="H154" s="94"/>
      <c r="I154" s="94"/>
      <c r="J154" s="94"/>
      <c r="K154" s="95"/>
      <c r="L154" s="95"/>
      <c r="M154" s="94"/>
      <c r="N154" s="94"/>
      <c r="O154" s="94"/>
      <c r="P154" s="94"/>
      <c r="Q154" s="94"/>
      <c r="R154" s="94"/>
      <c r="S154" s="104"/>
      <c r="T154" s="126"/>
      <c r="U154" s="103"/>
      <c r="V154" s="94"/>
      <c r="W154" s="94"/>
      <c r="X154" s="94"/>
      <c r="Y154" s="94"/>
      <c r="Z154" s="94"/>
      <c r="AA154" s="94"/>
    </row>
    <row r="155" spans="1:27" ht="50.25" customHeight="1" x14ac:dyDescent="0.25">
      <c r="A155" s="94">
        <f t="shared" si="5"/>
        <v>150</v>
      </c>
      <c r="B155" s="137"/>
      <c r="C155" s="137"/>
      <c r="D155" s="116">
        <f>VLOOKUP(C155,VC!$K$6:$L$85,2,0)</f>
        <v>0</v>
      </c>
      <c r="E155" s="141"/>
      <c r="F155" s="148"/>
      <c r="G155" s="94"/>
      <c r="H155" s="94"/>
      <c r="I155" s="94"/>
      <c r="J155" s="94"/>
      <c r="K155" s="95"/>
      <c r="L155" s="95"/>
      <c r="M155" s="94"/>
      <c r="N155" s="94"/>
      <c r="O155" s="94"/>
      <c r="P155" s="94"/>
      <c r="Q155" s="94"/>
      <c r="R155" s="124"/>
      <c r="S155" s="125"/>
      <c r="T155" s="127"/>
      <c r="U155" s="113"/>
      <c r="V155" s="123"/>
      <c r="W155" s="94"/>
      <c r="X155" s="94"/>
      <c r="Y155" s="94"/>
      <c r="Z155" s="94"/>
      <c r="AA155" s="94"/>
    </row>
  </sheetData>
  <customSheetViews>
    <customSheetView guid="{56AFBCE4-40F6-4BD2-905D-52379926670C}" filter="1" showAutoFilter="1">
      <pageMargins left="0.7" right="0.7" top="0.75" bottom="0.75" header="0.3" footer="0.3"/>
      <autoFilter ref="A8:AA351" xr:uid="{1F00464F-69FE-48F9-9B6D-CBF0A2AE5081}"/>
      <extLst>
        <ext uri="GoogleSheetsCustomDataVersion1">
          <go:sheetsCustomData xmlns:go="http://customooxmlschemas.google.com/" filterViewId="1125243875"/>
        </ext>
      </extLst>
    </customSheetView>
  </customSheetViews>
  <mergeCells count="21">
    <mergeCell ref="Y3:Y5"/>
    <mergeCell ref="Z3:Z5"/>
    <mergeCell ref="AA3:AA5"/>
    <mergeCell ref="O3:V3"/>
    <mergeCell ref="X3:X5"/>
    <mergeCell ref="A3:A5"/>
    <mergeCell ref="B3:B5"/>
    <mergeCell ref="C3:C5"/>
    <mergeCell ref="D3:D5"/>
    <mergeCell ref="E3:E5"/>
    <mergeCell ref="F3:F5"/>
    <mergeCell ref="H3:H5"/>
    <mergeCell ref="I3:I5"/>
    <mergeCell ref="J3:J5"/>
    <mergeCell ref="K3:K5"/>
    <mergeCell ref="L3:L5"/>
    <mergeCell ref="M3:M5"/>
    <mergeCell ref="N3:N5"/>
    <mergeCell ref="G3:G5"/>
    <mergeCell ref="W3:W5"/>
    <mergeCell ref="R4:V4"/>
  </mergeCells>
  <phoneticPr fontId="18" type="noConversion"/>
  <conditionalFormatting sqref="D6:D155">
    <cfRule type="cellIs" dxfId="6" priority="2" operator="between">
      <formula>1</formula>
      <formula>4</formula>
    </cfRule>
    <cfRule type="cellIs" dxfId="5" priority="3" operator="between">
      <formula>5</formula>
      <formula>9</formula>
    </cfRule>
    <cfRule type="cellIs" dxfId="4" priority="4" operator="between">
      <formula>10</formula>
      <formula>15</formula>
    </cfRule>
    <cfRule type="cellIs" dxfId="3" priority="5" operator="between">
      <formula>21</formula>
      <formula>25</formula>
    </cfRule>
    <cfRule type="cellIs" dxfId="2" priority="6" operator="between">
      <formula>16</formula>
      <formula>20</formula>
    </cfRule>
    <cfRule type="cellIs" dxfId="1" priority="7" operator="equal">
      <formula>25</formula>
    </cfRule>
  </conditionalFormatting>
  <conditionalFormatting sqref="G6:G97">
    <cfRule type="cellIs" dxfId="0" priority="1" operator="equal">
      <formula>"I"</formula>
    </cfRule>
  </conditionalFormatting>
  <dataValidations count="7">
    <dataValidation type="list" allowBlank="1" showErrorMessage="1" sqref="E33:E155" xr:uid="{00000000-0002-0000-0800-000005000000}">
      <formula1>INDIRECT(B33)</formula1>
    </dataValidation>
    <dataValidation type="list" allowBlank="1" showInputMessage="1" showErrorMessage="1" sqref="B6:B16" xr:uid="{161A0956-E9FA-4403-AFAB-E20BD0A55462}">
      <formula1>Activos</formula1>
    </dataValidation>
    <dataValidation type="list" allowBlank="1" showInputMessage="1" showErrorMessage="1" sqref="E17:E18" xr:uid="{16E6231B-BF24-4F13-906A-6CD222A24B7D}">
      <formula1>INDIRECT($B$6)</formula1>
    </dataValidation>
    <dataValidation type="list" allowBlank="1" showInputMessage="1" showErrorMessage="1" sqref="E6:E16" xr:uid="{6D90E4AE-F5E3-42DF-A647-C53039E83798}">
      <formula1>INDIRECT(B6)</formula1>
    </dataValidation>
    <dataValidation type="list" allowBlank="1" showInputMessage="1" showErrorMessage="1" sqref="S6:S20" xr:uid="{FEA3417A-6D3A-4D8B-82DC-A562387B1797}">
      <formula1>Dominios</formula1>
    </dataValidation>
    <dataValidation type="list" allowBlank="1" showInputMessage="1" showErrorMessage="1" sqref="T6:U19" xr:uid="{8B32CC59-1E23-4BA0-BBD2-D2FB728CA228}">
      <formula1>INDIRECT(S6)</formula1>
    </dataValidation>
    <dataValidation type="list" allowBlank="1" showInputMessage="1" showErrorMessage="1" sqref="U20" xr:uid="{78A9DCB8-6879-4906-8177-3EFCBF1122EA}">
      <formula1>INDIRECT(T21)</formula1>
    </dataValidation>
  </dataValidations>
  <printOptions horizontalCentered="1" verticalCentered="1"/>
  <pageMargins left="0.25" right="0.25" top="0.75" bottom="0.75" header="0" footer="0"/>
  <pageSetup scale="10" orientation="landscape" r:id="rId1"/>
  <legacyDrawing r:id="rId2"/>
  <extLst>
    <ext xmlns:x14="http://schemas.microsoft.com/office/spreadsheetml/2009/9/main" uri="{CCE6A557-97BC-4b89-ADB6-D9C93CAAB3DF}">
      <x14:dataValidations xmlns:xm="http://schemas.microsoft.com/office/excel/2006/main" count="6">
        <x14:dataValidation type="list" allowBlank="1" showErrorMessage="1" xr:uid="{00000000-0002-0000-0800-000001000000}">
          <x14:formula1>
            <xm:f>BD!$E$2:$E$5</xm:f>
          </x14:formula1>
          <xm:sqref>K6:K155</xm:sqref>
        </x14:dataValidation>
        <x14:dataValidation type="list" allowBlank="1" xr:uid="{00000000-0002-0000-0800-000002000000}">
          <x14:formula1>
            <xm:f>BDCO!$E$2:$E$115</xm:f>
          </x14:formula1>
          <xm:sqref>U154:U155 U48:U50 U52 U59:U60 U63:U64 U67:U68 U70:U71 U74 U78 U82:U87 U89 U92:U93 U96 U98 U100:U103 U105 U111 U113 U115 U119 U125 U129:U130 U132:U133 U136 U140 U142 U146 U148:U149 U151:U152 U33:U46</xm:sqref>
        </x14:dataValidation>
        <x14:dataValidation type="list" allowBlank="1" showErrorMessage="1" xr:uid="{00000000-0002-0000-0800-000003000000}">
          <x14:formula1>
            <xm:f>BD!$C$2:$C$6</xm:f>
          </x14:formula1>
          <xm:sqref>H6:H155</xm:sqref>
        </x14:dataValidation>
        <x14:dataValidation type="list" allowBlank="1" showErrorMessage="1" xr:uid="{00000000-0002-0000-0800-000004000000}">
          <x14:formula1>
            <xm:f>BDCO!$C$2:$C$115</xm:f>
          </x14:formula1>
          <xm:sqref>S150 S153 S147 S47 S51 S53:S58 S61:S62 S65:S66 S69 S72:S73 S75:S77 S79:S81 S88 S90:S91 S94:S95 S97 S99 S104 S106:S110 S112 S114 S116:S118 S120:S124 S126:S128 S131 S134:S135 S137:S139 S141 S143:S145</xm:sqref>
        </x14:dataValidation>
        <x14:dataValidation type="list" allowBlank="1" xr:uid="{00000000-0002-0000-0800-000006000000}">
          <x14:formula1>
            <xm:f>BDCO!$C$2:$C$115</xm:f>
          </x14:formula1>
          <xm:sqref>S154:S155 S39:S46 S151:S152 S148:S149 S48:S50 S52 S59:S60 S63:S64 S67:S68 S70:S71 S74 S78 S82:S87 S89 S92:S93 S96 S98 S100:S103 S105 S111 S113 S115 S119 S125 S129:S130 S132:S133 S136 S140 S142 S146</xm:sqref>
        </x14:dataValidation>
        <x14:dataValidation type="list" allowBlank="1" showErrorMessage="1" xr:uid="{00000000-0002-0000-0800-000000000000}">
          <x14:formula1>
            <xm:f>BD!#REF!</xm:f>
          </x14:formula1>
          <xm:sqref>B53:B155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00"/>
  <sheetViews>
    <sheetView workbookViewId="0">
      <selection activeCell="G7" sqref="G7:G9"/>
    </sheetView>
  </sheetViews>
  <sheetFormatPr baseColWidth="10" defaultColWidth="12.75" defaultRowHeight="15.75" x14ac:dyDescent="0.25"/>
  <cols>
    <col min="1" max="1" width="12.75" style="60"/>
    <col min="2" max="2" width="5.625" style="60" customWidth="1"/>
    <col min="3" max="16384" width="12.75" style="60"/>
  </cols>
  <sheetData>
    <row r="1" spans="1:12" x14ac:dyDescent="0.25">
      <c r="A1"/>
      <c r="B1"/>
      <c r="C1"/>
      <c r="D1"/>
      <c r="E1"/>
      <c r="F1"/>
      <c r="G1"/>
      <c r="H1"/>
      <c r="I1"/>
      <c r="J1"/>
      <c r="K1"/>
      <c r="L1"/>
    </row>
    <row r="2" spans="1:12" x14ac:dyDescent="0.25">
      <c r="A2"/>
      <c r="B2" s="319" t="s">
        <v>156</v>
      </c>
      <c r="C2" s="320"/>
      <c r="D2" s="320"/>
      <c r="E2" s="320"/>
      <c r="F2" s="320"/>
      <c r="G2" s="320"/>
      <c r="H2" s="320"/>
      <c r="I2"/>
      <c r="J2"/>
      <c r="K2"/>
      <c r="L2"/>
    </row>
    <row r="3" spans="1:12" x14ac:dyDescent="0.25">
      <c r="A3"/>
      <c r="B3"/>
      <c r="C3"/>
      <c r="D3"/>
      <c r="E3"/>
      <c r="F3"/>
      <c r="G3"/>
      <c r="H3"/>
      <c r="I3"/>
      <c r="J3"/>
      <c r="K3"/>
      <c r="L3"/>
    </row>
    <row r="4" spans="1:12" x14ac:dyDescent="0.25">
      <c r="A4"/>
      <c r="B4"/>
      <c r="C4"/>
      <c r="D4"/>
      <c r="E4"/>
      <c r="F4"/>
      <c r="G4"/>
      <c r="H4"/>
      <c r="I4"/>
      <c r="J4"/>
      <c r="K4"/>
      <c r="L4"/>
    </row>
    <row r="5" spans="1:12" x14ac:dyDescent="0.25">
      <c r="A5"/>
      <c r="B5" s="50"/>
      <c r="C5" s="50"/>
      <c r="D5" s="321" t="s">
        <v>19</v>
      </c>
      <c r="E5" s="321"/>
      <c r="F5" s="321"/>
      <c r="G5" s="321"/>
      <c r="H5" s="321"/>
      <c r="I5"/>
      <c r="J5"/>
      <c r="K5"/>
      <c r="L5"/>
    </row>
    <row r="6" spans="1:12" x14ac:dyDescent="0.25">
      <c r="A6"/>
      <c r="B6" s="50"/>
      <c r="C6" s="50"/>
      <c r="D6" s="52" t="s">
        <v>25</v>
      </c>
      <c r="E6" s="53" t="s">
        <v>26</v>
      </c>
      <c r="F6" s="53" t="s">
        <v>27</v>
      </c>
      <c r="G6" s="53" t="s">
        <v>28</v>
      </c>
      <c r="H6" s="54" t="s">
        <v>29</v>
      </c>
      <c r="I6"/>
      <c r="J6"/>
      <c r="K6"/>
      <c r="L6"/>
    </row>
    <row r="7" spans="1:12" x14ac:dyDescent="0.25">
      <c r="A7"/>
      <c r="B7" s="275" t="s">
        <v>19</v>
      </c>
      <c r="C7" s="246" t="s">
        <v>157</v>
      </c>
      <c r="D7" s="262" t="str">
        <f>+IA!A81</f>
        <v/>
      </c>
      <c r="E7" s="272" t="str">
        <f>+IA!B81</f>
        <v/>
      </c>
      <c r="F7" s="272" t="str">
        <f>+IA!C81</f>
        <v/>
      </c>
      <c r="G7" s="269" t="str">
        <f>+IA!D81</f>
        <v/>
      </c>
      <c r="H7" s="259" t="str">
        <f>+IA!E81</f>
        <v/>
      </c>
      <c r="I7"/>
      <c r="J7"/>
      <c r="K7"/>
      <c r="L7"/>
    </row>
    <row r="8" spans="1:12" x14ac:dyDescent="0.25">
      <c r="A8"/>
      <c r="B8" s="275"/>
      <c r="C8" s="246"/>
      <c r="D8" s="263"/>
      <c r="E8" s="273"/>
      <c r="F8" s="273"/>
      <c r="G8" s="270"/>
      <c r="H8" s="260"/>
      <c r="I8"/>
      <c r="J8"/>
      <c r="K8"/>
      <c r="L8"/>
    </row>
    <row r="9" spans="1:12" x14ac:dyDescent="0.25">
      <c r="A9"/>
      <c r="B9" s="275"/>
      <c r="C9" s="246"/>
      <c r="D9" s="264"/>
      <c r="E9" s="274"/>
      <c r="F9" s="274"/>
      <c r="G9" s="271"/>
      <c r="H9" s="261"/>
      <c r="I9"/>
      <c r="J9"/>
      <c r="K9"/>
      <c r="L9"/>
    </row>
    <row r="10" spans="1:12" x14ac:dyDescent="0.25">
      <c r="A10"/>
      <c r="B10" s="275"/>
      <c r="C10" s="246" t="s">
        <v>158</v>
      </c>
      <c r="D10" s="247"/>
      <c r="E10" s="262" t="str">
        <f>IA!F81</f>
        <v/>
      </c>
      <c r="F10" s="272" t="str">
        <f>IA!G81</f>
        <v/>
      </c>
      <c r="G10" s="269" t="str">
        <f>IA!H81</f>
        <v/>
      </c>
      <c r="H10" s="269" t="str">
        <f>IA!I81</f>
        <v/>
      </c>
      <c r="I10"/>
      <c r="J10"/>
      <c r="K10"/>
      <c r="L10"/>
    </row>
    <row r="11" spans="1:12" x14ac:dyDescent="0.25">
      <c r="A11"/>
      <c r="B11" s="275"/>
      <c r="C11" s="246"/>
      <c r="D11" s="248"/>
      <c r="E11" s="263"/>
      <c r="F11" s="273"/>
      <c r="G11" s="270"/>
      <c r="H11" s="270"/>
      <c r="I11"/>
      <c r="J11"/>
      <c r="K11"/>
      <c r="L11"/>
    </row>
    <row r="12" spans="1:12" x14ac:dyDescent="0.25">
      <c r="A12"/>
      <c r="B12" s="275"/>
      <c r="C12" s="246"/>
      <c r="D12" s="249"/>
      <c r="E12" s="264"/>
      <c r="F12" s="274"/>
      <c r="G12" s="271"/>
      <c r="H12" s="271"/>
      <c r="I12"/>
      <c r="J12"/>
      <c r="K12"/>
      <c r="L12"/>
    </row>
    <row r="13" spans="1:12" x14ac:dyDescent="0.25">
      <c r="A13"/>
      <c r="B13" s="275"/>
      <c r="C13" s="246" t="s">
        <v>159</v>
      </c>
      <c r="D13" s="247"/>
      <c r="E13" s="262" t="str">
        <f>IA!J81</f>
        <v/>
      </c>
      <c r="F13" s="262" t="str">
        <f>IA!K81</f>
        <v/>
      </c>
      <c r="G13" s="272" t="str">
        <f>IA!L81</f>
        <v/>
      </c>
      <c r="H13" s="272" t="str">
        <f>IA!M81</f>
        <v/>
      </c>
      <c r="I13"/>
      <c r="J13"/>
      <c r="K13"/>
      <c r="L13"/>
    </row>
    <row r="14" spans="1:12" x14ac:dyDescent="0.25">
      <c r="A14"/>
      <c r="B14" s="275"/>
      <c r="C14" s="246"/>
      <c r="D14" s="248"/>
      <c r="E14" s="263"/>
      <c r="F14" s="263"/>
      <c r="G14" s="273"/>
      <c r="H14" s="273"/>
      <c r="I14"/>
      <c r="J14"/>
      <c r="K14"/>
      <c r="L14"/>
    </row>
    <row r="15" spans="1:12" x14ac:dyDescent="0.25">
      <c r="A15"/>
      <c r="B15" s="275"/>
      <c r="C15" s="246"/>
      <c r="D15" s="249"/>
      <c r="E15" s="264"/>
      <c r="F15" s="264"/>
      <c r="G15" s="274"/>
      <c r="H15" s="274"/>
      <c r="I15"/>
      <c r="J15"/>
      <c r="K15"/>
      <c r="L15"/>
    </row>
    <row r="16" spans="1:12" x14ac:dyDescent="0.25">
      <c r="A16"/>
      <c r="B16" s="275"/>
      <c r="C16" s="246" t="s">
        <v>160</v>
      </c>
      <c r="D16" s="247"/>
      <c r="E16" s="247"/>
      <c r="F16" s="262" t="str">
        <f>IA!N81</f>
        <v/>
      </c>
      <c r="G16" s="262" t="str">
        <f>IA!O81</f>
        <v/>
      </c>
      <c r="H16" s="272" t="str">
        <f>IA!P81</f>
        <v/>
      </c>
      <c r="I16"/>
      <c r="J16"/>
      <c r="K16"/>
      <c r="L16"/>
    </row>
    <row r="17" spans="1:12" x14ac:dyDescent="0.25">
      <c r="A17"/>
      <c r="B17" s="275"/>
      <c r="C17" s="246"/>
      <c r="D17" s="248"/>
      <c r="E17" s="248"/>
      <c r="F17" s="263"/>
      <c r="G17" s="263"/>
      <c r="H17" s="273"/>
      <c r="I17"/>
      <c r="J17"/>
      <c r="K17"/>
      <c r="L17"/>
    </row>
    <row r="18" spans="1:12" x14ac:dyDescent="0.25">
      <c r="A18"/>
      <c r="B18" s="275"/>
      <c r="C18" s="246"/>
      <c r="D18" s="249"/>
      <c r="E18" s="249"/>
      <c r="F18" s="264"/>
      <c r="G18" s="264"/>
      <c r="H18" s="274"/>
      <c r="I18"/>
      <c r="J18"/>
      <c r="K18"/>
      <c r="L18"/>
    </row>
    <row r="19" spans="1:12" x14ac:dyDescent="0.25">
      <c r="A19"/>
      <c r="B19" s="275"/>
      <c r="C19" s="246" t="s">
        <v>161</v>
      </c>
      <c r="D19" s="247"/>
      <c r="E19" s="247"/>
      <c r="F19" s="247"/>
      <c r="G19" s="247"/>
      <c r="H19" s="262" t="str">
        <f>IA!Q81</f>
        <v/>
      </c>
      <c r="I19"/>
      <c r="J19"/>
      <c r="K19"/>
      <c r="L19"/>
    </row>
    <row r="20" spans="1:12" x14ac:dyDescent="0.25">
      <c r="A20"/>
      <c r="B20" s="275"/>
      <c r="C20" s="246"/>
      <c r="D20" s="248"/>
      <c r="E20" s="248"/>
      <c r="F20" s="248"/>
      <c r="G20" s="248"/>
      <c r="H20" s="263"/>
      <c r="I20"/>
      <c r="J20"/>
      <c r="K20"/>
      <c r="L20"/>
    </row>
    <row r="21" spans="1:12" x14ac:dyDescent="0.25">
      <c r="A21"/>
      <c r="B21" s="275"/>
      <c r="C21" s="246"/>
      <c r="D21" s="249"/>
      <c r="E21" s="249"/>
      <c r="F21" s="249"/>
      <c r="G21" s="249"/>
      <c r="H21" s="264"/>
      <c r="I21"/>
      <c r="J21"/>
      <c r="K21"/>
      <c r="L21"/>
    </row>
    <row r="22" spans="1:12" x14ac:dyDescent="0.25">
      <c r="A22"/>
      <c r="B22" s="255" t="s">
        <v>96</v>
      </c>
      <c r="C22" s="255"/>
      <c r="D22" s="246" t="s">
        <v>161</v>
      </c>
      <c r="E22" s="246" t="s">
        <v>160</v>
      </c>
      <c r="F22" s="246" t="s">
        <v>159</v>
      </c>
      <c r="G22" s="246" t="s">
        <v>158</v>
      </c>
      <c r="H22" s="246" t="s">
        <v>157</v>
      </c>
      <c r="I22"/>
      <c r="J22"/>
      <c r="K22"/>
      <c r="L22"/>
    </row>
    <row r="23" spans="1:12" x14ac:dyDescent="0.25">
      <c r="A23"/>
      <c r="B23" s="255"/>
      <c r="C23" s="255"/>
      <c r="D23" s="246"/>
      <c r="E23" s="246"/>
      <c r="F23" s="246"/>
      <c r="G23" s="246"/>
      <c r="H23" s="246"/>
      <c r="I23"/>
      <c r="J23"/>
      <c r="K23"/>
      <c r="L23"/>
    </row>
    <row r="24" spans="1:12" x14ac:dyDescent="0.25">
      <c r="A24"/>
      <c r="B24" s="255"/>
      <c r="C24" s="255"/>
      <c r="D24" s="246"/>
      <c r="E24" s="246"/>
      <c r="F24" s="246"/>
      <c r="G24" s="246"/>
      <c r="H24" s="246"/>
      <c r="I24"/>
      <c r="J24"/>
      <c r="K24"/>
      <c r="L24"/>
    </row>
    <row r="25" spans="1:12" x14ac:dyDescent="0.25">
      <c r="A25"/>
      <c r="B25"/>
      <c r="C25"/>
      <c r="D25" s="250" t="s">
        <v>23</v>
      </c>
      <c r="E25" s="250"/>
      <c r="F25" s="250"/>
      <c r="G25" s="250"/>
      <c r="H25" s="250"/>
      <c r="I25"/>
      <c r="J25"/>
      <c r="K25"/>
      <c r="L25"/>
    </row>
    <row r="26" spans="1:12" x14ac:dyDescent="0.25">
      <c r="A26"/>
      <c r="B26"/>
      <c r="C26"/>
      <c r="D26"/>
      <c r="E26"/>
      <c r="F26"/>
      <c r="G26"/>
      <c r="H26"/>
      <c r="I26"/>
      <c r="J26"/>
      <c r="K26"/>
      <c r="L26"/>
    </row>
    <row r="27" spans="1:12" x14ac:dyDescent="0.25">
      <c r="A27"/>
      <c r="B27"/>
      <c r="C27"/>
      <c r="D27"/>
      <c r="E27"/>
      <c r="F27"/>
      <c r="G27"/>
      <c r="H27"/>
      <c r="I27"/>
      <c r="J27"/>
      <c r="K27"/>
      <c r="L27"/>
    </row>
    <row r="28" spans="1:12" x14ac:dyDescent="0.25">
      <c r="A28"/>
      <c r="B28"/>
      <c r="C28"/>
      <c r="D28"/>
      <c r="E28"/>
      <c r="F28"/>
      <c r="G28"/>
      <c r="H28"/>
      <c r="I28"/>
      <c r="J28"/>
      <c r="K28"/>
      <c r="L28"/>
    </row>
    <row r="241" s="60" customFormat="1" x14ac:dyDescent="0.25"/>
    <row r="242" s="60" customFormat="1" x14ac:dyDescent="0.25"/>
    <row r="243" s="60" customFormat="1" x14ac:dyDescent="0.25"/>
    <row r="244" s="60" customFormat="1" x14ac:dyDescent="0.25"/>
    <row r="245" s="60" customFormat="1" x14ac:dyDescent="0.25"/>
    <row r="246" s="60" customFormat="1" x14ac:dyDescent="0.25"/>
    <row r="247" s="60" customFormat="1" x14ac:dyDescent="0.25"/>
    <row r="248" s="60" customFormat="1" x14ac:dyDescent="0.25"/>
    <row r="249" s="60" customFormat="1" x14ac:dyDescent="0.25"/>
    <row r="250" s="60" customFormat="1" x14ac:dyDescent="0.25"/>
    <row r="251" s="60" customFormat="1" x14ac:dyDescent="0.25"/>
    <row r="252" s="60" customFormat="1" x14ac:dyDescent="0.25"/>
    <row r="253" s="60" customFormat="1" x14ac:dyDescent="0.25"/>
    <row r="254" s="60" customFormat="1" x14ac:dyDescent="0.25"/>
    <row r="255" s="60" customFormat="1" x14ac:dyDescent="0.25"/>
    <row r="256" s="60" customFormat="1" x14ac:dyDescent="0.25"/>
    <row r="257" s="60" customFormat="1" x14ac:dyDescent="0.25"/>
    <row r="258" s="60" customFormat="1" x14ac:dyDescent="0.25"/>
    <row r="259" s="60" customFormat="1" x14ac:dyDescent="0.25"/>
    <row r="260" s="60" customFormat="1" x14ac:dyDescent="0.25"/>
    <row r="261" s="60" customFormat="1" x14ac:dyDescent="0.25"/>
    <row r="262" s="60" customFormat="1" x14ac:dyDescent="0.25"/>
    <row r="263" s="60" customFormat="1" x14ac:dyDescent="0.25"/>
    <row r="264" s="60" customFormat="1" x14ac:dyDescent="0.25"/>
    <row r="265" s="60" customFormat="1" x14ac:dyDescent="0.25"/>
    <row r="266" s="60" customFormat="1" x14ac:dyDescent="0.25"/>
    <row r="267" s="60" customFormat="1" x14ac:dyDescent="0.25"/>
    <row r="268" s="60" customFormat="1" x14ac:dyDescent="0.25"/>
    <row r="269" s="60" customFormat="1" x14ac:dyDescent="0.25"/>
    <row r="270" s="60" customFormat="1" x14ac:dyDescent="0.25"/>
    <row r="271" s="60" customFormat="1" x14ac:dyDescent="0.25"/>
    <row r="272" s="60" customFormat="1" x14ac:dyDescent="0.25"/>
    <row r="273" s="60" customFormat="1" x14ac:dyDescent="0.25"/>
    <row r="274" s="60" customFormat="1" x14ac:dyDescent="0.25"/>
    <row r="275" s="60" customFormat="1" x14ac:dyDescent="0.25"/>
    <row r="276" s="60" customFormat="1" x14ac:dyDescent="0.25"/>
    <row r="277" s="60" customFormat="1" x14ac:dyDescent="0.25"/>
    <row r="278" s="60" customFormat="1" x14ac:dyDescent="0.25"/>
    <row r="279" s="60" customFormat="1" x14ac:dyDescent="0.25"/>
    <row r="280" s="60" customFormat="1" x14ac:dyDescent="0.25"/>
    <row r="281" s="60" customFormat="1" x14ac:dyDescent="0.25"/>
    <row r="282" s="60" customFormat="1" x14ac:dyDescent="0.25"/>
    <row r="283" s="60" customFormat="1" x14ac:dyDescent="0.25"/>
    <row r="284" s="60" customFormat="1" x14ac:dyDescent="0.25"/>
    <row r="285" s="60" customFormat="1" x14ac:dyDescent="0.25"/>
    <row r="286" s="60" customFormat="1" x14ac:dyDescent="0.25"/>
    <row r="287" s="60" customFormat="1" x14ac:dyDescent="0.25"/>
    <row r="288" s="60" customFormat="1" x14ac:dyDescent="0.25"/>
    <row r="289" s="60" customFormat="1" x14ac:dyDescent="0.25"/>
    <row r="290" s="60" customFormat="1" x14ac:dyDescent="0.25"/>
    <row r="291" s="60" customFormat="1" x14ac:dyDescent="0.25"/>
    <row r="292" s="60" customFormat="1" x14ac:dyDescent="0.25"/>
    <row r="293" s="60" customFormat="1" x14ac:dyDescent="0.25"/>
    <row r="294" s="60" customFormat="1" x14ac:dyDescent="0.25"/>
    <row r="295" s="60" customFormat="1" x14ac:dyDescent="0.25"/>
    <row r="296" s="60" customFormat="1" x14ac:dyDescent="0.25"/>
    <row r="297" s="60" customFormat="1" x14ac:dyDescent="0.25"/>
    <row r="298" s="60" customFormat="1" x14ac:dyDescent="0.25"/>
    <row r="299" s="60" customFormat="1" x14ac:dyDescent="0.25"/>
    <row r="300" s="60" customFormat="1" x14ac:dyDescent="0.25"/>
    <row r="301" s="60" customFormat="1" x14ac:dyDescent="0.25"/>
    <row r="302" s="60" customFormat="1" x14ac:dyDescent="0.25"/>
    <row r="303" s="60" customFormat="1" x14ac:dyDescent="0.25"/>
    <row r="304" s="60" customFormat="1" x14ac:dyDescent="0.25"/>
    <row r="305" s="60" customFormat="1" x14ac:dyDescent="0.25"/>
    <row r="306" s="60" customFormat="1" x14ac:dyDescent="0.25"/>
    <row r="307" s="60" customFormat="1" x14ac:dyDescent="0.25"/>
    <row r="308" s="60" customFormat="1" x14ac:dyDescent="0.25"/>
    <row r="309" s="60" customFormat="1" x14ac:dyDescent="0.25"/>
    <row r="310" s="60" customFormat="1" x14ac:dyDescent="0.25"/>
    <row r="311" s="60" customFormat="1" x14ac:dyDescent="0.25"/>
    <row r="312" s="60" customFormat="1" x14ac:dyDescent="0.25"/>
    <row r="313" s="60" customFormat="1" x14ac:dyDescent="0.25"/>
    <row r="314" s="60" customFormat="1" x14ac:dyDescent="0.25"/>
    <row r="315" s="60" customFormat="1" x14ac:dyDescent="0.25"/>
    <row r="316" s="60" customFormat="1" x14ac:dyDescent="0.25"/>
    <row r="317" s="60" customFormat="1" x14ac:dyDescent="0.25"/>
    <row r="318" s="60" customFormat="1" x14ac:dyDescent="0.25"/>
    <row r="319" s="60" customFormat="1" x14ac:dyDescent="0.25"/>
    <row r="320" s="60" customFormat="1" x14ac:dyDescent="0.25"/>
    <row r="321" s="60" customFormat="1" x14ac:dyDescent="0.25"/>
    <row r="322" s="60" customFormat="1" x14ac:dyDescent="0.25"/>
    <row r="323" s="60" customFormat="1" x14ac:dyDescent="0.25"/>
    <row r="324" s="60" customFormat="1" x14ac:dyDescent="0.25"/>
    <row r="325" s="60" customFormat="1" x14ac:dyDescent="0.25"/>
    <row r="326" s="60" customFormat="1" x14ac:dyDescent="0.25"/>
    <row r="327" s="60" customFormat="1" x14ac:dyDescent="0.25"/>
    <row r="328" s="60" customFormat="1" x14ac:dyDescent="0.25"/>
    <row r="329" s="60" customFormat="1" x14ac:dyDescent="0.25"/>
    <row r="330" s="60" customFormat="1" x14ac:dyDescent="0.25"/>
    <row r="331" s="60" customFormat="1" x14ac:dyDescent="0.25"/>
    <row r="332" s="60" customFormat="1" x14ac:dyDescent="0.25"/>
    <row r="333" s="60" customFormat="1" x14ac:dyDescent="0.25"/>
    <row r="334" s="60" customFormat="1" x14ac:dyDescent="0.25"/>
    <row r="335" s="60" customFormat="1" x14ac:dyDescent="0.25"/>
    <row r="336" s="60" customFormat="1" x14ac:dyDescent="0.25"/>
    <row r="337" s="60" customFormat="1" x14ac:dyDescent="0.25"/>
    <row r="338" s="60" customFormat="1" x14ac:dyDescent="0.25"/>
    <row r="339" s="60" customFormat="1" x14ac:dyDescent="0.25"/>
    <row r="340" s="60" customFormat="1" x14ac:dyDescent="0.25"/>
    <row r="341" s="60" customFormat="1" x14ac:dyDescent="0.25"/>
    <row r="342" s="60" customFormat="1" x14ac:dyDescent="0.25"/>
    <row r="343" s="60" customFormat="1" x14ac:dyDescent="0.25"/>
    <row r="344" s="60" customFormat="1" x14ac:dyDescent="0.25"/>
    <row r="345" s="60" customFormat="1" x14ac:dyDescent="0.25"/>
    <row r="346" s="60" customFormat="1" x14ac:dyDescent="0.25"/>
    <row r="347" s="60" customFormat="1" x14ac:dyDescent="0.25"/>
    <row r="348" s="60" customFormat="1" x14ac:dyDescent="0.25"/>
    <row r="349" s="60" customFormat="1" x14ac:dyDescent="0.25"/>
    <row r="350" s="60" customFormat="1" x14ac:dyDescent="0.25"/>
    <row r="351" s="60" customFormat="1" x14ac:dyDescent="0.25"/>
    <row r="352" s="60" customFormat="1" x14ac:dyDescent="0.25"/>
    <row r="353" s="60" customFormat="1" x14ac:dyDescent="0.25"/>
    <row r="354" s="60" customFormat="1" x14ac:dyDescent="0.25"/>
    <row r="355" s="60" customFormat="1" x14ac:dyDescent="0.25"/>
    <row r="356" s="60" customFormat="1" x14ac:dyDescent="0.25"/>
    <row r="357" s="60" customFormat="1" x14ac:dyDescent="0.25"/>
    <row r="358" s="60" customFormat="1" x14ac:dyDescent="0.25"/>
    <row r="359" s="60" customFormat="1" x14ac:dyDescent="0.25"/>
    <row r="360" s="60" customFormat="1" x14ac:dyDescent="0.25"/>
    <row r="361" s="60" customFormat="1" x14ac:dyDescent="0.25"/>
    <row r="362" s="60" customFormat="1" x14ac:dyDescent="0.25"/>
    <row r="363" s="60" customFormat="1" x14ac:dyDescent="0.25"/>
    <row r="364" s="60" customFormat="1" x14ac:dyDescent="0.25"/>
    <row r="365" s="60" customFormat="1" x14ac:dyDescent="0.25"/>
    <row r="366" s="60" customFormat="1" x14ac:dyDescent="0.25"/>
    <row r="367" s="60" customFormat="1" x14ac:dyDescent="0.25"/>
    <row r="368" s="60" customFormat="1" x14ac:dyDescent="0.25"/>
    <row r="369" s="60" customFormat="1" x14ac:dyDescent="0.25"/>
    <row r="370" s="60" customFormat="1" x14ac:dyDescent="0.25"/>
    <row r="371" s="60" customFormat="1" x14ac:dyDescent="0.25"/>
    <row r="372" s="60" customFormat="1" x14ac:dyDescent="0.25"/>
    <row r="373" s="60" customFormat="1" x14ac:dyDescent="0.25"/>
    <row r="374" s="60" customFormat="1" x14ac:dyDescent="0.25"/>
    <row r="375" s="60" customFormat="1" x14ac:dyDescent="0.25"/>
    <row r="376" s="60" customFormat="1" x14ac:dyDescent="0.25"/>
    <row r="377" s="60" customFormat="1" x14ac:dyDescent="0.25"/>
    <row r="378" s="60" customFormat="1" x14ac:dyDescent="0.25"/>
    <row r="379" s="60" customFormat="1" x14ac:dyDescent="0.25"/>
    <row r="380" s="60" customFormat="1" x14ac:dyDescent="0.25"/>
    <row r="381" s="60" customFormat="1" x14ac:dyDescent="0.25"/>
    <row r="382" s="60" customFormat="1" x14ac:dyDescent="0.25"/>
    <row r="383" s="60" customFormat="1" x14ac:dyDescent="0.25"/>
    <row r="384" s="60" customFormat="1" x14ac:dyDescent="0.25"/>
    <row r="385" s="60" customFormat="1" x14ac:dyDescent="0.25"/>
    <row r="386" s="60" customFormat="1" x14ac:dyDescent="0.25"/>
    <row r="387" s="60" customFormat="1" x14ac:dyDescent="0.25"/>
    <row r="388" s="60" customFormat="1" x14ac:dyDescent="0.25"/>
    <row r="389" s="60" customFormat="1" x14ac:dyDescent="0.25"/>
    <row r="390" s="60" customFormat="1" x14ac:dyDescent="0.25"/>
    <row r="391" s="60" customFormat="1" x14ac:dyDescent="0.25"/>
    <row r="392" s="60" customFormat="1" x14ac:dyDescent="0.25"/>
    <row r="393" s="60" customFormat="1" x14ac:dyDescent="0.25"/>
    <row r="394" s="60" customFormat="1" x14ac:dyDescent="0.25"/>
    <row r="395" s="60" customFormat="1" x14ac:dyDescent="0.25"/>
    <row r="396" s="60" customFormat="1" x14ac:dyDescent="0.25"/>
    <row r="397" s="60" customFormat="1" x14ac:dyDescent="0.25"/>
    <row r="398" s="60" customFormat="1" x14ac:dyDescent="0.25"/>
    <row r="399" s="60" customFormat="1" x14ac:dyDescent="0.25"/>
    <row r="400" s="60" customFormat="1" x14ac:dyDescent="0.25"/>
    <row r="401" s="60" customFormat="1" x14ac:dyDescent="0.25"/>
    <row r="402" s="60" customFormat="1" x14ac:dyDescent="0.25"/>
    <row r="403" s="60" customFormat="1" x14ac:dyDescent="0.25"/>
    <row r="404" s="60" customFormat="1" x14ac:dyDescent="0.25"/>
    <row r="405" s="60" customFormat="1" x14ac:dyDescent="0.25"/>
    <row r="406" s="60" customFormat="1" x14ac:dyDescent="0.25"/>
    <row r="407" s="60" customFormat="1" x14ac:dyDescent="0.25"/>
    <row r="408" s="60" customFormat="1" x14ac:dyDescent="0.25"/>
    <row r="409" s="60" customFormat="1" x14ac:dyDescent="0.25"/>
    <row r="410" s="60" customFormat="1" x14ac:dyDescent="0.25"/>
    <row r="411" s="60" customFormat="1" x14ac:dyDescent="0.25"/>
    <row r="412" s="60" customFormat="1" x14ac:dyDescent="0.25"/>
    <row r="413" s="60" customFormat="1" x14ac:dyDescent="0.25"/>
    <row r="414" s="60" customFormat="1" x14ac:dyDescent="0.25"/>
    <row r="415" s="60" customFormat="1" x14ac:dyDescent="0.25"/>
    <row r="416" s="60" customFormat="1" x14ac:dyDescent="0.25"/>
    <row r="417" s="60" customFormat="1" x14ac:dyDescent="0.25"/>
    <row r="418" s="60" customFormat="1" x14ac:dyDescent="0.25"/>
    <row r="419" s="60" customFormat="1" x14ac:dyDescent="0.25"/>
    <row r="420" s="60" customFormat="1" x14ac:dyDescent="0.25"/>
    <row r="421" s="60" customFormat="1" x14ac:dyDescent="0.25"/>
    <row r="422" s="60" customFormat="1" x14ac:dyDescent="0.25"/>
    <row r="423" s="60" customFormat="1" x14ac:dyDescent="0.25"/>
    <row r="424" s="60" customFormat="1" x14ac:dyDescent="0.25"/>
    <row r="425" s="60" customFormat="1" x14ac:dyDescent="0.25"/>
    <row r="426" s="60" customFormat="1" x14ac:dyDescent="0.25"/>
    <row r="427" s="60" customFormat="1" x14ac:dyDescent="0.25"/>
    <row r="428" s="60" customFormat="1" x14ac:dyDescent="0.25"/>
    <row r="429" s="60" customFormat="1" x14ac:dyDescent="0.25"/>
    <row r="430" s="60" customFormat="1" x14ac:dyDescent="0.25"/>
    <row r="431" s="60" customFormat="1" x14ac:dyDescent="0.25"/>
    <row r="432" s="60" customFormat="1" x14ac:dyDescent="0.25"/>
    <row r="433" s="60" customFormat="1" x14ac:dyDescent="0.25"/>
    <row r="434" s="60" customFormat="1" x14ac:dyDescent="0.25"/>
    <row r="435" s="60" customFormat="1" x14ac:dyDescent="0.25"/>
    <row r="436" s="60" customFormat="1" x14ac:dyDescent="0.25"/>
    <row r="437" s="60" customFormat="1" x14ac:dyDescent="0.25"/>
    <row r="438" s="60" customFormat="1" x14ac:dyDescent="0.25"/>
    <row r="439" s="60" customFormat="1" x14ac:dyDescent="0.25"/>
    <row r="440" s="60" customFormat="1" x14ac:dyDescent="0.25"/>
    <row r="441" s="60" customFormat="1" x14ac:dyDescent="0.25"/>
    <row r="442" s="60" customFormat="1" x14ac:dyDescent="0.25"/>
    <row r="443" s="60" customFormat="1" x14ac:dyDescent="0.25"/>
    <row r="444" s="60" customFormat="1" x14ac:dyDescent="0.25"/>
    <row r="445" s="60" customFormat="1" x14ac:dyDescent="0.25"/>
    <row r="446" s="60" customFormat="1" x14ac:dyDescent="0.25"/>
    <row r="447" s="60" customFormat="1" x14ac:dyDescent="0.25"/>
    <row r="448" s="60" customFormat="1" x14ac:dyDescent="0.25"/>
    <row r="449" s="60" customFormat="1" x14ac:dyDescent="0.25"/>
    <row r="450" s="60" customFormat="1" x14ac:dyDescent="0.25"/>
    <row r="451" s="60" customFormat="1" x14ac:dyDescent="0.25"/>
    <row r="452" s="60" customFormat="1" x14ac:dyDescent="0.25"/>
    <row r="453" s="60" customFormat="1" x14ac:dyDescent="0.25"/>
    <row r="454" s="60" customFormat="1" x14ac:dyDescent="0.25"/>
    <row r="455" s="60" customFormat="1" x14ac:dyDescent="0.25"/>
    <row r="456" s="60" customFormat="1" x14ac:dyDescent="0.25"/>
    <row r="457" s="60" customFormat="1" x14ac:dyDescent="0.25"/>
    <row r="458" s="60" customFormat="1" x14ac:dyDescent="0.25"/>
    <row r="459" s="60" customFormat="1" x14ac:dyDescent="0.25"/>
    <row r="460" s="60" customFormat="1" x14ac:dyDescent="0.25"/>
    <row r="461" s="60" customFormat="1" x14ac:dyDescent="0.25"/>
    <row r="462" s="60" customFormat="1" x14ac:dyDescent="0.25"/>
    <row r="463" s="60" customFormat="1" x14ac:dyDescent="0.25"/>
    <row r="464" s="60" customFormat="1" x14ac:dyDescent="0.25"/>
    <row r="465" s="60" customFormat="1" x14ac:dyDescent="0.25"/>
    <row r="466" s="60" customFormat="1" x14ac:dyDescent="0.25"/>
    <row r="467" s="60" customFormat="1" x14ac:dyDescent="0.25"/>
    <row r="468" s="60" customFormat="1" x14ac:dyDescent="0.25"/>
    <row r="469" s="60" customFormat="1" x14ac:dyDescent="0.25"/>
    <row r="470" s="60" customFormat="1" x14ac:dyDescent="0.25"/>
    <row r="471" s="60" customFormat="1" x14ac:dyDescent="0.25"/>
    <row r="472" s="60" customFormat="1" x14ac:dyDescent="0.25"/>
    <row r="473" s="60" customFormat="1" x14ac:dyDescent="0.25"/>
    <row r="474" s="60" customFormat="1" x14ac:dyDescent="0.25"/>
    <row r="475" s="60" customFormat="1" x14ac:dyDescent="0.25"/>
    <row r="476" s="60" customFormat="1" x14ac:dyDescent="0.25"/>
    <row r="477" s="60" customFormat="1" x14ac:dyDescent="0.25"/>
    <row r="478" s="60" customFormat="1" x14ac:dyDescent="0.25"/>
    <row r="479" s="60" customFormat="1" x14ac:dyDescent="0.25"/>
    <row r="480" s="60" customFormat="1" x14ac:dyDescent="0.25"/>
    <row r="481" s="60" customFormat="1" x14ac:dyDescent="0.25"/>
    <row r="482" s="60" customFormat="1" x14ac:dyDescent="0.25"/>
    <row r="483" s="60" customFormat="1" x14ac:dyDescent="0.25"/>
    <row r="484" s="60" customFormat="1" x14ac:dyDescent="0.25"/>
    <row r="485" s="60" customFormat="1" x14ac:dyDescent="0.25"/>
    <row r="486" s="60" customFormat="1" x14ac:dyDescent="0.25"/>
    <row r="487" s="60" customFormat="1" x14ac:dyDescent="0.25"/>
    <row r="488" s="60" customFormat="1" x14ac:dyDescent="0.25"/>
    <row r="489" s="60" customFormat="1" x14ac:dyDescent="0.25"/>
    <row r="490" s="60" customFormat="1" x14ac:dyDescent="0.25"/>
    <row r="491" s="60" customFormat="1" x14ac:dyDescent="0.25"/>
    <row r="492" s="60" customFormat="1" x14ac:dyDescent="0.25"/>
    <row r="493" s="60" customFormat="1" x14ac:dyDescent="0.25"/>
    <row r="494" s="60" customFormat="1" x14ac:dyDescent="0.25"/>
    <row r="495" s="60" customFormat="1" x14ac:dyDescent="0.25"/>
    <row r="496" s="60" customFormat="1" x14ac:dyDescent="0.25"/>
    <row r="497" s="60" customFormat="1" x14ac:dyDescent="0.25"/>
    <row r="498" s="60" customFormat="1" x14ac:dyDescent="0.25"/>
    <row r="499" s="60" customFormat="1" x14ac:dyDescent="0.25"/>
    <row r="500" s="60" customFormat="1" x14ac:dyDescent="0.25"/>
    <row r="501" s="60" customFormat="1" x14ac:dyDescent="0.25"/>
    <row r="502" s="60" customFormat="1" x14ac:dyDescent="0.25"/>
    <row r="503" s="60" customFormat="1" x14ac:dyDescent="0.25"/>
    <row r="504" s="60" customFormat="1" x14ac:dyDescent="0.25"/>
    <row r="505" s="60" customFormat="1" x14ac:dyDescent="0.25"/>
    <row r="506" s="60" customFormat="1" x14ac:dyDescent="0.25"/>
    <row r="507" s="60" customFormat="1" x14ac:dyDescent="0.25"/>
    <row r="508" s="60" customFormat="1" x14ac:dyDescent="0.25"/>
    <row r="509" s="60" customFormat="1" x14ac:dyDescent="0.25"/>
    <row r="510" s="60" customFormat="1" x14ac:dyDescent="0.25"/>
    <row r="511" s="60" customFormat="1" x14ac:dyDescent="0.25"/>
    <row r="512" s="60" customFormat="1" x14ac:dyDescent="0.25"/>
    <row r="513" s="60" customFormat="1" x14ac:dyDescent="0.25"/>
    <row r="514" s="60" customFormat="1" x14ac:dyDescent="0.25"/>
    <row r="515" s="60" customFormat="1" x14ac:dyDescent="0.25"/>
    <row r="516" s="60" customFormat="1" x14ac:dyDescent="0.25"/>
    <row r="517" s="60" customFormat="1" x14ac:dyDescent="0.25"/>
    <row r="518" s="60" customFormat="1" x14ac:dyDescent="0.25"/>
    <row r="519" s="60" customFormat="1" x14ac:dyDescent="0.25"/>
    <row r="520" s="60" customFormat="1" x14ac:dyDescent="0.25"/>
    <row r="521" s="60" customFormat="1" x14ac:dyDescent="0.25"/>
    <row r="522" s="60" customFormat="1" x14ac:dyDescent="0.25"/>
    <row r="523" s="60" customFormat="1" x14ac:dyDescent="0.25"/>
    <row r="524" s="60" customFormat="1" x14ac:dyDescent="0.25"/>
    <row r="525" s="60" customFormat="1" x14ac:dyDescent="0.25"/>
    <row r="526" s="60" customFormat="1" x14ac:dyDescent="0.25"/>
    <row r="527" s="60" customFormat="1" x14ac:dyDescent="0.25"/>
    <row r="528" s="60" customFormat="1" x14ac:dyDescent="0.25"/>
    <row r="529" s="60" customFormat="1" x14ac:dyDescent="0.25"/>
    <row r="530" s="60" customFormat="1" x14ac:dyDescent="0.25"/>
    <row r="531" s="60" customFormat="1" x14ac:dyDescent="0.25"/>
    <row r="532" s="60" customFormat="1" x14ac:dyDescent="0.25"/>
    <row r="533" s="60" customFormat="1" x14ac:dyDescent="0.25"/>
    <row r="534" s="60" customFormat="1" x14ac:dyDescent="0.25"/>
    <row r="535" s="60" customFormat="1" x14ac:dyDescent="0.25"/>
    <row r="536" s="60" customFormat="1" x14ac:dyDescent="0.25"/>
    <row r="537" s="60" customFormat="1" x14ac:dyDescent="0.25"/>
    <row r="538" s="60" customFormat="1" x14ac:dyDescent="0.25"/>
    <row r="539" s="60" customFormat="1" x14ac:dyDescent="0.25"/>
    <row r="540" s="60" customFormat="1" x14ac:dyDescent="0.25"/>
    <row r="541" s="60" customFormat="1" x14ac:dyDescent="0.25"/>
    <row r="542" s="60" customFormat="1" x14ac:dyDescent="0.25"/>
    <row r="543" s="60" customFormat="1" x14ac:dyDescent="0.25"/>
    <row r="544" s="60" customFormat="1" x14ac:dyDescent="0.25"/>
    <row r="545" s="60" customFormat="1" x14ac:dyDescent="0.25"/>
    <row r="546" s="60" customFormat="1" x14ac:dyDescent="0.25"/>
    <row r="547" s="60" customFormat="1" x14ac:dyDescent="0.25"/>
    <row r="548" s="60" customFormat="1" x14ac:dyDescent="0.25"/>
    <row r="549" s="60" customFormat="1" x14ac:dyDescent="0.25"/>
    <row r="550" s="60" customFormat="1" x14ac:dyDescent="0.25"/>
    <row r="551" s="60" customFormat="1" x14ac:dyDescent="0.25"/>
    <row r="552" s="60" customFormat="1" x14ac:dyDescent="0.25"/>
    <row r="553" s="60" customFormat="1" x14ac:dyDescent="0.25"/>
    <row r="554" s="60" customFormat="1" x14ac:dyDescent="0.25"/>
    <row r="555" s="60" customFormat="1" x14ac:dyDescent="0.25"/>
    <row r="556" s="60" customFormat="1" x14ac:dyDescent="0.25"/>
    <row r="557" s="60" customFormat="1" x14ac:dyDescent="0.25"/>
    <row r="558" s="60" customFormat="1" x14ac:dyDescent="0.25"/>
    <row r="559" s="60" customFormat="1" x14ac:dyDescent="0.25"/>
    <row r="560" s="60" customFormat="1" x14ac:dyDescent="0.25"/>
    <row r="561" s="60" customFormat="1" x14ac:dyDescent="0.25"/>
    <row r="562" s="60" customFormat="1" x14ac:dyDescent="0.25"/>
    <row r="563" s="60" customFormat="1" x14ac:dyDescent="0.25"/>
    <row r="564" s="60" customFormat="1" x14ac:dyDescent="0.25"/>
    <row r="565" s="60" customFormat="1" x14ac:dyDescent="0.25"/>
    <row r="566" s="60" customFormat="1" x14ac:dyDescent="0.25"/>
    <row r="567" s="60" customFormat="1" x14ac:dyDescent="0.25"/>
    <row r="568" s="60" customFormat="1" x14ac:dyDescent="0.25"/>
    <row r="569" s="60" customFormat="1" x14ac:dyDescent="0.25"/>
    <row r="570" s="60" customFormat="1" x14ac:dyDescent="0.25"/>
    <row r="571" s="60" customFormat="1" x14ac:dyDescent="0.25"/>
    <row r="572" s="60" customFormat="1" x14ac:dyDescent="0.25"/>
    <row r="573" s="60" customFormat="1" x14ac:dyDescent="0.25"/>
    <row r="574" s="60" customFormat="1" x14ac:dyDescent="0.25"/>
    <row r="575" s="60" customFormat="1" x14ac:dyDescent="0.25"/>
    <row r="576" s="60" customFormat="1" x14ac:dyDescent="0.25"/>
    <row r="577" s="60" customFormat="1" x14ac:dyDescent="0.25"/>
    <row r="578" s="60" customFormat="1" x14ac:dyDescent="0.25"/>
    <row r="579" s="60" customFormat="1" x14ac:dyDescent="0.25"/>
    <row r="580" s="60" customFormat="1" x14ac:dyDescent="0.25"/>
    <row r="581" s="60" customFormat="1" x14ac:dyDescent="0.25"/>
    <row r="582" s="60" customFormat="1" x14ac:dyDescent="0.25"/>
    <row r="583" s="60" customFormat="1" x14ac:dyDescent="0.25"/>
    <row r="584" s="60" customFormat="1" x14ac:dyDescent="0.25"/>
    <row r="585" s="60" customFormat="1" x14ac:dyDescent="0.25"/>
    <row r="586" s="60" customFormat="1" x14ac:dyDescent="0.25"/>
    <row r="587" s="60" customFormat="1" x14ac:dyDescent="0.25"/>
    <row r="588" s="60" customFormat="1" x14ac:dyDescent="0.25"/>
    <row r="589" s="60" customFormat="1" x14ac:dyDescent="0.25"/>
    <row r="590" s="60" customFormat="1" x14ac:dyDescent="0.25"/>
    <row r="591" s="60" customFormat="1" x14ac:dyDescent="0.25"/>
    <row r="592" s="60" customFormat="1" x14ac:dyDescent="0.25"/>
    <row r="593" s="60" customFormat="1" x14ac:dyDescent="0.25"/>
    <row r="594" s="60" customFormat="1" x14ac:dyDescent="0.25"/>
    <row r="595" s="60" customFormat="1" x14ac:dyDescent="0.25"/>
    <row r="596" s="60" customFormat="1" x14ac:dyDescent="0.25"/>
    <row r="597" s="60" customFormat="1" x14ac:dyDescent="0.25"/>
    <row r="598" s="60" customFormat="1" x14ac:dyDescent="0.25"/>
    <row r="599" s="60" customFormat="1" x14ac:dyDescent="0.25"/>
    <row r="600" s="60" customFormat="1" x14ac:dyDescent="0.25"/>
    <row r="601" s="60" customFormat="1" x14ac:dyDescent="0.25"/>
    <row r="602" s="60" customFormat="1" x14ac:dyDescent="0.25"/>
    <row r="603" s="60" customFormat="1" x14ac:dyDescent="0.25"/>
    <row r="604" s="60" customFormat="1" x14ac:dyDescent="0.25"/>
    <row r="605" s="60" customFormat="1" x14ac:dyDescent="0.25"/>
    <row r="606" s="60" customFormat="1" x14ac:dyDescent="0.25"/>
    <row r="607" s="60" customFormat="1" x14ac:dyDescent="0.25"/>
    <row r="608" s="60" customFormat="1" x14ac:dyDescent="0.25"/>
    <row r="609" s="60" customFormat="1" x14ac:dyDescent="0.25"/>
    <row r="610" s="60" customFormat="1" x14ac:dyDescent="0.25"/>
    <row r="611" s="60" customFormat="1" x14ac:dyDescent="0.25"/>
    <row r="612" s="60" customFormat="1" x14ac:dyDescent="0.25"/>
    <row r="613" s="60" customFormat="1" x14ac:dyDescent="0.25"/>
    <row r="614" s="60" customFormat="1" x14ac:dyDescent="0.25"/>
    <row r="615" s="60" customFormat="1" x14ac:dyDescent="0.25"/>
    <row r="616" s="60" customFormat="1" x14ac:dyDescent="0.25"/>
    <row r="617" s="60" customFormat="1" x14ac:dyDescent="0.25"/>
    <row r="618" s="60" customFormat="1" x14ac:dyDescent="0.25"/>
    <row r="619" s="60" customFormat="1" x14ac:dyDescent="0.25"/>
    <row r="620" s="60" customFormat="1" x14ac:dyDescent="0.25"/>
    <row r="621" s="60" customFormat="1" x14ac:dyDescent="0.25"/>
    <row r="622" s="60" customFormat="1" x14ac:dyDescent="0.25"/>
    <row r="623" s="60" customFormat="1" x14ac:dyDescent="0.25"/>
    <row r="624" s="60" customFormat="1" x14ac:dyDescent="0.25"/>
    <row r="625" s="60" customFormat="1" x14ac:dyDescent="0.25"/>
    <row r="626" s="60" customFormat="1" x14ac:dyDescent="0.25"/>
    <row r="627" s="60" customFormat="1" x14ac:dyDescent="0.25"/>
    <row r="628" s="60" customFormat="1" x14ac:dyDescent="0.25"/>
    <row r="629" s="60" customFormat="1" x14ac:dyDescent="0.25"/>
    <row r="630" s="60" customFormat="1" x14ac:dyDescent="0.25"/>
    <row r="631" s="60" customFormat="1" x14ac:dyDescent="0.25"/>
    <row r="632" s="60" customFormat="1" x14ac:dyDescent="0.25"/>
    <row r="633" s="60" customFormat="1" x14ac:dyDescent="0.25"/>
    <row r="634" s="60" customFormat="1" x14ac:dyDescent="0.25"/>
    <row r="635" s="60" customFormat="1" x14ac:dyDescent="0.25"/>
    <row r="636" s="60" customFormat="1" x14ac:dyDescent="0.25"/>
    <row r="637" s="60" customFormat="1" x14ac:dyDescent="0.25"/>
    <row r="638" s="60" customFormat="1" x14ac:dyDescent="0.25"/>
    <row r="639" s="60" customFormat="1" x14ac:dyDescent="0.25"/>
    <row r="640" s="60" customFormat="1" x14ac:dyDescent="0.25"/>
    <row r="641" s="60" customFormat="1" x14ac:dyDescent="0.25"/>
    <row r="642" s="60" customFormat="1" x14ac:dyDescent="0.25"/>
    <row r="643" s="60" customFormat="1" x14ac:dyDescent="0.25"/>
    <row r="644" s="60" customFormat="1" x14ac:dyDescent="0.25"/>
    <row r="645" s="60" customFormat="1" x14ac:dyDescent="0.25"/>
    <row r="646" s="60" customFormat="1" x14ac:dyDescent="0.25"/>
    <row r="647" s="60" customFormat="1" x14ac:dyDescent="0.25"/>
    <row r="648" s="60" customFormat="1" x14ac:dyDescent="0.25"/>
    <row r="649" s="60" customFormat="1" x14ac:dyDescent="0.25"/>
    <row r="650" s="60" customFormat="1" x14ac:dyDescent="0.25"/>
    <row r="651" s="60" customFormat="1" x14ac:dyDescent="0.25"/>
    <row r="652" s="60" customFormat="1" x14ac:dyDescent="0.25"/>
    <row r="653" s="60" customFormat="1" x14ac:dyDescent="0.25"/>
    <row r="654" s="60" customFormat="1" x14ac:dyDescent="0.25"/>
    <row r="655" s="60" customFormat="1" x14ac:dyDescent="0.25"/>
    <row r="656" s="60" customFormat="1" x14ac:dyDescent="0.25"/>
    <row r="657" s="60" customFormat="1" x14ac:dyDescent="0.25"/>
    <row r="658" s="60" customFormat="1" x14ac:dyDescent="0.25"/>
    <row r="659" s="60" customFormat="1" x14ac:dyDescent="0.25"/>
    <row r="660" s="60" customFormat="1" x14ac:dyDescent="0.25"/>
    <row r="661" s="60" customFormat="1" x14ac:dyDescent="0.25"/>
    <row r="662" s="60" customFormat="1" x14ac:dyDescent="0.25"/>
    <row r="663" s="60" customFormat="1" x14ac:dyDescent="0.25"/>
    <row r="664" s="60" customFormat="1" x14ac:dyDescent="0.25"/>
    <row r="665" s="60" customFormat="1" x14ac:dyDescent="0.25"/>
    <row r="666" s="60" customFormat="1" x14ac:dyDescent="0.25"/>
    <row r="667" s="60" customFormat="1" x14ac:dyDescent="0.25"/>
    <row r="668" s="60" customFormat="1" x14ac:dyDescent="0.25"/>
    <row r="669" s="60" customFormat="1" x14ac:dyDescent="0.25"/>
    <row r="670" s="60" customFormat="1" x14ac:dyDescent="0.25"/>
    <row r="671" s="60" customFormat="1" x14ac:dyDescent="0.25"/>
    <row r="672" s="60" customFormat="1" x14ac:dyDescent="0.25"/>
    <row r="673" s="60" customFormat="1" x14ac:dyDescent="0.25"/>
    <row r="674" s="60" customFormat="1" x14ac:dyDescent="0.25"/>
    <row r="675" s="60" customFormat="1" x14ac:dyDescent="0.25"/>
    <row r="676" s="60" customFormat="1" x14ac:dyDescent="0.25"/>
    <row r="677" s="60" customFormat="1" x14ac:dyDescent="0.25"/>
    <row r="678" s="60" customFormat="1" x14ac:dyDescent="0.25"/>
    <row r="679" s="60" customFormat="1" x14ac:dyDescent="0.25"/>
    <row r="680" s="60" customFormat="1" x14ac:dyDescent="0.25"/>
    <row r="681" s="60" customFormat="1" x14ac:dyDescent="0.25"/>
    <row r="682" s="60" customFormat="1" x14ac:dyDescent="0.25"/>
    <row r="683" s="60" customFormat="1" x14ac:dyDescent="0.25"/>
    <row r="684" s="60" customFormat="1" x14ac:dyDescent="0.25"/>
    <row r="685" s="60" customFormat="1" x14ac:dyDescent="0.25"/>
    <row r="686" s="60" customFormat="1" x14ac:dyDescent="0.25"/>
    <row r="687" s="60" customFormat="1" x14ac:dyDescent="0.25"/>
    <row r="688" s="60" customFormat="1" x14ac:dyDescent="0.25"/>
    <row r="689" s="60" customFormat="1" x14ac:dyDescent="0.25"/>
    <row r="690" s="60" customFormat="1" x14ac:dyDescent="0.25"/>
    <row r="691" s="60" customFormat="1" x14ac:dyDescent="0.25"/>
    <row r="692" s="60" customFormat="1" x14ac:dyDescent="0.25"/>
    <row r="693" s="60" customFormat="1" x14ac:dyDescent="0.25"/>
    <row r="694" s="60" customFormat="1" x14ac:dyDescent="0.25"/>
    <row r="695" s="60" customFormat="1" x14ac:dyDescent="0.25"/>
    <row r="696" s="60" customFormat="1" x14ac:dyDescent="0.25"/>
    <row r="697" s="60" customFormat="1" x14ac:dyDescent="0.25"/>
    <row r="698" s="60" customFormat="1" x14ac:dyDescent="0.25"/>
    <row r="699" s="60" customFormat="1" x14ac:dyDescent="0.25"/>
    <row r="700" s="60" customFormat="1" x14ac:dyDescent="0.25"/>
    <row r="701" s="60" customFormat="1" x14ac:dyDescent="0.25"/>
    <row r="702" s="60" customFormat="1" x14ac:dyDescent="0.25"/>
    <row r="703" s="60" customFormat="1" x14ac:dyDescent="0.25"/>
    <row r="704" s="60" customFormat="1" x14ac:dyDescent="0.25"/>
    <row r="705" s="60" customFormat="1" x14ac:dyDescent="0.25"/>
    <row r="706" s="60" customFormat="1" x14ac:dyDescent="0.25"/>
    <row r="707" s="60" customFormat="1" x14ac:dyDescent="0.25"/>
    <row r="708" s="60" customFormat="1" x14ac:dyDescent="0.25"/>
    <row r="709" s="60" customFormat="1" x14ac:dyDescent="0.25"/>
    <row r="710" s="60" customFormat="1" x14ac:dyDescent="0.25"/>
    <row r="711" s="60" customFormat="1" x14ac:dyDescent="0.25"/>
    <row r="712" s="60" customFormat="1" x14ac:dyDescent="0.25"/>
    <row r="713" s="60" customFormat="1" x14ac:dyDescent="0.25"/>
    <row r="714" s="60" customFormat="1" x14ac:dyDescent="0.25"/>
    <row r="715" s="60" customFormat="1" x14ac:dyDescent="0.25"/>
    <row r="716" s="60" customFormat="1" x14ac:dyDescent="0.25"/>
    <row r="717" s="60" customFormat="1" x14ac:dyDescent="0.25"/>
    <row r="718" s="60" customFormat="1" x14ac:dyDescent="0.25"/>
    <row r="719" s="60" customFormat="1" x14ac:dyDescent="0.25"/>
    <row r="720" s="60" customFormat="1" x14ac:dyDescent="0.25"/>
    <row r="721" s="60" customFormat="1" x14ac:dyDescent="0.25"/>
    <row r="722" s="60" customFormat="1" x14ac:dyDescent="0.25"/>
    <row r="723" s="60" customFormat="1" x14ac:dyDescent="0.25"/>
    <row r="724" s="60" customFormat="1" x14ac:dyDescent="0.25"/>
    <row r="725" s="60" customFormat="1" x14ac:dyDescent="0.25"/>
    <row r="726" s="60" customFormat="1" x14ac:dyDescent="0.25"/>
    <row r="727" s="60" customFormat="1" x14ac:dyDescent="0.25"/>
    <row r="728" s="60" customFormat="1" x14ac:dyDescent="0.25"/>
    <row r="729" s="60" customFormat="1" x14ac:dyDescent="0.25"/>
    <row r="730" s="60" customFormat="1" x14ac:dyDescent="0.25"/>
    <row r="731" s="60" customFormat="1" x14ac:dyDescent="0.25"/>
    <row r="732" s="60" customFormat="1" x14ac:dyDescent="0.25"/>
    <row r="733" s="60" customFormat="1" x14ac:dyDescent="0.25"/>
    <row r="734" s="60" customFormat="1" x14ac:dyDescent="0.25"/>
    <row r="735" s="60" customFormat="1" x14ac:dyDescent="0.25"/>
    <row r="736" s="60" customFormat="1" x14ac:dyDescent="0.25"/>
    <row r="737" s="60" customFormat="1" x14ac:dyDescent="0.25"/>
    <row r="738" s="60" customFormat="1" x14ac:dyDescent="0.25"/>
    <row r="739" s="60" customFormat="1" x14ac:dyDescent="0.25"/>
    <row r="740" s="60" customFormat="1" x14ac:dyDescent="0.25"/>
    <row r="741" s="60" customFormat="1" x14ac:dyDescent="0.25"/>
    <row r="742" s="60" customFormat="1" x14ac:dyDescent="0.25"/>
    <row r="743" s="60" customFormat="1" x14ac:dyDescent="0.25"/>
    <row r="744" s="60" customFormat="1" x14ac:dyDescent="0.25"/>
    <row r="745" s="60" customFormat="1" x14ac:dyDescent="0.25"/>
    <row r="746" s="60" customFormat="1" x14ac:dyDescent="0.25"/>
    <row r="747" s="60" customFormat="1" x14ac:dyDescent="0.25"/>
    <row r="748" s="60" customFormat="1" x14ac:dyDescent="0.25"/>
    <row r="749" s="60" customFormat="1" x14ac:dyDescent="0.25"/>
    <row r="750" s="60" customFormat="1" x14ac:dyDescent="0.25"/>
    <row r="751" s="60" customFormat="1" x14ac:dyDescent="0.25"/>
    <row r="752" s="60" customFormat="1" x14ac:dyDescent="0.25"/>
    <row r="753" s="60" customFormat="1" x14ac:dyDescent="0.25"/>
    <row r="754" s="60" customFormat="1" x14ac:dyDescent="0.25"/>
    <row r="755" s="60" customFormat="1" x14ac:dyDescent="0.25"/>
    <row r="756" s="60" customFormat="1" x14ac:dyDescent="0.25"/>
    <row r="757" s="60" customFormat="1" x14ac:dyDescent="0.25"/>
    <row r="758" s="60" customFormat="1" x14ac:dyDescent="0.25"/>
    <row r="759" s="60" customFormat="1" x14ac:dyDescent="0.25"/>
    <row r="760" s="60" customFormat="1" x14ac:dyDescent="0.25"/>
    <row r="761" s="60" customFormat="1" x14ac:dyDescent="0.25"/>
    <row r="762" s="60" customFormat="1" x14ac:dyDescent="0.25"/>
    <row r="763" s="60" customFormat="1" x14ac:dyDescent="0.25"/>
    <row r="764" s="60" customFormat="1" x14ac:dyDescent="0.25"/>
    <row r="765" s="60" customFormat="1" x14ac:dyDescent="0.25"/>
    <row r="766" s="60" customFormat="1" x14ac:dyDescent="0.25"/>
    <row r="767" s="60" customFormat="1" x14ac:dyDescent="0.25"/>
    <row r="768" s="60" customFormat="1" x14ac:dyDescent="0.25"/>
    <row r="769" s="60" customFormat="1" x14ac:dyDescent="0.25"/>
    <row r="770" s="60" customFormat="1" x14ac:dyDescent="0.25"/>
    <row r="771" s="60" customFormat="1" x14ac:dyDescent="0.25"/>
    <row r="772" s="60" customFormat="1" x14ac:dyDescent="0.25"/>
    <row r="773" s="60" customFormat="1" x14ac:dyDescent="0.25"/>
    <row r="774" s="60" customFormat="1" x14ac:dyDescent="0.25"/>
    <row r="775" s="60" customFormat="1" x14ac:dyDescent="0.25"/>
    <row r="776" s="60" customFormat="1" x14ac:dyDescent="0.25"/>
    <row r="777" s="60" customFormat="1" x14ac:dyDescent="0.25"/>
    <row r="778" s="60" customFormat="1" x14ac:dyDescent="0.25"/>
    <row r="779" s="60" customFormat="1" x14ac:dyDescent="0.25"/>
    <row r="780" s="60" customFormat="1" x14ac:dyDescent="0.25"/>
    <row r="781" s="60" customFormat="1" x14ac:dyDescent="0.25"/>
    <row r="782" s="60" customFormat="1" x14ac:dyDescent="0.25"/>
    <row r="783" s="60" customFormat="1" x14ac:dyDescent="0.25"/>
    <row r="784" s="60" customFormat="1" x14ac:dyDescent="0.25"/>
    <row r="785" s="60" customFormat="1" x14ac:dyDescent="0.25"/>
    <row r="786" s="60" customFormat="1" x14ac:dyDescent="0.25"/>
    <row r="787" s="60" customFormat="1" x14ac:dyDescent="0.25"/>
    <row r="788" s="60" customFormat="1" x14ac:dyDescent="0.25"/>
    <row r="789" s="60" customFormat="1" x14ac:dyDescent="0.25"/>
    <row r="790" s="60" customFormat="1" x14ac:dyDescent="0.25"/>
    <row r="791" s="60" customFormat="1" x14ac:dyDescent="0.25"/>
    <row r="792" s="60" customFormat="1" x14ac:dyDescent="0.25"/>
    <row r="793" s="60" customFormat="1" x14ac:dyDescent="0.25"/>
    <row r="794" s="60" customFormat="1" x14ac:dyDescent="0.25"/>
    <row r="795" s="60" customFormat="1" x14ac:dyDescent="0.25"/>
    <row r="796" s="60" customFormat="1" x14ac:dyDescent="0.25"/>
    <row r="797" s="60" customFormat="1" x14ac:dyDescent="0.25"/>
    <row r="798" s="60" customFormat="1" x14ac:dyDescent="0.25"/>
    <row r="799" s="60" customFormat="1" x14ac:dyDescent="0.25"/>
    <row r="800" s="60" customFormat="1" x14ac:dyDescent="0.25"/>
    <row r="801" s="60" customFormat="1" x14ac:dyDescent="0.25"/>
    <row r="802" s="60" customFormat="1" x14ac:dyDescent="0.25"/>
    <row r="803" s="60" customFormat="1" x14ac:dyDescent="0.25"/>
    <row r="804" s="60" customFormat="1" x14ac:dyDescent="0.25"/>
    <row r="805" s="60" customFormat="1" x14ac:dyDescent="0.25"/>
    <row r="806" s="60" customFormat="1" x14ac:dyDescent="0.25"/>
    <row r="807" s="60" customFormat="1" x14ac:dyDescent="0.25"/>
    <row r="808" s="60" customFormat="1" x14ac:dyDescent="0.25"/>
    <row r="809" s="60" customFormat="1" x14ac:dyDescent="0.25"/>
    <row r="810" s="60" customFormat="1" x14ac:dyDescent="0.25"/>
    <row r="811" s="60" customFormat="1" x14ac:dyDescent="0.25"/>
    <row r="812" s="60" customFormat="1" x14ac:dyDescent="0.25"/>
    <row r="813" s="60" customFormat="1" x14ac:dyDescent="0.25"/>
    <row r="814" s="60" customFormat="1" x14ac:dyDescent="0.25"/>
    <row r="815" s="60" customFormat="1" x14ac:dyDescent="0.25"/>
    <row r="816" s="60" customFormat="1" x14ac:dyDescent="0.25"/>
    <row r="817" s="60" customFormat="1" x14ac:dyDescent="0.25"/>
    <row r="818" s="60" customFormat="1" x14ac:dyDescent="0.25"/>
    <row r="819" s="60" customFormat="1" x14ac:dyDescent="0.25"/>
    <row r="820" s="60" customFormat="1" x14ac:dyDescent="0.25"/>
    <row r="821" s="60" customFormat="1" x14ac:dyDescent="0.25"/>
    <row r="822" s="60" customFormat="1" x14ac:dyDescent="0.25"/>
    <row r="823" s="60" customFormat="1" x14ac:dyDescent="0.25"/>
    <row r="824" s="60" customFormat="1" x14ac:dyDescent="0.25"/>
    <row r="825" s="60" customFormat="1" x14ac:dyDescent="0.25"/>
    <row r="826" s="60" customFormat="1" x14ac:dyDescent="0.25"/>
    <row r="827" s="60" customFormat="1" x14ac:dyDescent="0.25"/>
    <row r="828" s="60" customFormat="1" x14ac:dyDescent="0.25"/>
    <row r="829" s="60" customFormat="1" x14ac:dyDescent="0.25"/>
    <row r="830" s="60" customFormat="1" x14ac:dyDescent="0.25"/>
    <row r="831" s="60" customFormat="1" x14ac:dyDescent="0.25"/>
    <row r="832" s="60" customFormat="1" x14ac:dyDescent="0.25"/>
    <row r="833" s="60" customFormat="1" x14ac:dyDescent="0.25"/>
    <row r="834" s="60" customFormat="1" x14ac:dyDescent="0.25"/>
    <row r="835" s="60" customFormat="1" x14ac:dyDescent="0.25"/>
    <row r="836" s="60" customFormat="1" x14ac:dyDescent="0.25"/>
    <row r="837" s="60" customFormat="1" x14ac:dyDescent="0.25"/>
    <row r="838" s="60" customFormat="1" x14ac:dyDescent="0.25"/>
    <row r="839" s="60" customFormat="1" x14ac:dyDescent="0.25"/>
    <row r="840" s="60" customFormat="1" x14ac:dyDescent="0.25"/>
    <row r="841" s="60" customFormat="1" x14ac:dyDescent="0.25"/>
    <row r="842" s="60" customFormat="1" x14ac:dyDescent="0.25"/>
    <row r="843" s="60" customFormat="1" x14ac:dyDescent="0.25"/>
    <row r="844" s="60" customFormat="1" x14ac:dyDescent="0.25"/>
    <row r="845" s="60" customFormat="1" x14ac:dyDescent="0.25"/>
    <row r="846" s="60" customFormat="1" x14ac:dyDescent="0.25"/>
    <row r="847" s="60" customFormat="1" x14ac:dyDescent="0.25"/>
    <row r="848" s="60" customFormat="1" x14ac:dyDescent="0.25"/>
    <row r="849" s="60" customFormat="1" x14ac:dyDescent="0.25"/>
    <row r="850" s="60" customFormat="1" x14ac:dyDescent="0.25"/>
    <row r="851" s="60" customFormat="1" x14ac:dyDescent="0.25"/>
    <row r="852" s="60" customFormat="1" x14ac:dyDescent="0.25"/>
    <row r="853" s="60" customFormat="1" x14ac:dyDescent="0.25"/>
    <row r="854" s="60" customFormat="1" x14ac:dyDescent="0.25"/>
    <row r="855" s="60" customFormat="1" x14ac:dyDescent="0.25"/>
    <row r="856" s="60" customFormat="1" x14ac:dyDescent="0.25"/>
    <row r="857" s="60" customFormat="1" x14ac:dyDescent="0.25"/>
    <row r="858" s="60" customFormat="1" x14ac:dyDescent="0.25"/>
    <row r="859" s="60" customFormat="1" x14ac:dyDescent="0.25"/>
    <row r="860" s="60" customFormat="1" x14ac:dyDescent="0.25"/>
    <row r="861" s="60" customFormat="1" x14ac:dyDescent="0.25"/>
    <row r="862" s="60" customFormat="1" x14ac:dyDescent="0.25"/>
    <row r="863" s="60" customFormat="1" x14ac:dyDescent="0.25"/>
    <row r="864" s="60" customFormat="1" x14ac:dyDescent="0.25"/>
    <row r="865" s="60" customFormat="1" x14ac:dyDescent="0.25"/>
    <row r="866" s="60" customFormat="1" x14ac:dyDescent="0.25"/>
    <row r="867" s="60" customFormat="1" x14ac:dyDescent="0.25"/>
    <row r="868" s="60" customFormat="1" x14ac:dyDescent="0.25"/>
    <row r="869" s="60" customFormat="1" x14ac:dyDescent="0.25"/>
    <row r="870" s="60" customFormat="1" x14ac:dyDescent="0.25"/>
    <row r="871" s="60" customFormat="1" x14ac:dyDescent="0.25"/>
    <row r="872" s="60" customFormat="1" x14ac:dyDescent="0.25"/>
    <row r="873" s="60" customFormat="1" x14ac:dyDescent="0.25"/>
    <row r="874" s="60" customFormat="1" x14ac:dyDescent="0.25"/>
    <row r="875" s="60" customFormat="1" x14ac:dyDescent="0.25"/>
    <row r="876" s="60" customFormat="1" x14ac:dyDescent="0.25"/>
    <row r="877" s="60" customFormat="1" x14ac:dyDescent="0.25"/>
    <row r="878" s="60" customFormat="1" x14ac:dyDescent="0.25"/>
    <row r="879" s="60" customFormat="1" x14ac:dyDescent="0.25"/>
    <row r="880" s="60" customFormat="1" x14ac:dyDescent="0.25"/>
    <row r="881" s="60" customFormat="1" x14ac:dyDescent="0.25"/>
    <row r="882" s="60" customFormat="1" x14ac:dyDescent="0.25"/>
    <row r="883" s="60" customFormat="1" x14ac:dyDescent="0.25"/>
    <row r="884" s="60" customFormat="1" x14ac:dyDescent="0.25"/>
    <row r="885" s="60" customFormat="1" x14ac:dyDescent="0.25"/>
    <row r="886" s="60" customFormat="1" x14ac:dyDescent="0.25"/>
    <row r="887" s="60" customFormat="1" x14ac:dyDescent="0.25"/>
    <row r="888" s="60" customFormat="1" x14ac:dyDescent="0.25"/>
    <row r="889" s="60" customFormat="1" x14ac:dyDescent="0.25"/>
    <row r="890" s="60" customFormat="1" x14ac:dyDescent="0.25"/>
    <row r="891" s="60" customFormat="1" x14ac:dyDescent="0.25"/>
    <row r="892" s="60" customFormat="1" x14ac:dyDescent="0.25"/>
    <row r="893" s="60" customFormat="1" x14ac:dyDescent="0.25"/>
    <row r="894" s="60" customFormat="1" x14ac:dyDescent="0.25"/>
    <row r="895" s="60" customFormat="1" x14ac:dyDescent="0.25"/>
    <row r="896" s="60" customFormat="1" x14ac:dyDescent="0.25"/>
    <row r="897" s="60" customFormat="1" x14ac:dyDescent="0.25"/>
    <row r="898" s="60" customFormat="1" x14ac:dyDescent="0.25"/>
    <row r="899" s="60" customFormat="1" x14ac:dyDescent="0.25"/>
    <row r="900" s="60" customFormat="1" x14ac:dyDescent="0.25"/>
    <row r="901" s="60" customFormat="1" x14ac:dyDescent="0.25"/>
    <row r="902" s="60" customFormat="1" x14ac:dyDescent="0.25"/>
    <row r="903" s="60" customFormat="1" x14ac:dyDescent="0.25"/>
    <row r="904" s="60" customFormat="1" x14ac:dyDescent="0.25"/>
    <row r="905" s="60" customFormat="1" x14ac:dyDescent="0.25"/>
    <row r="906" s="60" customFormat="1" x14ac:dyDescent="0.25"/>
    <row r="907" s="60" customFormat="1" x14ac:dyDescent="0.25"/>
    <row r="908" s="60" customFormat="1" x14ac:dyDescent="0.25"/>
    <row r="909" s="60" customFormat="1" x14ac:dyDescent="0.25"/>
    <row r="910" s="60" customFormat="1" x14ac:dyDescent="0.25"/>
    <row r="911" s="60" customFormat="1" x14ac:dyDescent="0.25"/>
    <row r="912" s="60" customFormat="1" x14ac:dyDescent="0.25"/>
    <row r="913" s="60" customFormat="1" x14ac:dyDescent="0.25"/>
    <row r="914" s="60" customFormat="1" x14ac:dyDescent="0.25"/>
    <row r="915" s="60" customFormat="1" x14ac:dyDescent="0.25"/>
    <row r="916" s="60" customFormat="1" x14ac:dyDescent="0.25"/>
    <row r="917" s="60" customFormat="1" x14ac:dyDescent="0.25"/>
    <row r="918" s="60" customFormat="1" x14ac:dyDescent="0.25"/>
    <row r="919" s="60" customFormat="1" x14ac:dyDescent="0.25"/>
    <row r="920" s="60" customFormat="1" x14ac:dyDescent="0.25"/>
    <row r="921" s="60" customFormat="1" x14ac:dyDescent="0.25"/>
    <row r="922" s="60" customFormat="1" x14ac:dyDescent="0.25"/>
    <row r="923" s="60" customFormat="1" x14ac:dyDescent="0.25"/>
    <row r="924" s="60" customFormat="1" x14ac:dyDescent="0.25"/>
    <row r="925" s="60" customFormat="1" x14ac:dyDescent="0.25"/>
    <row r="926" s="60" customFormat="1" x14ac:dyDescent="0.25"/>
    <row r="927" s="60" customFormat="1" x14ac:dyDescent="0.25"/>
    <row r="928" s="60" customFormat="1" x14ac:dyDescent="0.25"/>
    <row r="929" s="60" customFormat="1" x14ac:dyDescent="0.25"/>
    <row r="930" s="60" customFormat="1" x14ac:dyDescent="0.25"/>
    <row r="931" s="60" customFormat="1" x14ac:dyDescent="0.25"/>
    <row r="932" s="60" customFormat="1" x14ac:dyDescent="0.25"/>
    <row r="933" s="60" customFormat="1" x14ac:dyDescent="0.25"/>
    <row r="934" s="60" customFormat="1" x14ac:dyDescent="0.25"/>
    <row r="935" s="60" customFormat="1" x14ac:dyDescent="0.25"/>
    <row r="936" s="60" customFormat="1" x14ac:dyDescent="0.25"/>
    <row r="937" s="60" customFormat="1" x14ac:dyDescent="0.25"/>
    <row r="938" s="60" customFormat="1" x14ac:dyDescent="0.25"/>
    <row r="939" s="60" customFormat="1" x14ac:dyDescent="0.25"/>
    <row r="940" s="60" customFormat="1" x14ac:dyDescent="0.25"/>
    <row r="941" s="60" customFormat="1" x14ac:dyDescent="0.25"/>
    <row r="942" s="60" customFormat="1" x14ac:dyDescent="0.25"/>
    <row r="943" s="60" customFormat="1" x14ac:dyDescent="0.25"/>
    <row r="944" s="60" customFormat="1" x14ac:dyDescent="0.25"/>
    <row r="945" s="60" customFormat="1" x14ac:dyDescent="0.25"/>
    <row r="946" s="60" customFormat="1" x14ac:dyDescent="0.25"/>
    <row r="947" s="60" customFormat="1" x14ac:dyDescent="0.25"/>
    <row r="948" s="60" customFormat="1" x14ac:dyDescent="0.25"/>
    <row r="949" s="60" customFormat="1" x14ac:dyDescent="0.25"/>
    <row r="950" s="60" customFormat="1" x14ac:dyDescent="0.25"/>
    <row r="951" s="60" customFormat="1" x14ac:dyDescent="0.25"/>
    <row r="952" s="60" customFormat="1" x14ac:dyDescent="0.25"/>
    <row r="953" s="60" customFormat="1" x14ac:dyDescent="0.25"/>
    <row r="954" s="60" customFormat="1" x14ac:dyDescent="0.25"/>
    <row r="955" s="60" customFormat="1" x14ac:dyDescent="0.25"/>
    <row r="956" s="60" customFormat="1" x14ac:dyDescent="0.25"/>
    <row r="957" s="60" customFormat="1" x14ac:dyDescent="0.25"/>
    <row r="958" s="60" customFormat="1" x14ac:dyDescent="0.25"/>
    <row r="959" s="60" customFormat="1" x14ac:dyDescent="0.25"/>
    <row r="960" s="60" customFormat="1" x14ac:dyDescent="0.25"/>
    <row r="961" s="60" customFormat="1" x14ac:dyDescent="0.25"/>
    <row r="962" s="60" customFormat="1" x14ac:dyDescent="0.25"/>
    <row r="963" s="60" customFormat="1" x14ac:dyDescent="0.25"/>
    <row r="964" s="60" customFormat="1" x14ac:dyDescent="0.25"/>
    <row r="965" s="60" customFormat="1" x14ac:dyDescent="0.25"/>
    <row r="966" s="60" customFormat="1" x14ac:dyDescent="0.25"/>
    <row r="967" s="60" customFormat="1" x14ac:dyDescent="0.25"/>
    <row r="968" s="60" customFormat="1" x14ac:dyDescent="0.25"/>
    <row r="969" s="60" customFormat="1" x14ac:dyDescent="0.25"/>
    <row r="970" s="60" customFormat="1" x14ac:dyDescent="0.25"/>
    <row r="971" s="60" customFormat="1" x14ac:dyDescent="0.25"/>
    <row r="972" s="60" customFormat="1" x14ac:dyDescent="0.25"/>
    <row r="973" s="60" customFormat="1" x14ac:dyDescent="0.25"/>
    <row r="974" s="60" customFormat="1" x14ac:dyDescent="0.25"/>
    <row r="975" s="60" customFormat="1" x14ac:dyDescent="0.25"/>
    <row r="976" s="60" customFormat="1" x14ac:dyDescent="0.25"/>
    <row r="977" s="60" customFormat="1" x14ac:dyDescent="0.25"/>
    <row r="978" s="60" customFormat="1" x14ac:dyDescent="0.25"/>
    <row r="979" s="60" customFormat="1" x14ac:dyDescent="0.25"/>
    <row r="980" s="60" customFormat="1" x14ac:dyDescent="0.25"/>
    <row r="981" s="60" customFormat="1" x14ac:dyDescent="0.25"/>
    <row r="982" s="60" customFormat="1" x14ac:dyDescent="0.25"/>
    <row r="983" s="60" customFormat="1" x14ac:dyDescent="0.25"/>
    <row r="984" s="60" customFormat="1" x14ac:dyDescent="0.25"/>
    <row r="985" s="60" customFormat="1" x14ac:dyDescent="0.25"/>
    <row r="986" s="60" customFormat="1" x14ac:dyDescent="0.25"/>
    <row r="987" s="60" customFormat="1" x14ac:dyDescent="0.25"/>
    <row r="988" s="60" customFormat="1" x14ac:dyDescent="0.25"/>
    <row r="989" s="60" customFormat="1" x14ac:dyDescent="0.25"/>
    <row r="990" s="60" customFormat="1" x14ac:dyDescent="0.25"/>
    <row r="991" s="60" customFormat="1" x14ac:dyDescent="0.25"/>
    <row r="992" s="60" customFormat="1" x14ac:dyDescent="0.25"/>
    <row r="993" s="60" customFormat="1" x14ac:dyDescent="0.25"/>
    <row r="994" s="60" customFormat="1" x14ac:dyDescent="0.25"/>
    <row r="995" s="60" customFormat="1" x14ac:dyDescent="0.25"/>
    <row r="996" s="60" customFormat="1" x14ac:dyDescent="0.25"/>
    <row r="997" s="60" customFormat="1" x14ac:dyDescent="0.25"/>
    <row r="998" s="60" customFormat="1" x14ac:dyDescent="0.25"/>
    <row r="999" s="60" customFormat="1" x14ac:dyDescent="0.25"/>
    <row r="1000" s="60" customFormat="1" x14ac:dyDescent="0.25"/>
  </sheetData>
  <mergeCells count="40">
    <mergeCell ref="H16:H18"/>
    <mergeCell ref="C19:C21"/>
    <mergeCell ref="D19:D21"/>
    <mergeCell ref="G19:G21"/>
    <mergeCell ref="H19:H21"/>
    <mergeCell ref="E19:E21"/>
    <mergeCell ref="F19:F21"/>
    <mergeCell ref="F22:F24"/>
    <mergeCell ref="E16:E18"/>
    <mergeCell ref="F16:F18"/>
    <mergeCell ref="G22:G24"/>
    <mergeCell ref="G16:G18"/>
    <mergeCell ref="H22:H24"/>
    <mergeCell ref="D25:H25"/>
    <mergeCell ref="B2:H2"/>
    <mergeCell ref="D5:H5"/>
    <mergeCell ref="B7:B21"/>
    <mergeCell ref="C7:C9"/>
    <mergeCell ref="D7:D9"/>
    <mergeCell ref="E7:E9"/>
    <mergeCell ref="F7:F9"/>
    <mergeCell ref="G7:G9"/>
    <mergeCell ref="H7:H9"/>
    <mergeCell ref="C16:C18"/>
    <mergeCell ref="D16:D18"/>
    <mergeCell ref="B22:C24"/>
    <mergeCell ref="D22:D24"/>
    <mergeCell ref="E22:E24"/>
    <mergeCell ref="G10:G12"/>
    <mergeCell ref="H10:H12"/>
    <mergeCell ref="C10:C12"/>
    <mergeCell ref="D10:D12"/>
    <mergeCell ref="E10:E12"/>
    <mergeCell ref="F10:F12"/>
    <mergeCell ref="H13:H15"/>
    <mergeCell ref="C13:C15"/>
    <mergeCell ref="D13:D15"/>
    <mergeCell ref="E13:E15"/>
    <mergeCell ref="F13:F15"/>
    <mergeCell ref="G13:G15"/>
  </mergeCell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695325</xdr:colOff>
                    <xdr:row>1</xdr:row>
                    <xdr:rowOff>19050</xdr:rowOff>
                  </from>
                  <to>
                    <xdr:col>9</xdr:col>
                    <xdr:colOff>619125</xdr:colOff>
                    <xdr:row>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44</vt:i4>
      </vt:variant>
    </vt:vector>
  </HeadingPairs>
  <TitlesOfParts>
    <vt:vector size="60" baseType="lpstr">
      <vt:lpstr>INF</vt:lpstr>
      <vt:lpstr>METD</vt:lpstr>
      <vt:lpstr>RE</vt:lpstr>
      <vt:lpstr>Metodologia Magerit</vt:lpstr>
      <vt:lpstr>PYD</vt:lpstr>
      <vt:lpstr>AVC</vt:lpstr>
      <vt:lpstr>VC</vt:lpstr>
      <vt:lpstr>APT</vt:lpstr>
      <vt:lpstr>MC</vt:lpstr>
      <vt:lpstr>IA</vt:lpstr>
      <vt:lpstr>BDA</vt:lpstr>
      <vt:lpstr>BDCO</vt:lpstr>
      <vt:lpstr>27001</vt:lpstr>
      <vt:lpstr>27001 (2)</vt:lpstr>
      <vt:lpstr>BD</vt:lpstr>
      <vt:lpstr>Bibliografía</vt:lpstr>
      <vt:lpstr>Activos</vt:lpstr>
      <vt:lpstr>'27001 (2)'!AUXILIAR</vt:lpstr>
      <vt:lpstr>AUXILIAR</vt:lpstr>
      <vt:lpstr>'27001 (2)'!COMUNICACIONES</vt:lpstr>
      <vt:lpstr>COMUNICACIONES</vt:lpstr>
      <vt:lpstr>'27001 (2)'!CRIPTOGRAFICAS</vt:lpstr>
      <vt:lpstr>CRIPTOGRAFICAS</vt:lpstr>
      <vt:lpstr>DATOS</vt:lpstr>
      <vt:lpstr>'27001 (2)'!DOMINIO_A10</vt:lpstr>
      <vt:lpstr>DOMINIO_A10</vt:lpstr>
      <vt:lpstr>'27001 (2)'!DOMINIO_A11</vt:lpstr>
      <vt:lpstr>DOMINIO_A11</vt:lpstr>
      <vt:lpstr>'27001 (2)'!DOMINIO_A13</vt:lpstr>
      <vt:lpstr>DOMINIO_A13</vt:lpstr>
      <vt:lpstr>'27001 (2)'!DOMINIO_A14</vt:lpstr>
      <vt:lpstr>DOMINIO_A14</vt:lpstr>
      <vt:lpstr>'27001 (2)'!DOMINIO_A15</vt:lpstr>
      <vt:lpstr>DOMINIO_A15</vt:lpstr>
      <vt:lpstr>'27001 (2)'!DOMINIO_A18</vt:lpstr>
      <vt:lpstr>DOMINIO_A18</vt:lpstr>
      <vt:lpstr>'27001 (2)'!DOMINIO_A5</vt:lpstr>
      <vt:lpstr>DOMINIO_A5</vt:lpstr>
      <vt:lpstr>'27001 (2)'!DOMINIO_A6</vt:lpstr>
      <vt:lpstr>DOMINIO_A6</vt:lpstr>
      <vt:lpstr>'27001 (2)'!DOMINIO_A7</vt:lpstr>
      <vt:lpstr>DOMINIO_A7</vt:lpstr>
      <vt:lpstr>'27001 (2)'!DOMINIO_A8</vt:lpstr>
      <vt:lpstr>DOMINIO_A8</vt:lpstr>
      <vt:lpstr>'27001 (2)'!DOMINIO_A9</vt:lpstr>
      <vt:lpstr>DOMINIO_A9</vt:lpstr>
      <vt:lpstr>'27001 (2)'!Dominios</vt:lpstr>
      <vt:lpstr>Dominios</vt:lpstr>
      <vt:lpstr>'27001 (2)'!HARDWARE</vt:lpstr>
      <vt:lpstr>HARDWARE</vt:lpstr>
      <vt:lpstr>'27001 (2)'!INSTALACIONES</vt:lpstr>
      <vt:lpstr>INSTALACIONES</vt:lpstr>
      <vt:lpstr>'27001 (2)'!PERSONAL</vt:lpstr>
      <vt:lpstr>PERSONAL</vt:lpstr>
      <vt:lpstr>'27001 (2)'!SERVICIOS</vt:lpstr>
      <vt:lpstr>SERVICIOS</vt:lpstr>
      <vt:lpstr>'27001 (2)'!SOFTWARE</vt:lpstr>
      <vt:lpstr>SOFTWARE</vt:lpstr>
      <vt:lpstr>'27001 (2)'!SOPORTE</vt:lpstr>
      <vt:lpstr>SOPORTE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 Academica</dc:creator>
  <cp:lastModifiedBy>SISTEMAS</cp:lastModifiedBy>
  <dcterms:created xsi:type="dcterms:W3CDTF">2020-05-27T19:57:18Z</dcterms:created>
  <dcterms:modified xsi:type="dcterms:W3CDTF">2023-09-21T16:35:37Z</dcterms:modified>
</cp:coreProperties>
</file>