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SEGUIMIENTO GESTIÓN INTEGRAL DEL RIESGO POR PROCESO\"/>
    </mc:Choice>
  </mc:AlternateContent>
  <xr:revisionPtr revIDLastSave="0" documentId="13_ncr:1_{1A4B8E50-355E-4662-8122-3A38B71A9B79}" xr6:coauthVersionLast="47" xr6:coauthVersionMax="47" xr10:uidLastSave="{00000000-0000-0000-0000-000000000000}"/>
  <bookViews>
    <workbookView xWindow="1380" yWindow="900" windowWidth="14295" windowHeight="14715"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R86" i="9" s="1"/>
  <c r="L86" i="9"/>
  <c r="K86" i="9"/>
  <c r="I86" i="9"/>
  <c r="N85" i="9"/>
  <c r="R85" i="9" s="1"/>
  <c r="L85" i="9"/>
  <c r="K85" i="9"/>
  <c r="I85" i="9"/>
  <c r="N84" i="9"/>
  <c r="R84" i="9" s="1"/>
  <c r="L84" i="9"/>
  <c r="K84" i="9"/>
  <c r="I84" i="9"/>
  <c r="N83" i="9"/>
  <c r="L83" i="9"/>
  <c r="K83" i="9"/>
  <c r="I83" i="9"/>
  <c r="N82" i="9"/>
  <c r="L82" i="9"/>
  <c r="K82" i="9"/>
  <c r="I82" i="9"/>
  <c r="N81" i="9"/>
  <c r="R81" i="9" s="1"/>
  <c r="L81" i="9"/>
  <c r="K81" i="9"/>
  <c r="I81" i="9"/>
  <c r="N80" i="9"/>
  <c r="R80" i="9" s="1"/>
  <c r="L80" i="9"/>
  <c r="K80" i="9"/>
  <c r="I80" i="9"/>
  <c r="N79" i="9"/>
  <c r="L79" i="9"/>
  <c r="K79" i="9"/>
  <c r="I79" i="9"/>
  <c r="N78" i="9"/>
  <c r="L78" i="9"/>
  <c r="K78" i="9"/>
  <c r="I78" i="9"/>
  <c r="N77" i="9"/>
  <c r="R77" i="9" s="1"/>
  <c r="L77" i="9"/>
  <c r="K77" i="9"/>
  <c r="I77" i="9"/>
  <c r="N76" i="9"/>
  <c r="R76" i="9" s="1"/>
  <c r="L76" i="9"/>
  <c r="K76" i="9"/>
  <c r="I76" i="9"/>
  <c r="N75" i="9"/>
  <c r="L75" i="9"/>
  <c r="K75" i="9"/>
  <c r="I75" i="9"/>
  <c r="N74" i="9"/>
  <c r="L74" i="9"/>
  <c r="K74" i="9"/>
  <c r="I74" i="9"/>
  <c r="N73" i="9"/>
  <c r="L73" i="9"/>
  <c r="T73" i="9" s="1"/>
  <c r="K73" i="9"/>
  <c r="R73" i="9" s="1"/>
  <c r="I73" i="9"/>
  <c r="N72" i="9"/>
  <c r="L72" i="9"/>
  <c r="K72" i="9"/>
  <c r="I72" i="9"/>
  <c r="N71" i="9"/>
  <c r="R71" i="9" s="1"/>
  <c r="L71" i="9"/>
  <c r="K71" i="9"/>
  <c r="I71" i="9"/>
  <c r="N70" i="9"/>
  <c r="L70" i="9"/>
  <c r="K70" i="9"/>
  <c r="R70" i="9" s="1"/>
  <c r="I70" i="9"/>
  <c r="N69" i="9"/>
  <c r="L69" i="9"/>
  <c r="K69" i="9"/>
  <c r="R69" i="9"/>
  <c r="I69" i="9"/>
  <c r="N68" i="9"/>
  <c r="L68" i="9"/>
  <c r="K68" i="9"/>
  <c r="R68" i="9" s="1"/>
  <c r="I68" i="9"/>
  <c r="N67" i="9"/>
  <c r="L67" i="9"/>
  <c r="K67" i="9"/>
  <c r="R67" i="9" s="1"/>
  <c r="I67" i="9"/>
  <c r="N66" i="9"/>
  <c r="L66" i="9"/>
  <c r="K66" i="9"/>
  <c r="I66" i="9"/>
  <c r="N65" i="9"/>
  <c r="L65" i="9"/>
  <c r="K65" i="9"/>
  <c r="R65" i="9" s="1"/>
  <c r="I65" i="9"/>
  <c r="N64" i="9"/>
  <c r="L64" i="9"/>
  <c r="K64" i="9"/>
  <c r="I64" i="9"/>
  <c r="N63" i="9"/>
  <c r="R63" i="9" s="1"/>
  <c r="L63" i="9"/>
  <c r="K63" i="9"/>
  <c r="I63" i="9"/>
  <c r="N62" i="9"/>
  <c r="L62" i="9"/>
  <c r="K62" i="9"/>
  <c r="R62" i="9" s="1"/>
  <c r="I62" i="9"/>
  <c r="N61" i="9"/>
  <c r="L61" i="9"/>
  <c r="K61" i="9"/>
  <c r="R61" i="9"/>
  <c r="I61" i="9"/>
  <c r="N60" i="9"/>
  <c r="L60" i="9"/>
  <c r="K60" i="9"/>
  <c r="R60" i="9" s="1"/>
  <c r="I60" i="9"/>
  <c r="N59" i="9"/>
  <c r="L59" i="9"/>
  <c r="K59" i="9"/>
  <c r="R59" i="9" s="1"/>
  <c r="I59" i="9"/>
  <c r="N58" i="9"/>
  <c r="L58" i="9"/>
  <c r="K58" i="9"/>
  <c r="I58" i="9"/>
  <c r="N57" i="9"/>
  <c r="L57" i="9"/>
  <c r="K57" i="9"/>
  <c r="R57" i="9" s="1"/>
  <c r="I57" i="9"/>
  <c r="N56" i="9"/>
  <c r="L56" i="9"/>
  <c r="K56" i="9"/>
  <c r="I56" i="9"/>
  <c r="N55" i="9"/>
  <c r="R55" i="9" s="1"/>
  <c r="L55" i="9"/>
  <c r="K55" i="9"/>
  <c r="I55" i="9"/>
  <c r="N54" i="9"/>
  <c r="L54" i="9"/>
  <c r="K54" i="9"/>
  <c r="R54" i="9" s="1"/>
  <c r="I54" i="9"/>
  <c r="N53" i="9"/>
  <c r="L53" i="9"/>
  <c r="K53" i="9"/>
  <c r="R53" i="9"/>
  <c r="I53" i="9"/>
  <c r="N52" i="9"/>
  <c r="L52" i="9"/>
  <c r="K52" i="9"/>
  <c r="R52" i="9" s="1"/>
  <c r="I52" i="9"/>
  <c r="N51" i="9"/>
  <c r="L51" i="9"/>
  <c r="K51" i="9"/>
  <c r="R51" i="9" s="1"/>
  <c r="I51" i="9"/>
  <c r="N50" i="9"/>
  <c r="L50" i="9"/>
  <c r="K50" i="9"/>
  <c r="I50" i="9"/>
  <c r="N49" i="9"/>
  <c r="L49" i="9"/>
  <c r="S49" i="9" s="1"/>
  <c r="S50" i="9" s="1"/>
  <c r="S51" i="9" s="1"/>
  <c r="U48" i="9" s="1"/>
  <c r="K49" i="9"/>
  <c r="R49" i="9" s="1"/>
  <c r="I49" i="9"/>
  <c r="N48" i="9"/>
  <c r="L48" i="9"/>
  <c r="K48" i="9"/>
  <c r="I48" i="9"/>
  <c r="N47" i="9"/>
  <c r="R47" i="9" s="1"/>
  <c r="L47" i="9"/>
  <c r="K47" i="9"/>
  <c r="I47" i="9"/>
  <c r="N46" i="9"/>
  <c r="L46" i="9"/>
  <c r="K46" i="9"/>
  <c r="R46" i="9" s="1"/>
  <c r="I46" i="9"/>
  <c r="N45" i="9"/>
  <c r="L45" i="9"/>
  <c r="K45" i="9"/>
  <c r="R45" i="9"/>
  <c r="I45" i="9"/>
  <c r="N44" i="9"/>
  <c r="L44" i="9"/>
  <c r="K44" i="9"/>
  <c r="R44" i="9" s="1"/>
  <c r="I44" i="9"/>
  <c r="N43" i="9"/>
  <c r="L43" i="9"/>
  <c r="K43" i="9"/>
  <c r="R43" i="9" s="1"/>
  <c r="I43" i="9"/>
  <c r="N42" i="9"/>
  <c r="L42" i="9"/>
  <c r="K42" i="9"/>
  <c r="I42" i="9"/>
  <c r="N41" i="9"/>
  <c r="L41" i="9"/>
  <c r="K41" i="9"/>
  <c r="R41" i="9" s="1"/>
  <c r="I41" i="9"/>
  <c r="N40" i="9"/>
  <c r="L40" i="9"/>
  <c r="K40" i="9"/>
  <c r="I40" i="9"/>
  <c r="N39" i="9"/>
  <c r="R39" i="9" s="1"/>
  <c r="L39" i="9"/>
  <c r="K39" i="9"/>
  <c r="I39" i="9"/>
  <c r="N38" i="9"/>
  <c r="L38" i="9"/>
  <c r="K38" i="9"/>
  <c r="R38" i="9" s="1"/>
  <c r="I38" i="9"/>
  <c r="N37" i="9"/>
  <c r="L37" i="9"/>
  <c r="K37" i="9"/>
  <c r="R37" i="9"/>
  <c r="I37" i="9"/>
  <c r="N36" i="9"/>
  <c r="L36" i="9"/>
  <c r="K36" i="9"/>
  <c r="R36" i="9" s="1"/>
  <c r="I36" i="9"/>
  <c r="N35" i="9"/>
  <c r="L35" i="9"/>
  <c r="K35" i="9"/>
  <c r="R35" i="9" s="1"/>
  <c r="I35" i="9"/>
  <c r="N34" i="9"/>
  <c r="L34" i="9"/>
  <c r="K34" i="9"/>
  <c r="I34" i="9"/>
  <c r="N33" i="9"/>
  <c r="L33" i="9"/>
  <c r="K33" i="9"/>
  <c r="R33" i="9" s="1"/>
  <c r="I33" i="9"/>
  <c r="N32" i="9"/>
  <c r="L32" i="9"/>
  <c r="K32" i="9"/>
  <c r="I32" i="9"/>
  <c r="N31" i="9"/>
  <c r="R31" i="9" s="1"/>
  <c r="L31" i="9"/>
  <c r="K31" i="9"/>
  <c r="I31" i="9"/>
  <c r="N30" i="9"/>
  <c r="L30" i="9"/>
  <c r="K30" i="9"/>
  <c r="R30" i="9" s="1"/>
  <c r="I30" i="9"/>
  <c r="N29" i="9"/>
  <c r="L29" i="9"/>
  <c r="K29" i="9"/>
  <c r="R29" i="9"/>
  <c r="I29" i="9"/>
  <c r="N28" i="9"/>
  <c r="L28" i="9"/>
  <c r="K28" i="9"/>
  <c r="R28" i="9" s="1"/>
  <c r="I28" i="9"/>
  <c r="N27" i="9"/>
  <c r="L27" i="9"/>
  <c r="K27" i="9"/>
  <c r="R27" i="9" s="1"/>
  <c r="I27" i="9"/>
  <c r="N26" i="9"/>
  <c r="L26" i="9"/>
  <c r="K26" i="9"/>
  <c r="I26" i="9"/>
  <c r="N25" i="9"/>
  <c r="L25" i="9"/>
  <c r="K25" i="9"/>
  <c r="R25" i="9" s="1"/>
  <c r="I25" i="9"/>
  <c r="N24" i="9"/>
  <c r="L24" i="9"/>
  <c r="K24" i="9"/>
  <c r="I24" i="9"/>
  <c r="N23" i="9"/>
  <c r="R23" i="9" s="1"/>
  <c r="L23" i="9"/>
  <c r="K23" i="9"/>
  <c r="I23" i="9"/>
  <c r="N22" i="9"/>
  <c r="L22" i="9"/>
  <c r="K22" i="9"/>
  <c r="R22" i="9" s="1"/>
  <c r="I22" i="9"/>
  <c r="N21" i="9"/>
  <c r="L21" i="9"/>
  <c r="K21" i="9"/>
  <c r="I21" i="9"/>
  <c r="N20" i="9"/>
  <c r="L20" i="9"/>
  <c r="K20" i="9"/>
  <c r="R20" i="9"/>
  <c r="I20" i="9"/>
  <c r="N19" i="9"/>
  <c r="L19" i="9"/>
  <c r="K19" i="9"/>
  <c r="R19" i="9" s="1"/>
  <c r="I19" i="9"/>
  <c r="N18" i="9"/>
  <c r="L18" i="9"/>
  <c r="K18" i="9"/>
  <c r="R18" i="9" s="1"/>
  <c r="I18" i="9"/>
  <c r="N17" i="9"/>
  <c r="L17" i="9"/>
  <c r="K17" i="9"/>
  <c r="R17" i="9" s="1"/>
  <c r="I17" i="9"/>
  <c r="N16" i="9"/>
  <c r="L16" i="9"/>
  <c r="K16" i="9"/>
  <c r="R16" i="9" s="1"/>
  <c r="I16" i="9"/>
  <c r="A12" i="9"/>
  <c r="N15" i="9"/>
  <c r="R15" i="9" s="1"/>
  <c r="L15" i="9"/>
  <c r="K15" i="9"/>
  <c r="I15" i="9"/>
  <c r="N14" i="9"/>
  <c r="R14" i="9" s="1"/>
  <c r="L14" i="9"/>
  <c r="K14" i="9"/>
  <c r="I14" i="9"/>
  <c r="N13" i="9"/>
  <c r="L13" i="9"/>
  <c r="K13" i="9"/>
  <c r="I13" i="9"/>
  <c r="N12" i="9"/>
  <c r="R12" i="9" s="1"/>
  <c r="L12" i="9"/>
  <c r="K12" i="9"/>
  <c r="I12" i="9"/>
  <c r="N10" i="9"/>
  <c r="L10" i="9"/>
  <c r="K10" i="9"/>
  <c r="I10" i="9"/>
  <c r="I11" i="9"/>
  <c r="I9" i="9"/>
  <c r="I8" i="9"/>
  <c r="R74" i="9"/>
  <c r="R75" i="9"/>
  <c r="R78" i="9"/>
  <c r="R79" i="9"/>
  <c r="R82" i="9"/>
  <c r="R83" i="9"/>
  <c r="R87" i="9"/>
  <c r="R21" i="9"/>
  <c r="R13" i="9"/>
  <c r="R10" i="9"/>
  <c r="I3" i="31"/>
  <c r="I2" i="31"/>
  <c r="G4" i="15"/>
  <c r="G2" i="15"/>
  <c r="L9" i="9"/>
  <c r="L11" i="9"/>
  <c r="L8" i="9"/>
  <c r="H10" i="30"/>
  <c r="I10" i="30" s="1"/>
  <c r="H11" i="30"/>
  <c r="I11" i="30"/>
  <c r="H12" i="30"/>
  <c r="I12" i="30" s="1"/>
  <c r="H13" i="30"/>
  <c r="I13" i="30" s="1"/>
  <c r="H14" i="30"/>
  <c r="I14" i="30"/>
  <c r="H15" i="30"/>
  <c r="I15" i="30" s="1"/>
  <c r="H16" i="30"/>
  <c r="I16" i="30"/>
  <c r="H17" i="30"/>
  <c r="I17" i="30" s="1"/>
  <c r="H18" i="30"/>
  <c r="I18" i="30" s="1"/>
  <c r="H19" i="30"/>
  <c r="I19" i="30" s="1"/>
  <c r="H20" i="30"/>
  <c r="I20" i="30" s="1"/>
  <c r="H21" i="30"/>
  <c r="I21" i="30" s="1"/>
  <c r="H22" i="30"/>
  <c r="I22" i="30"/>
  <c r="H23" i="30"/>
  <c r="I23" i="30" s="1"/>
  <c r="H24" i="30"/>
  <c r="I24" i="30"/>
  <c r="H25" i="30"/>
  <c r="I25" i="30" s="1"/>
  <c r="H26" i="30"/>
  <c r="I26" i="30" s="1"/>
  <c r="H27" i="30"/>
  <c r="I27" i="30" s="1"/>
  <c r="H28" i="30"/>
  <c r="I28" i="30" s="1"/>
  <c r="F2" i="37"/>
  <c r="F1" i="37"/>
  <c r="H9" i="15"/>
  <c r="H10" i="15"/>
  <c r="H11" i="15"/>
  <c r="H12" i="15"/>
  <c r="H13" i="15"/>
  <c r="M13" i="15" s="1"/>
  <c r="H14" i="15"/>
  <c r="H15" i="15"/>
  <c r="H16" i="15"/>
  <c r="M16" i="15" s="1"/>
  <c r="H17" i="15"/>
  <c r="M17" i="15" s="1"/>
  <c r="H18" i="15"/>
  <c r="H19" i="15"/>
  <c r="H20" i="15"/>
  <c r="M20" i="15" s="1"/>
  <c r="H21" i="15"/>
  <c r="M21" i="15" s="1"/>
  <c r="D56" i="9" s="1"/>
  <c r="T56" i="9" s="1"/>
  <c r="H22" i="15"/>
  <c r="H23" i="15"/>
  <c r="H24" i="15"/>
  <c r="H25" i="15"/>
  <c r="M25" i="15" s="1"/>
  <c r="D72" i="9" s="1"/>
  <c r="T72" i="9" s="1"/>
  <c r="H26" i="15"/>
  <c r="H27" i="15"/>
  <c r="H28" i="15"/>
  <c r="L9" i="15"/>
  <c r="K10" i="15"/>
  <c r="L10" i="15"/>
  <c r="K11" i="15"/>
  <c r="L11" i="15"/>
  <c r="K12" i="15"/>
  <c r="L12" i="15"/>
  <c r="K13" i="15"/>
  <c r="L13" i="15"/>
  <c r="K14" i="15"/>
  <c r="L14" i="15"/>
  <c r="K15" i="15"/>
  <c r="L15" i="15"/>
  <c r="K16" i="15"/>
  <c r="L16" i="15"/>
  <c r="K17" i="15"/>
  <c r="L17" i="15"/>
  <c r="K18" i="15"/>
  <c r="L18" i="15"/>
  <c r="K19" i="15"/>
  <c r="M19" i="15" s="1"/>
  <c r="D48" i="9" s="1"/>
  <c r="T48" i="9" s="1"/>
  <c r="L19" i="15"/>
  <c r="K20" i="15"/>
  <c r="L20" i="15"/>
  <c r="K21" i="15"/>
  <c r="L21" i="15"/>
  <c r="K22" i="15"/>
  <c r="L22" i="15"/>
  <c r="K23" i="15"/>
  <c r="M23" i="15" s="1"/>
  <c r="L23" i="15"/>
  <c r="K24" i="15"/>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E13" i="15" s="1"/>
  <c r="C24" i="9" s="1"/>
  <c r="S24" i="9" s="1"/>
  <c r="D14" i="15"/>
  <c r="D15" i="15"/>
  <c r="D16" i="15"/>
  <c r="E16" i="15" s="1"/>
  <c r="D17" i="15"/>
  <c r="F17" i="15" s="1"/>
  <c r="C17" i="31" s="1"/>
  <c r="D18" i="15"/>
  <c r="E18" i="15" s="1"/>
  <c r="D19" i="15"/>
  <c r="E19" i="15" s="1"/>
  <c r="C19" i="36" s="1"/>
  <c r="D20" i="15"/>
  <c r="E20" i="15" s="1"/>
  <c r="C20" i="36" s="1"/>
  <c r="D21" i="15"/>
  <c r="F21" i="15" s="1"/>
  <c r="C21" i="31" s="1"/>
  <c r="D22" i="15"/>
  <c r="D23" i="15"/>
  <c r="D24" i="15"/>
  <c r="F24" i="15" s="1"/>
  <c r="C24" i="31" s="1"/>
  <c r="D25" i="15"/>
  <c r="D26" i="15"/>
  <c r="D27" i="15"/>
  <c r="E27" i="15" s="1"/>
  <c r="C80" i="9" s="1"/>
  <c r="D28" i="15"/>
  <c r="E28" i="15" s="1"/>
  <c r="E21" i="15"/>
  <c r="C56" i="9" s="1"/>
  <c r="S56" i="9" s="1"/>
  <c r="E26" i="15"/>
  <c r="C76" i="9"/>
  <c r="E22" i="15"/>
  <c r="C60" i="9" s="1"/>
  <c r="S60" i="9" s="1"/>
  <c r="E14" i="15"/>
  <c r="E23" i="15"/>
  <c r="C64" i="9" s="1"/>
  <c r="S64" i="9" s="1"/>
  <c r="E15" i="15"/>
  <c r="M12" i="15"/>
  <c r="E10" i="15"/>
  <c r="C12" i="9" s="1"/>
  <c r="F9" i="15"/>
  <c r="C9" i="31" s="1"/>
  <c r="E9" i="36" s="1"/>
  <c r="M28" i="15"/>
  <c r="D84" i="9" s="1"/>
  <c r="M24" i="15"/>
  <c r="M18" i="15"/>
  <c r="D44" i="9" s="1"/>
  <c r="T44" i="9" s="1"/>
  <c r="M27" i="15"/>
  <c r="M15" i="15"/>
  <c r="N15" i="15" s="1"/>
  <c r="D15" i="31" s="1"/>
  <c r="F15" i="36" s="1"/>
  <c r="M22" i="15"/>
  <c r="N22" i="15" s="1"/>
  <c r="D22" i="31" s="1"/>
  <c r="F22" i="36" s="1"/>
  <c r="E10" i="30"/>
  <c r="B12" i="9" s="1"/>
  <c r="E11" i="30"/>
  <c r="B16" i="9" s="1"/>
  <c r="E12" i="30"/>
  <c r="B12" i="36" s="1"/>
  <c r="B20" i="9"/>
  <c r="E13" i="30"/>
  <c r="B24" i="9" s="1"/>
  <c r="E14" i="30"/>
  <c r="B14" i="35" s="1"/>
  <c r="E15" i="30"/>
  <c r="B32" i="9" s="1"/>
  <c r="E16" i="30"/>
  <c r="E17" i="30"/>
  <c r="B40" i="9" s="1"/>
  <c r="E18" i="30"/>
  <c r="B18" i="15" s="1"/>
  <c r="E19" i="30"/>
  <c r="E20" i="30"/>
  <c r="B52" i="9" s="1"/>
  <c r="E21" i="30"/>
  <c r="B56" i="9" s="1"/>
  <c r="E22" i="30"/>
  <c r="E23" i="30"/>
  <c r="B64" i="9" s="1"/>
  <c r="E24" i="30"/>
  <c r="B68" i="9"/>
  <c r="E25" i="30"/>
  <c r="B72" i="9" s="1"/>
  <c r="E26" i="30"/>
  <c r="B26" i="36" s="1"/>
  <c r="E27" i="30"/>
  <c r="B80" i="9" s="1"/>
  <c r="E28" i="30"/>
  <c r="B84" i="9" s="1"/>
  <c r="E9" i="30"/>
  <c r="B9" i="15" s="1"/>
  <c r="D19" i="36"/>
  <c r="D17" i="36"/>
  <c r="D36" i="9"/>
  <c r="T36" i="9" s="1"/>
  <c r="D21" i="36"/>
  <c r="C48" i="9"/>
  <c r="S48" i="9"/>
  <c r="D27" i="36"/>
  <c r="D25" i="36"/>
  <c r="C52" i="9"/>
  <c r="S52" i="9" s="1"/>
  <c r="S53" i="9" s="1"/>
  <c r="S54" i="9" s="1"/>
  <c r="S55" i="9" s="1"/>
  <c r="U52" i="9" s="1"/>
  <c r="D28" i="36"/>
  <c r="B28" i="15"/>
  <c r="C27" i="36"/>
  <c r="C26" i="36"/>
  <c r="C23" i="36"/>
  <c r="N23" i="15"/>
  <c r="D23" i="31" s="1"/>
  <c r="F23" i="36" s="1"/>
  <c r="N21" i="15"/>
  <c r="D21" i="31" s="1"/>
  <c r="F21" i="36" s="1"/>
  <c r="N19" i="15"/>
  <c r="D19" i="31" s="1"/>
  <c r="F19" i="36" s="1"/>
  <c r="N25" i="15"/>
  <c r="D25" i="31" s="1"/>
  <c r="F25" i="36" s="1"/>
  <c r="N18" i="15"/>
  <c r="D18" i="31" s="1"/>
  <c r="D2" i="33"/>
  <c r="D1" i="33"/>
  <c r="D2" i="36"/>
  <c r="D1" i="36"/>
  <c r="D2" i="35"/>
  <c r="D1" i="35"/>
  <c r="D2" i="9"/>
  <c r="D1" i="9"/>
  <c r="D2" i="31"/>
  <c r="D1" i="31"/>
  <c r="D2" i="15"/>
  <c r="D2" i="20"/>
  <c r="D1" i="20"/>
  <c r="B28" i="36"/>
  <c r="A28" i="36"/>
  <c r="B27" i="36"/>
  <c r="A27" i="36"/>
  <c r="A26" i="36"/>
  <c r="B25" i="36"/>
  <c r="A25" i="36"/>
  <c r="B24" i="36"/>
  <c r="A24" i="36"/>
  <c r="B23" i="36"/>
  <c r="A23" i="36"/>
  <c r="A22" i="36"/>
  <c r="B21" i="36"/>
  <c r="A21" i="36"/>
  <c r="A20" i="36"/>
  <c r="B19" i="36"/>
  <c r="A19" i="36"/>
  <c r="A18" i="36"/>
  <c r="B17" i="36"/>
  <c r="A17" i="36"/>
  <c r="A16" i="36"/>
  <c r="B15" i="36"/>
  <c r="A15" i="36"/>
  <c r="B14" i="36"/>
  <c r="A14" i="36"/>
  <c r="B13" i="36"/>
  <c r="A13" i="36"/>
  <c r="A12" i="36"/>
  <c r="A11" i="36"/>
  <c r="A10" i="36"/>
  <c r="A9" i="36"/>
  <c r="B28" i="35"/>
  <c r="A28" i="35"/>
  <c r="B27" i="35"/>
  <c r="A27" i="35"/>
  <c r="A26" i="35"/>
  <c r="A25" i="35"/>
  <c r="B24" i="35"/>
  <c r="A24" i="35"/>
  <c r="B23" i="35"/>
  <c r="A23" i="35"/>
  <c r="A22" i="35"/>
  <c r="B21" i="35"/>
  <c r="A21" i="35"/>
  <c r="B20" i="35"/>
  <c r="A20" i="35"/>
  <c r="A19" i="35"/>
  <c r="A18" i="35"/>
  <c r="B17" i="35"/>
  <c r="A17" i="35"/>
  <c r="B16" i="35"/>
  <c r="A16" i="35"/>
  <c r="A15" i="35"/>
  <c r="A14" i="35"/>
  <c r="B13" i="35"/>
  <c r="A13" i="35"/>
  <c r="B12" i="35"/>
  <c r="A12" i="35"/>
  <c r="A11" i="35"/>
  <c r="A10" i="35"/>
  <c r="A9" i="35"/>
  <c r="N8" i="9"/>
  <c r="N9" i="9"/>
  <c r="N11" i="9"/>
  <c r="A8" i="9"/>
  <c r="K9" i="9"/>
  <c r="R9" i="9" s="1"/>
  <c r="K11" i="9"/>
  <c r="K8" i="9"/>
  <c r="F18" i="36"/>
  <c r="F10" i="15"/>
  <c r="C10" i="31" s="1"/>
  <c r="F11" i="15"/>
  <c r="C11" i="31" s="1"/>
  <c r="F12" i="15"/>
  <c r="C12" i="31" s="1"/>
  <c r="E12" i="36" s="1"/>
  <c r="F14" i="15"/>
  <c r="C14" i="31" s="1"/>
  <c r="F15" i="15"/>
  <c r="C15" i="31"/>
  <c r="E15" i="36" s="1"/>
  <c r="F18" i="15"/>
  <c r="C18" i="31" s="1"/>
  <c r="F19" i="15"/>
  <c r="C19" i="31" s="1"/>
  <c r="F22" i="15"/>
  <c r="C22" i="31" s="1"/>
  <c r="E22" i="36" s="1"/>
  <c r="F23" i="15"/>
  <c r="C23" i="31" s="1"/>
  <c r="F26" i="15"/>
  <c r="C26" i="31" s="1"/>
  <c r="F27" i="15"/>
  <c r="C27" i="31" s="1"/>
  <c r="E27" i="31"/>
  <c r="G27" i="36" s="1"/>
  <c r="E27" i="36"/>
  <c r="E22" i="31"/>
  <c r="G22" i="36" s="1"/>
  <c r="A10" i="31"/>
  <c r="B13" i="15"/>
  <c r="A11" i="31"/>
  <c r="A9" i="31"/>
  <c r="B11" i="31"/>
  <c r="A12" i="31"/>
  <c r="A13" i="31"/>
  <c r="B13" i="31"/>
  <c r="A14" i="31"/>
  <c r="B14" i="31"/>
  <c r="A15" i="31"/>
  <c r="B15" i="31"/>
  <c r="A16" i="31"/>
  <c r="A17" i="31"/>
  <c r="B17" i="31"/>
  <c r="A18" i="31"/>
  <c r="A19" i="31"/>
  <c r="B19" i="31"/>
  <c r="A20" i="31"/>
  <c r="A21" i="31"/>
  <c r="B21" i="31"/>
  <c r="A22" i="31"/>
  <c r="A23" i="31"/>
  <c r="B23" i="31"/>
  <c r="A24" i="31"/>
  <c r="B24" i="31"/>
  <c r="A25" i="31"/>
  <c r="A26" i="31"/>
  <c r="A27" i="31"/>
  <c r="B27" i="31"/>
  <c r="A28" i="31"/>
  <c r="A17" i="15"/>
  <c r="B17" i="15"/>
  <c r="A18" i="15"/>
  <c r="A19" i="15"/>
  <c r="B19" i="15"/>
  <c r="A20" i="15"/>
  <c r="B20" i="15"/>
  <c r="A21" i="15"/>
  <c r="B21" i="15"/>
  <c r="A22" i="15"/>
  <c r="A23" i="15"/>
  <c r="B23" i="15"/>
  <c r="A24" i="15"/>
  <c r="B24" i="15"/>
  <c r="A25" i="15"/>
  <c r="A26" i="15"/>
  <c r="A27" i="15"/>
  <c r="B27" i="15"/>
  <c r="A28" i="15"/>
  <c r="B16" i="15"/>
  <c r="A16" i="15"/>
  <c r="A15" i="15"/>
  <c r="B14" i="15"/>
  <c r="A14" i="15"/>
  <c r="A13" i="15"/>
  <c r="B12" i="15"/>
  <c r="A12" i="15"/>
  <c r="A11" i="15"/>
  <c r="A10" i="15"/>
  <c r="A9" i="15"/>
  <c r="E19" i="31" l="1"/>
  <c r="G19" i="36" s="1"/>
  <c r="E19" i="36"/>
  <c r="E17" i="31"/>
  <c r="G17" i="36" s="1"/>
  <c r="E17" i="36"/>
  <c r="B22" i="35"/>
  <c r="B22" i="15"/>
  <c r="B22" i="36"/>
  <c r="B22" i="31"/>
  <c r="E15" i="31"/>
  <c r="G15" i="36" s="1"/>
  <c r="B25" i="35"/>
  <c r="C28" i="9"/>
  <c r="S28" i="9" s="1"/>
  <c r="C14" i="36"/>
  <c r="E17" i="15"/>
  <c r="C44" i="9"/>
  <c r="S44" i="9" s="1"/>
  <c r="S45" i="9" s="1"/>
  <c r="S46" i="9" s="1"/>
  <c r="S47" i="9" s="1"/>
  <c r="C18" i="36"/>
  <c r="B25" i="15"/>
  <c r="B36" i="9"/>
  <c r="B16" i="36"/>
  <c r="B16" i="31"/>
  <c r="F25" i="15"/>
  <c r="C25" i="31" s="1"/>
  <c r="E25" i="31" s="1"/>
  <c r="G25" i="36" s="1"/>
  <c r="E25" i="15"/>
  <c r="D40" i="9"/>
  <c r="T40" i="9" s="1"/>
  <c r="N17" i="15"/>
  <c r="D17" i="31" s="1"/>
  <c r="F17" i="36" s="1"/>
  <c r="N13" i="15"/>
  <c r="D13" i="31" s="1"/>
  <c r="F13" i="36" s="1"/>
  <c r="D13" i="36"/>
  <c r="D24" i="9"/>
  <c r="T24" i="9" s="1"/>
  <c r="T25" i="9" s="1"/>
  <c r="T26" i="9" s="1"/>
  <c r="T27" i="9" s="1"/>
  <c r="T41" i="9"/>
  <c r="T42" i="9" s="1"/>
  <c r="T43" i="9" s="1"/>
  <c r="B25" i="31"/>
  <c r="E12" i="31"/>
  <c r="G12" i="36" s="1"/>
  <c r="F13" i="15"/>
  <c r="C13" i="31" s="1"/>
  <c r="C21" i="36"/>
  <c r="B48" i="9"/>
  <c r="B19" i="35"/>
  <c r="C28" i="36"/>
  <c r="C84" i="9"/>
  <c r="S84" i="9" s="1"/>
  <c r="S85" i="9" s="1"/>
  <c r="S86" i="9" s="1"/>
  <c r="S87" i="9" s="1"/>
  <c r="D23" i="36"/>
  <c r="D64" i="9"/>
  <c r="T64" i="9" s="1"/>
  <c r="N20" i="15"/>
  <c r="D20" i="31" s="1"/>
  <c r="F20" i="36" s="1"/>
  <c r="D20" i="36"/>
  <c r="D52" i="9"/>
  <c r="T52" i="9" s="1"/>
  <c r="T53" i="9" s="1"/>
  <c r="T54" i="9" s="1"/>
  <c r="T55" i="9" s="1"/>
  <c r="N16" i="15"/>
  <c r="D16" i="31" s="1"/>
  <c r="F16" i="36" s="1"/>
  <c r="D16" i="36"/>
  <c r="M9" i="15"/>
  <c r="D9" i="36" s="1"/>
  <c r="B15" i="15"/>
  <c r="B20" i="31"/>
  <c r="B18" i="31"/>
  <c r="B12" i="31"/>
  <c r="H20" i="36"/>
  <c r="J20" i="36" s="1"/>
  <c r="L20" i="36" s="1"/>
  <c r="N20" i="36" s="1"/>
  <c r="M20" i="36" s="1"/>
  <c r="P20" i="36" s="1"/>
  <c r="R8" i="9"/>
  <c r="R11" i="9"/>
  <c r="B15" i="35"/>
  <c r="B18" i="36"/>
  <c r="B20" i="36"/>
  <c r="N28" i="15"/>
  <c r="D28" i="31" s="1"/>
  <c r="F28" i="36" s="1"/>
  <c r="E24" i="15"/>
  <c r="S29" i="9"/>
  <c r="S30" i="9" s="1"/>
  <c r="S31" i="9" s="1"/>
  <c r="T45" i="9"/>
  <c r="T46" i="9" s="1"/>
  <c r="T47" i="9" s="1"/>
  <c r="D18" i="35" s="1"/>
  <c r="F18" i="35" s="1"/>
  <c r="B28" i="31"/>
  <c r="F28" i="15"/>
  <c r="C28" i="31" s="1"/>
  <c r="E28" i="31" s="1"/>
  <c r="G28" i="36" s="1"/>
  <c r="F20" i="15"/>
  <c r="C20" i="31" s="1"/>
  <c r="E20" i="36" s="1"/>
  <c r="F16" i="15"/>
  <c r="C16" i="31" s="1"/>
  <c r="D18" i="36"/>
  <c r="M26" i="15"/>
  <c r="R26" i="9"/>
  <c r="R34" i="9"/>
  <c r="R42" i="9"/>
  <c r="R50" i="9"/>
  <c r="R58" i="9"/>
  <c r="R66" i="9"/>
  <c r="E18" i="36"/>
  <c r="E18" i="31"/>
  <c r="G18" i="36" s="1"/>
  <c r="T65" i="9"/>
  <c r="T66" i="9" s="1"/>
  <c r="T67" i="9" s="1"/>
  <c r="S65" i="9"/>
  <c r="S66" i="9" s="1"/>
  <c r="S67" i="9" s="1"/>
  <c r="S80" i="9"/>
  <c r="S81" i="9" s="1"/>
  <c r="S82" i="9" s="1"/>
  <c r="S83" i="9" s="1"/>
  <c r="T49" i="9"/>
  <c r="T50" i="9" s="1"/>
  <c r="T51" i="9" s="1"/>
  <c r="D22" i="36"/>
  <c r="D60" i="9"/>
  <c r="T60" i="9" s="1"/>
  <c r="T61" i="9" s="1"/>
  <c r="T62" i="9" s="1"/>
  <c r="T63" i="9" s="1"/>
  <c r="D80" i="9"/>
  <c r="T80" i="9" s="1"/>
  <c r="T81" i="9" s="1"/>
  <c r="T82" i="9" s="1"/>
  <c r="T83" i="9" s="1"/>
  <c r="N27" i="15"/>
  <c r="D27" i="31" s="1"/>
  <c r="F27" i="36" s="1"/>
  <c r="D24" i="36"/>
  <c r="N24" i="15"/>
  <c r="D24" i="31" s="1"/>
  <c r="F24" i="36" s="1"/>
  <c r="D20" i="9"/>
  <c r="T20" i="9" s="1"/>
  <c r="D12" i="36"/>
  <c r="N12" i="15"/>
  <c r="D12" i="31" s="1"/>
  <c r="F12" i="36" s="1"/>
  <c r="C36" i="9"/>
  <c r="S36" i="9" s="1"/>
  <c r="S37" i="9" s="1"/>
  <c r="S38" i="9" s="1"/>
  <c r="S39" i="9" s="1"/>
  <c r="C16" i="36"/>
  <c r="C12" i="36"/>
  <c r="C20" i="9"/>
  <c r="B76" i="9"/>
  <c r="B26" i="35"/>
  <c r="S25" i="9"/>
  <c r="S26" i="9" s="1"/>
  <c r="S27" i="9" s="1"/>
  <c r="T74" i="9"/>
  <c r="T75" i="9" s="1"/>
  <c r="T84" i="9"/>
  <c r="T85" i="9" s="1"/>
  <c r="T86" i="9" s="1"/>
  <c r="T87" i="9" s="1"/>
  <c r="E20" i="31"/>
  <c r="G20" i="36" s="1"/>
  <c r="E24" i="36"/>
  <c r="E24" i="31"/>
  <c r="G24" i="36" s="1"/>
  <c r="H19" i="36"/>
  <c r="J19" i="36" s="1"/>
  <c r="L19" i="36" s="1"/>
  <c r="N19" i="36" s="1"/>
  <c r="M19" i="36" s="1"/>
  <c r="P19" i="36" s="1"/>
  <c r="E23" i="36"/>
  <c r="E23" i="31"/>
  <c r="G23" i="36" s="1"/>
  <c r="B44" i="9"/>
  <c r="B18" i="35"/>
  <c r="T21" i="9"/>
  <c r="T22" i="9" s="1"/>
  <c r="T23" i="9" s="1"/>
  <c r="V44" i="9"/>
  <c r="I18" i="36"/>
  <c r="K18" i="36" s="1"/>
  <c r="E21" i="31"/>
  <c r="G21" i="36" s="1"/>
  <c r="E21" i="36"/>
  <c r="E14" i="36"/>
  <c r="E14" i="31"/>
  <c r="G14" i="36" s="1"/>
  <c r="S57" i="9"/>
  <c r="S58" i="9" s="1"/>
  <c r="S59" i="9" s="1"/>
  <c r="T57" i="9"/>
  <c r="T58" i="9" s="1"/>
  <c r="T59" i="9" s="1"/>
  <c r="S76" i="9"/>
  <c r="S77" i="9" s="1"/>
  <c r="S78" i="9" s="1"/>
  <c r="S79" i="9" s="1"/>
  <c r="B26" i="15"/>
  <c r="B26" i="31"/>
  <c r="C20" i="35"/>
  <c r="E20" i="35" s="1"/>
  <c r="G20" i="35" s="1"/>
  <c r="C19" i="35"/>
  <c r="E19" i="35" s="1"/>
  <c r="G19" i="35" s="1"/>
  <c r="E26" i="31"/>
  <c r="G26" i="36" s="1"/>
  <c r="E26" i="36"/>
  <c r="D68" i="9"/>
  <c r="T68" i="9" s="1"/>
  <c r="B60" i="9"/>
  <c r="B28" i="9"/>
  <c r="D15" i="36"/>
  <c r="D32" i="9"/>
  <c r="T32" i="9" s="1"/>
  <c r="T33" i="9" s="1"/>
  <c r="T34" i="9" s="1"/>
  <c r="T35" i="9" s="1"/>
  <c r="C25" i="36"/>
  <c r="C72" i="9"/>
  <c r="S72" i="9" s="1"/>
  <c r="S73" i="9" s="1"/>
  <c r="S74" i="9" s="1"/>
  <c r="S75" i="9" s="1"/>
  <c r="S20" i="9"/>
  <c r="S21" i="9" s="1"/>
  <c r="S22" i="9" s="1"/>
  <c r="S23" i="9" s="1"/>
  <c r="R24" i="9"/>
  <c r="R32" i="9"/>
  <c r="R40" i="9"/>
  <c r="R48" i="9"/>
  <c r="R56" i="9"/>
  <c r="S61" i="9"/>
  <c r="S62" i="9" s="1"/>
  <c r="S63" i="9" s="1"/>
  <c r="R64" i="9"/>
  <c r="T69" i="9"/>
  <c r="T70" i="9" s="1"/>
  <c r="T71" i="9" s="1"/>
  <c r="R72" i="9"/>
  <c r="T37" i="9"/>
  <c r="T38" i="9" s="1"/>
  <c r="T39" i="9" s="1"/>
  <c r="C15" i="36"/>
  <c r="C32" i="9"/>
  <c r="S32" i="9" s="1"/>
  <c r="S33" i="9" s="1"/>
  <c r="S34" i="9" s="1"/>
  <c r="S35" i="9" s="1"/>
  <c r="M14" i="15"/>
  <c r="C22" i="36"/>
  <c r="C13" i="36"/>
  <c r="M11" i="15"/>
  <c r="D11" i="36" s="1"/>
  <c r="S12" i="9"/>
  <c r="S13" i="9" s="1"/>
  <c r="S14" i="9" s="1"/>
  <c r="S15" i="9" s="1"/>
  <c r="U12" i="9" s="1"/>
  <c r="M10" i="15"/>
  <c r="D10" i="36" s="1"/>
  <c r="B10" i="31"/>
  <c r="B10" i="35"/>
  <c r="B10" i="36"/>
  <c r="D16" i="9"/>
  <c r="T16" i="9" s="1"/>
  <c r="T17" i="9" s="1"/>
  <c r="T18" i="9" s="1"/>
  <c r="T19" i="9" s="1"/>
  <c r="C10" i="36"/>
  <c r="B10" i="15"/>
  <c r="B11" i="15"/>
  <c r="B9" i="31"/>
  <c r="B8" i="9"/>
  <c r="N11" i="15"/>
  <c r="D11" i="31" s="1"/>
  <c r="F11" i="36" s="1"/>
  <c r="E11" i="36"/>
  <c r="E11" i="31"/>
  <c r="G11" i="36" s="1"/>
  <c r="C11" i="36"/>
  <c r="C16" i="9"/>
  <c r="S16" i="9" s="1"/>
  <c r="S17" i="9" s="1"/>
  <c r="S18" i="9" s="1"/>
  <c r="S19" i="9" s="1"/>
  <c r="E10" i="36"/>
  <c r="C8" i="9"/>
  <c r="S8" i="9" s="1"/>
  <c r="S9" i="9" s="1"/>
  <c r="S10" i="9" s="1"/>
  <c r="S11" i="9" s="1"/>
  <c r="B9" i="35"/>
  <c r="B9" i="36"/>
  <c r="B11" i="35"/>
  <c r="B11" i="36"/>
  <c r="I20" i="36" l="1"/>
  <c r="K20" i="36" s="1"/>
  <c r="V52" i="9"/>
  <c r="D20" i="35"/>
  <c r="F20" i="35" s="1"/>
  <c r="U28" i="9"/>
  <c r="H14" i="36"/>
  <c r="J14" i="36" s="1"/>
  <c r="L14" i="36" s="1"/>
  <c r="N14" i="36" s="1"/>
  <c r="M14" i="36" s="1"/>
  <c r="P14" i="36" s="1"/>
  <c r="E28" i="36"/>
  <c r="C24" i="36"/>
  <c r="C68" i="9"/>
  <c r="S68" i="9" s="1"/>
  <c r="S69" i="9" s="1"/>
  <c r="S70" i="9" s="1"/>
  <c r="S71" i="9" s="1"/>
  <c r="H24" i="36" s="1"/>
  <c r="J24" i="36" s="1"/>
  <c r="L24" i="36" s="1"/>
  <c r="N24" i="36" s="1"/>
  <c r="M24" i="36" s="1"/>
  <c r="P24" i="36" s="1"/>
  <c r="V40" i="9"/>
  <c r="I17" i="36"/>
  <c r="K17" i="36" s="1"/>
  <c r="N9" i="15"/>
  <c r="D9" i="31" s="1"/>
  <c r="K11" i="31" s="1"/>
  <c r="E12" i="37" s="1"/>
  <c r="D17" i="35"/>
  <c r="F17" i="35" s="1"/>
  <c r="C14" i="35"/>
  <c r="E14" i="35" s="1"/>
  <c r="G14" i="35" s="1"/>
  <c r="E16" i="36"/>
  <c r="E16" i="31"/>
  <c r="G16" i="36" s="1"/>
  <c r="D26" i="36"/>
  <c r="N26" i="15"/>
  <c r="D26" i="31" s="1"/>
  <c r="F26" i="36" s="1"/>
  <c r="D76" i="9"/>
  <c r="T76" i="9" s="1"/>
  <c r="T77" i="9" s="1"/>
  <c r="T78" i="9" s="1"/>
  <c r="T79" i="9" s="1"/>
  <c r="D12" i="9"/>
  <c r="T12" i="9" s="1"/>
  <c r="T13" i="9" s="1"/>
  <c r="T14" i="9" s="1"/>
  <c r="T15" i="9" s="1"/>
  <c r="V12" i="9" s="1"/>
  <c r="E13" i="36"/>
  <c r="E13" i="31"/>
  <c r="G13" i="36" s="1"/>
  <c r="U44" i="9"/>
  <c r="H18" i="36"/>
  <c r="J18" i="36" s="1"/>
  <c r="L18" i="36" s="1"/>
  <c r="N18" i="36" s="1"/>
  <c r="M18" i="36" s="1"/>
  <c r="P18" i="36" s="1"/>
  <c r="C18" i="35"/>
  <c r="E18" i="35" s="1"/>
  <c r="G18" i="35" s="1"/>
  <c r="D8" i="9"/>
  <c r="T8" i="9" s="1"/>
  <c r="T9" i="9" s="1"/>
  <c r="T10" i="9" s="1"/>
  <c r="T11" i="9" s="1"/>
  <c r="E25" i="36"/>
  <c r="C40" i="9"/>
  <c r="S40" i="9" s="1"/>
  <c r="S41" i="9" s="1"/>
  <c r="S42" i="9" s="1"/>
  <c r="S43" i="9" s="1"/>
  <c r="C17" i="35" s="1"/>
  <c r="E17" i="35" s="1"/>
  <c r="G17" i="35" s="1"/>
  <c r="C17" i="36"/>
  <c r="V32" i="9"/>
  <c r="D15" i="35"/>
  <c r="F15" i="35" s="1"/>
  <c r="I15" i="36"/>
  <c r="K15" i="36" s="1"/>
  <c r="V72" i="9"/>
  <c r="D25" i="35"/>
  <c r="F25" i="35" s="1"/>
  <c r="I25" i="36"/>
  <c r="K25" i="36" s="1"/>
  <c r="U36" i="9"/>
  <c r="C16" i="35"/>
  <c r="E16" i="35" s="1"/>
  <c r="G16" i="35" s="1"/>
  <c r="H16" i="36"/>
  <c r="J16" i="36" s="1"/>
  <c r="L16" i="36" s="1"/>
  <c r="N16" i="36" s="1"/>
  <c r="M16" i="36" s="1"/>
  <c r="P16" i="36" s="1"/>
  <c r="U84" i="9"/>
  <c r="H28" i="36"/>
  <c r="J28" i="36" s="1"/>
  <c r="L28" i="36" s="1"/>
  <c r="N28" i="36" s="1"/>
  <c r="M28" i="36" s="1"/>
  <c r="P28" i="36" s="1"/>
  <c r="C28" i="35"/>
  <c r="E28" i="35" s="1"/>
  <c r="G28" i="35" s="1"/>
  <c r="U32" i="9"/>
  <c r="H15" i="36"/>
  <c r="J15" i="36" s="1"/>
  <c r="L15" i="36" s="1"/>
  <c r="N15" i="36" s="1"/>
  <c r="M15" i="36" s="1"/>
  <c r="P15" i="36" s="1"/>
  <c r="C15" i="35"/>
  <c r="E15" i="35" s="1"/>
  <c r="G15" i="35" s="1"/>
  <c r="D28" i="35"/>
  <c r="F28" i="35" s="1"/>
  <c r="V84" i="9"/>
  <c r="I28" i="36"/>
  <c r="K28" i="36" s="1"/>
  <c r="V60" i="9"/>
  <c r="I22" i="36"/>
  <c r="K22" i="36" s="1"/>
  <c r="D22" i="35"/>
  <c r="F22" i="35" s="1"/>
  <c r="U72" i="9"/>
  <c r="C25" i="35"/>
  <c r="E25" i="35" s="1"/>
  <c r="G25" i="35" s="1"/>
  <c r="H25" i="36"/>
  <c r="J25" i="36" s="1"/>
  <c r="L25" i="36" s="1"/>
  <c r="N25" i="36" s="1"/>
  <c r="M25" i="36" s="1"/>
  <c r="P25" i="36" s="1"/>
  <c r="U76" i="9"/>
  <c r="H26" i="36"/>
  <c r="J26" i="36" s="1"/>
  <c r="L26" i="36" s="1"/>
  <c r="N26" i="36" s="1"/>
  <c r="M26" i="36" s="1"/>
  <c r="P26" i="36" s="1"/>
  <c r="C26" i="35"/>
  <c r="E26" i="35" s="1"/>
  <c r="G26" i="35" s="1"/>
  <c r="U80" i="9"/>
  <c r="C27" i="35"/>
  <c r="E27" i="35" s="1"/>
  <c r="G27" i="35" s="1"/>
  <c r="H27" i="36"/>
  <c r="J27" i="36" s="1"/>
  <c r="L27" i="36" s="1"/>
  <c r="N27" i="36" s="1"/>
  <c r="M27" i="36" s="1"/>
  <c r="P27" i="36" s="1"/>
  <c r="V80" i="9"/>
  <c r="D27" i="35"/>
  <c r="F27" i="35" s="1"/>
  <c r="I27" i="36"/>
  <c r="K27" i="36" s="1"/>
  <c r="V76" i="9"/>
  <c r="I26" i="36"/>
  <c r="K26" i="36" s="1"/>
  <c r="D26" i="35"/>
  <c r="F26" i="35" s="1"/>
  <c r="D16" i="35"/>
  <c r="F16" i="35" s="1"/>
  <c r="V36" i="9"/>
  <c r="I16" i="36"/>
  <c r="K16" i="36" s="1"/>
  <c r="U40" i="9"/>
  <c r="N14" i="15"/>
  <c r="D14" i="31" s="1"/>
  <c r="F14" i="36" s="1"/>
  <c r="D28" i="9"/>
  <c r="T28" i="9" s="1"/>
  <c r="T29" i="9" s="1"/>
  <c r="T30" i="9" s="1"/>
  <c r="T31" i="9" s="1"/>
  <c r="D14" i="36"/>
  <c r="U20" i="9"/>
  <c r="H12" i="36"/>
  <c r="J12" i="36" s="1"/>
  <c r="L12" i="36" s="1"/>
  <c r="N12" i="36" s="1"/>
  <c r="M12" i="36" s="1"/>
  <c r="P12" i="36" s="1"/>
  <c r="C12" i="35"/>
  <c r="E12" i="35" s="1"/>
  <c r="G12" i="35" s="1"/>
  <c r="C21" i="35"/>
  <c r="E21" i="35" s="1"/>
  <c r="G21" i="35" s="1"/>
  <c r="U56" i="9"/>
  <c r="H21" i="36"/>
  <c r="J21" i="36" s="1"/>
  <c r="L21" i="36" s="1"/>
  <c r="N21" i="36" s="1"/>
  <c r="M21" i="36" s="1"/>
  <c r="P21" i="36" s="1"/>
  <c r="V24" i="9"/>
  <c r="I13" i="36"/>
  <c r="K13" i="36" s="1"/>
  <c r="D13" i="35"/>
  <c r="F13" i="35" s="1"/>
  <c r="V64" i="9"/>
  <c r="I23" i="36"/>
  <c r="K23" i="36" s="1"/>
  <c r="D23" i="35"/>
  <c r="F23" i="35" s="1"/>
  <c r="V68" i="9"/>
  <c r="D24" i="35"/>
  <c r="F24" i="35" s="1"/>
  <c r="I24" i="36"/>
  <c r="K24" i="36" s="1"/>
  <c r="H22" i="36"/>
  <c r="J22" i="36" s="1"/>
  <c r="L22" i="36" s="1"/>
  <c r="N22" i="36" s="1"/>
  <c r="M22" i="36" s="1"/>
  <c r="P22" i="36" s="1"/>
  <c r="U60" i="9"/>
  <c r="C22" i="35"/>
  <c r="E22" i="35" s="1"/>
  <c r="G22" i="35" s="1"/>
  <c r="U24" i="9"/>
  <c r="H13" i="36"/>
  <c r="J13" i="36" s="1"/>
  <c r="L13" i="36" s="1"/>
  <c r="N13" i="36" s="1"/>
  <c r="M13" i="36" s="1"/>
  <c r="P13" i="36" s="1"/>
  <c r="C13" i="35"/>
  <c r="E13" i="35" s="1"/>
  <c r="G13" i="35" s="1"/>
  <c r="V48" i="9"/>
  <c r="D19" i="35"/>
  <c r="F19" i="35" s="1"/>
  <c r="I19" i="36"/>
  <c r="K19" i="36" s="1"/>
  <c r="V56" i="9"/>
  <c r="I21" i="36"/>
  <c r="K21" i="36" s="1"/>
  <c r="D21" i="35"/>
  <c r="F21" i="35" s="1"/>
  <c r="U64" i="9"/>
  <c r="C23" i="35"/>
  <c r="E23" i="35" s="1"/>
  <c r="G23" i="35" s="1"/>
  <c r="H23" i="36"/>
  <c r="J23" i="36" s="1"/>
  <c r="L23" i="36" s="1"/>
  <c r="N23" i="36" s="1"/>
  <c r="M23" i="36" s="1"/>
  <c r="P23" i="36" s="1"/>
  <c r="U68" i="9"/>
  <c r="V20" i="9"/>
  <c r="I12" i="36"/>
  <c r="K12" i="36" s="1"/>
  <c r="D12" i="35"/>
  <c r="F12" i="35" s="1"/>
  <c r="N10" i="15"/>
  <c r="D10" i="31" s="1"/>
  <c r="V16" i="9"/>
  <c r="D11" i="35"/>
  <c r="F11" i="35" s="1"/>
  <c r="H10" i="36"/>
  <c r="J10" i="36" s="1"/>
  <c r="C10" i="35"/>
  <c r="E10" i="35" s="1"/>
  <c r="K12" i="31"/>
  <c r="E13" i="37" s="1"/>
  <c r="I10" i="36"/>
  <c r="K10" i="36" s="1"/>
  <c r="I11" i="36"/>
  <c r="K11" i="36" s="1"/>
  <c r="K9" i="31"/>
  <c r="E10" i="37" s="1"/>
  <c r="U16" i="9"/>
  <c r="H11" i="36"/>
  <c r="J11" i="36" s="1"/>
  <c r="L11" i="36" s="1"/>
  <c r="N11" i="36" s="1"/>
  <c r="M11" i="36" s="1"/>
  <c r="P11" i="36" s="1"/>
  <c r="C11" i="35"/>
  <c r="E11" i="35" s="1"/>
  <c r="G11" i="35" s="1"/>
  <c r="M9" i="31"/>
  <c r="G10" i="37" s="1"/>
  <c r="M13" i="31"/>
  <c r="G14" i="37" s="1"/>
  <c r="I12" i="31"/>
  <c r="C13" i="37" s="1"/>
  <c r="J9" i="31"/>
  <c r="D10" i="37" s="1"/>
  <c r="L11" i="31"/>
  <c r="F12" i="37" s="1"/>
  <c r="K10" i="31"/>
  <c r="E11" i="37" s="1"/>
  <c r="E9" i="31"/>
  <c r="G9" i="36" s="1"/>
  <c r="I13" i="31"/>
  <c r="C14" i="37" s="1"/>
  <c r="I10" i="31"/>
  <c r="C11" i="37" s="1"/>
  <c r="J12" i="31"/>
  <c r="D13" i="37" s="1"/>
  <c r="M11" i="31"/>
  <c r="G12" i="37" s="1"/>
  <c r="V8" i="9"/>
  <c r="D9" i="35"/>
  <c r="C9" i="35"/>
  <c r="U8" i="9"/>
  <c r="L10" i="31" l="1"/>
  <c r="F11" i="37" s="1"/>
  <c r="F9" i="36"/>
  <c r="L12" i="31"/>
  <c r="F13" i="37" s="1"/>
  <c r="H17" i="36"/>
  <c r="J17" i="36" s="1"/>
  <c r="L17" i="36" s="1"/>
  <c r="N17" i="36" s="1"/>
  <c r="M17" i="36" s="1"/>
  <c r="P17" i="36" s="1"/>
  <c r="I9" i="31"/>
  <c r="C10" i="37" s="1"/>
  <c r="M12" i="31"/>
  <c r="G13" i="37" s="1"/>
  <c r="L13" i="31"/>
  <c r="F14" i="37" s="1"/>
  <c r="I11" i="31"/>
  <c r="C12" i="37" s="1"/>
  <c r="C24" i="35"/>
  <c r="E24" i="35" s="1"/>
  <c r="G24" i="35" s="1"/>
  <c r="J13" i="31"/>
  <c r="D14" i="37" s="1"/>
  <c r="K13" i="31"/>
  <c r="E14" i="37" s="1"/>
  <c r="L9" i="31"/>
  <c r="F10" i="37" s="1"/>
  <c r="M10" i="31"/>
  <c r="G11" i="37" s="1"/>
  <c r="J10" i="31"/>
  <c r="D11" i="37" s="1"/>
  <c r="J11" i="31"/>
  <c r="D12" i="37" s="1"/>
  <c r="D10" i="35"/>
  <c r="F10" i="35" s="1"/>
  <c r="G10" i="35" s="1"/>
  <c r="V28" i="9"/>
  <c r="D14" i="35"/>
  <c r="F14" i="35" s="1"/>
  <c r="I14" i="36"/>
  <c r="K14" i="36" s="1"/>
  <c r="F10" i="36"/>
  <c r="E10" i="31"/>
  <c r="G10" i="36" s="1"/>
  <c r="B17" i="33" s="1"/>
  <c r="L10" i="36"/>
  <c r="N10" i="36" s="1"/>
  <c r="M10" i="36" s="1"/>
  <c r="P10" i="36" s="1"/>
  <c r="B16" i="33"/>
  <c r="F9" i="35"/>
  <c r="K9" i="36" s="1"/>
  <c r="I9" i="36"/>
  <c r="E9" i="35"/>
  <c r="H9" i="36"/>
  <c r="B14" i="33" l="1"/>
  <c r="B15" i="33"/>
  <c r="B18" i="33" s="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<sst xmlns="http://schemas.openxmlformats.org/spreadsheetml/2006/main" count="748" uniqueCount="305">
  <si>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</si>
  <si>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</si>
  <si>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</si>
  <si>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</si>
  <si>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</si>
  <si>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</si>
  <si>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</si>
  <si>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</si>
  <si>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</si>
  <si>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</si>
  <si>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</si>
  <si>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</si>
  <si>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</si>
  <si>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</si>
  <si>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</si>
  <si>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</si>
  <si>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</si>
  <si>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</si>
  <si>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</si>
  <si>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</si>
  <si>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</si>
  <si>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</si>
  <si>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</si>
  <si>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</si>
  <si>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</si>
  <si>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</si>
  <si>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</si>
  <si>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</si>
  <si>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</si>
  <si>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</si>
  <si>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</si>
  <si>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</si>
  <si>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</si>
  <si>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</si>
  <si>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</si>
  <si>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</si>
  <si>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</si>
  <si>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</si>
  <si>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</si>
  <si>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</si>
  <si>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</si>
  <si>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</si>
  <si>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</si>
  <si>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</si>
  <si>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</si>
  <si>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</si>
  <si>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</si>
  <si>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</si>
  <si>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</si>
  <si>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</si>
  <si>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</si>
  <si>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</si>
  <si>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</si>
  <si>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</si>
  <si>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</si>
  <si>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</si>
  <si>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</si>
  <si>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</si>
  <si>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</si>
  <si>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</si>
  <si>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</si>
  <si>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</si>
  <si>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</si>
  <si>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</si>
  <si>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</si>
  <si>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</si>
  <si>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</si>
  <si>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</si>
  <si>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</si>
  <si>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</si>
  <si>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</si>
  <si>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</si>
  <si>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</si>
  <si>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</si>
  <si>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</si>
  <si>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</si>
  <si>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</si>
  <si>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</si>
  <si>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</si>
  <si>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</si>
  <si>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</si>
  <si>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</si>
  <si>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</si>
  <si>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</si>
  <si>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</si>
  <si>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</si>
  <si>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</si>
  <si>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</si>
  <si>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</si>
  <si>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</si>
  <si>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</si>
  <si>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</si>
  <si>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</si>
  <si>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</si>
  <si>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</si>
  <si>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</si>
  <si>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</si>
  <si>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</si>
  <si>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</si>
  <si>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</si>
  <si>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</si>
  <si>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</si>
  <si>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</si>
  <si>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</si>
  <si>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</si>
  <si>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</si>
  <si>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</si>
  <si>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</si>
  <si>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</si>
  <si>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</si>
  <si>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</si>
  <si>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</si>
  <si>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</si>
  <si>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</si>
  <si>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</si>
  <si>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</si>
  <si>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</si>
  <si>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</si>
  <si>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</si>
  <si>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</si>
  <si>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</si>
  <si>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</si>
  <si>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</si>
  <si>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</si>
  <si>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</si>
  <si>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</si>
  <si>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</si>
  <si>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</si>
  <si>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</si>
  <si>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</si>
  <si>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</si>
  <si>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</si>
  <si>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</si>
  <si>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</si>
  <si>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</si>
  <si>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</si>
  <si>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</si>
  <si>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</si>
  <si>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</si>
  <si>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</si>
  <si>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</si>
  <si>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</si>
  <si>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</si>
  <si>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</si>
  <si>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</si>
  <si>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</si>
  <si>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</si>
  <si>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</si>
  <si>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</si>
  <si>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</si>
  <si>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</si>
  <si>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</si>
  <si>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</si>
  <si>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</si>
  <si>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</si>
  <si>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</si>
  <si>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</si>
  <si>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</si>
  <si>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</si>
  <si>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</si>
  <si>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</si>
  <si>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</si>
  <si>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</si>
  <si>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</si>
  <si>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</si>
  <si>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</si>
  <si>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</si>
  <si>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</si>
  <si>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</si>
  <si>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</si>
  <si>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</si>
  <si>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</si>
  <si>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</si>
  <si>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</si>
  <si>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</si>
  <si>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</si>
  <si>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</si>
  <si>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</si>
  <si>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</si>
  <si>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</si>
  <si>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</si>
  <si>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</si>
  <si>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</si>
  <si>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</si>
  <si>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</si>
  <si>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</si>
  <si>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</si>
  <si>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</si>
  <si>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</si>
  <si>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</si>
  <si>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</si>
  <si>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</si>
  <si>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</si>
  <si>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</si>
  <si>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</si>
  <si>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</si>
  <si>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</si>
  <si>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</si>
  <si>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</si>
  <si>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</si>
  <si>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</si>
  <si>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</si>
  <si>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</si>
  <si>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</si>
  <si>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</si>
  <si>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</si>
  <si>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</si>
  <si>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</si>
  <si>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</si>
  <si>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</si>
  <si>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</si>
  <si>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</si>
  <si>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</si>
  <si>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</si>
  <si>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</si>
  <si>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</si>
  <si>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</si>
  <si>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</si>
  <si>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</si>
  <si>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</si>
  <si>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</si>
  <si>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</si>
  <si>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</si>
  <si>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</si>
  <si>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</si>
  <si>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</si>
  <si>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</si>
  <si>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</si>
  <si>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</si>
  <si>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</si>
  <si>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</si>
  <si>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</si>
  <si>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</si>
  <si>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</si>
  <si>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</si>
  <si>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</si>
  <si>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</si>
  <si>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</si>
  <si>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</si>
  <si>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</si>
  <si>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</si>
  <si>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</si>
  <si>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</si>
  <si>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</si>
  <si>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</si>
  <si>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</si>
  <si>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</si>
  <si>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</si>
  <si>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</si>
  <si>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</si>
  <si>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</si>
  <si>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</si>
  <si>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</si>
  <si>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</si>
  <si>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</si>
  <si>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</si>
  <si>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</si>
  <si>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</si>
  <si>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</si>
  <si>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</si>
  <si>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</si>
  <si>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</si>
  <si>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</si>
  <si>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</si>
  <si>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</si>
  <si>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</si>
  <si>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</si>
  <si>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</si>
  <si>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</si>
  <si>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</si>
  <si>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</si>
  <si>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</si>
  <si>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</si>
  <si>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</si>
  <si>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</si>
  <si>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</si>
  <si>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</si>
  <si>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</si>
  <si>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</si>
  <si>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</si>
  <si>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</si>
  <si>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</si>
  <si>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</si>
  <si>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</si>
  <si>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</si>
  <si>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 xml:space="preserve">VIGILANCIA EPIDEMIOLOGICA </t>
  </si>
  <si>
    <t>Fortalecer la implementación y adherencia a paquetes instruccionales de prevención y control de infecciones, identificación y reporte de eventos de interés en salud pública de manera que se garantice una atención segura y de calidad, minimizando los riesgos; a través del desarrollo de acciones educativas y de seguimiento a funcionarios, usuarios y familia.</t>
  </si>
  <si>
    <t xml:space="preserve">por cargue Inoportuno de Eventos de Interés en Salud Pública a Sistema de Vigilancia en Salud Pública, </t>
  </si>
  <si>
    <t>debido a pérdida de ficha de notificación, ausencia en la entrega de ficha de notificación de evento de interés en salud pública, cargue de ficha con variable incompletas, no recepción de ficha y no cargue en aplicativo sivigila.</t>
  </si>
  <si>
    <t>por aplicación inadecuada de instrumentos de verificación en rondas Vigilancia Epidemiológica,</t>
  </si>
  <si>
    <t>debido a desconocimiento de guía de prevención y control de infecciones  y registro inadecuado de la observación realizada.</t>
  </si>
  <si>
    <t xml:space="preserve">Profesional Especializado de Vigilancia Epidemiológica, </t>
  </si>
  <si>
    <t>realiza Búsqueda Activa Institucional de eventos de Interés en salud pública  a través de aplicativo SIANIESP de Sivigila, por base de nacimientos y base de laboratorio;</t>
  </si>
  <si>
    <t>realizando verificación de calidad de dato de fichas de notificación de eventos de interés en salud pública con retroalimentación a cada coordinación.</t>
  </si>
  <si>
    <t xml:space="preserve">Enfermera de Prevención y control de infecciones, </t>
  </si>
  <si>
    <t>realiza revisión de instrumentos diligenciados, cargue de información en bases Excel</t>
  </si>
  <si>
    <t>cargue de información en bases Excel y genera indicador para realizar reporte.</t>
  </si>
  <si>
    <t>Profesional Especializado de Vigilancia Epidemiologica</t>
  </si>
  <si>
    <t>Enfermera de Prevención y control de infecciones</t>
  </si>
  <si>
    <t>Realizan censo diario, cuentan con un base de datos y su respectiva colorimetría.  Notificando eventos con observación notificada, garantizando que lo  eventos estén reportados efectivamente en SIVIGILA y en caso de no ser así se informa a los servicios vía WhatsApp o correo electrónico. También notifican a través del sistema los eventos presentados y los cruzan con los que están notificados, posteriormente revisan con HC de cada paciente.
Se da educación a pacientes, con el fin de verificar y reportar de manera diaria casos de eventos de interés
Evidencia: Base  de datos reporte diario - SIVIGILA</t>
  </si>
  <si>
    <t>Se le realiza seguimiento mediante listas de chequeo y base de datos denominada "base manos 2023", también diariamente cumplen con rondas y su análisis es mensual.
Cuentan con un indicador en el POA, denominado "% cumplimiento adherencia higiene de manos"  teniendo como meta el 70%, el cual para el primer trimestre del año cumple con un 75%, cuenta con el análisis definido por la OAP y su respectiva ficha técnica.</t>
  </si>
  <si>
    <t>Realizan censo diario, cuentan con un base de datos y su respectiva colorimetría.  Notificando eventos con observación notificada, garantizando que lo  eventos estén reportados efectivamente en SIVIGILA y en caso de no ser así se informa a los servicios vía WhatsApp o correo electrónico. También notifican a través del sistema los eventos presentados y los cruzan con los que están notificados, posteriormente revisan con HC de cada paciente.
Se da educación a pacientes, con el fin de verificar y reportar de manera diaria casos de eventos de interés
Evidencia: Base  de datos reporte con corte al 4 de septiembre del 2023 - SIVIGILA</t>
  </si>
  <si>
    <t xml:space="preserve">Se le realiza seguimiento mediante listas de chequeo y base de datos denominada "base manos 2023", también diariamente cumplen con rondas y su análisis es mensual.
Cuentan con un indicador en el POA, denominado "% cumplimiento adherencia higiene de manos"  teniendo como meta el 70%, el cual para el segundo trimestre del año cumple con un 75,77%, cuenta con el análisis definido por la OAP y su respectiva ficha técnica.
Evidencia: Infome higiene de manos, POA </t>
  </si>
  <si>
    <t>Realizan censo diario, cuentan con un base de datos y su respectiva colorimetría.  Notificando eventos con observación notificada, garantizando que lo  eventos estén reportados efectivamente en SIVIGILA y en caso de no ser así se informa a los servicios vía WhatsApp o correo electrónico. También notifican a través del sistema los eventos presentados y los cruzan con los que están notificados, posteriormente revisan con HC de cada paciente.
Evidencia: Envio de archivo excel busqueda activa institucional BAI mensual (diciembre)</t>
  </si>
  <si>
    <t xml:space="preserve">Se le realiza seguimiento mediante listas de chequeo y base de datos denominada "base manos 2023", también diariamente cumplen con rondas y su análisis es mensual.
Cuentan con un indicador en el POA, denominado "% cumplimiento adherencia higiene de manos"  teniendo como meta el 70%, el cual para el cuarto trimestre del año cumple con un 82,5%, cuenta con el análisis definido por la OAP y su respectiva ficha técnica.
Evidencia: Divulgación de ranking de higiene de manos, Infome higiene de manos, POA IV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</si>
</sst>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1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zoomScale="84" zoomScaleNormal="84" workbookViewId="0">
      <pane xSplit="2" topLeftCell="C1" activePane="topRight" state="frozen"/>
      <selection pane="topRight" activeCell="C11" sqref="C11"/>
    </sheetView>
  </sheetViews>
  <sheetFormatPr baseColWidth="10" defaultColWidth="11.42578125" defaultRowHeight="14.25" x14ac:dyDescent="0.25"/>
  <cols>
    <col min="1" max="1" width="21.42578125" style="10" customWidth="1"/>
    <col min="2" max="2" width="30.5703125" style="10" customWidth="1"/>
    <col min="3" max="3" width="39.14062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v>44866</v>
      </c>
    </row>
    <row r="5" spans="1:9" ht="75" customHeight="1" x14ac:dyDescent="0.25">
      <c r="A5" s="19" t="s">
        <v>158</v>
      </c>
      <c r="B5" s="398" t="s">
        <v>286</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142.5" x14ac:dyDescent="0.25">
      <c r="A9" s="2" t="s">
        <v>13</v>
      </c>
      <c r="B9" s="2" t="s">
        <v>142</v>
      </c>
      <c r="C9" s="2" t="s">
        <v>287</v>
      </c>
      <c r="D9" s="2" t="s">
        <v>288</v>
      </c>
      <c r="E9" s="167" t="str">
        <f>+CONCATENATE(B9," ",C9," ",D9)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F9" s="3" t="s">
        <v>160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14</v>
      </c>
      <c r="B10" s="2" t="s">
        <v>142</v>
      </c>
      <c r="C10" s="2" t="s">
        <v>289</v>
      </c>
      <c r="D10" s="2" t="s">
        <v>290</v>
      </c>
      <c r="E10" s="167" t="str">
        <f t="shared" ref="E10:E28" si="0">+CONCATENATE(B10," ",C10," ",D10)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F10" s="3" t="s">
        <v>160</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15</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16</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17</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B10" sqref="B10"/>
    </sheetView>
  </sheetViews>
  <sheetFormatPr baseColWidth="10" defaultColWidth="14.28515625" defaultRowHeight="14.25" x14ac:dyDescent="0.25"/>
  <cols>
    <col min="1" max="1" width="15.42578125" style="10" customWidth="1"/>
    <col min="2" max="2" width="59.285156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 xml:space="preserve">VIGILANCIA EPIDEMIOLOGICA </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99.75" x14ac:dyDescent="0.25">
      <c r="A9" s="31" t="str">
        <f>'2 CONTEXTO E IDENTIFICACIÓN'!A9</f>
        <v>R1</v>
      </c>
      <c r="B9" s="217"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75" x14ac:dyDescent="0.25">
      <c r="A10" s="31" t="str">
        <f>'2 CONTEXTO E IDENTIFICACIÓN'!A10</f>
        <v>R2</v>
      </c>
      <c r="B10" s="217"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219">
        <v>60</v>
      </c>
      <c r="D10" s="191" t="str">
        <f t="shared" si="0"/>
        <v>La actividad que conlleva el riesgo se ejecuta de 24 a 500 veces por año</v>
      </c>
      <c r="E10" s="192">
        <f t="shared" si="1"/>
        <v>0.6</v>
      </c>
      <c r="F10" s="32" t="str">
        <f t="shared" si="2"/>
        <v>Media</v>
      </c>
      <c r="G10" s="202" t="s">
        <v>69</v>
      </c>
      <c r="H10" s="194">
        <f t="shared" ref="H10:H28" si="6">+IF(G10="","",IF(G10="N/A","",IF(OR(G10=$X$9,G10=$Y$9),$W$9,IF(OR(G10=$X$10,G10=$Y$10),$W$10,IF(OR(G10=$X$11,G10=$Y$11),$W$11,IF(OR(G10=$X$12,G10=$Y$12),$W$12,IF(OR(G10=$X$13,G10=$Y$13),$W$13)))))))</f>
        <v>0.6</v>
      </c>
      <c r="I10" s="200" t="str">
        <f t="shared" si="3"/>
        <v>Moderado</v>
      </c>
      <c r="J10" s="202" t="s">
        <v>70</v>
      </c>
      <c r="K10" s="194">
        <f t="shared" si="4"/>
        <v>0.6</v>
      </c>
      <c r="L10" s="200" t="str">
        <f t="shared" si="5"/>
        <v>Moderado</v>
      </c>
      <c r="M10" s="226">
        <f>+IF(H10="",K10,IF(K10="",H10,IF(H10&gt;K10,H10,K10)))</f>
        <v>0.6</v>
      </c>
      <c r="N10" s="227" t="str">
        <f t="shared" ref="N10:N28" si="7">+IF(M10="","",IF(M10=$W$9,$V$9,IF(M10=$W$10,$V$10,IF(M10=$W$11,$V$11,IF(M10=$W$12,$V$12,IF(M10=$W$13,$V$13))))))</f>
        <v>Moderado</v>
      </c>
      <c r="P10" s="38" t="s">
        <v>57</v>
      </c>
      <c r="Q10" s="39" t="s">
        <v>58</v>
      </c>
      <c r="R10" s="188">
        <v>3</v>
      </c>
      <c r="S10" s="188">
        <v>24</v>
      </c>
      <c r="T10" s="35">
        <v>0.4</v>
      </c>
      <c r="V10" s="38" t="s">
        <v>7</v>
      </c>
      <c r="W10" s="36">
        <v>0.4</v>
      </c>
      <c r="X10" s="39" t="s">
        <v>67</v>
      </c>
      <c r="Y10" s="40" t="s">
        <v>68</v>
      </c>
    </row>
    <row r="11" spans="1:25" ht="45"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59</v>
      </c>
      <c r="Q11" s="39" t="s">
        <v>60</v>
      </c>
      <c r="R11" s="188">
        <v>25</v>
      </c>
      <c r="S11" s="188">
        <v>500</v>
      </c>
      <c r="T11" s="35">
        <v>0.6</v>
      </c>
      <c r="V11" s="41" t="s">
        <v>5</v>
      </c>
      <c r="W11" s="36">
        <v>0.6</v>
      </c>
      <c r="X11" s="39" t="s">
        <v>69</v>
      </c>
      <c r="Y11" s="40" t="s">
        <v>70</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213" priority="1" operator="equal">
      <formula>$T$9</formula>
    </cfRule>
    <cfRule type="cellIs" dxfId="212" priority="2" operator="equal">
      <formula>$T$10</formula>
    </cfRule>
    <cfRule type="cellIs" dxfId="211" priority="3" operator="equal">
      <formula>$T$11</formula>
    </cfRule>
    <cfRule type="cellIs" dxfId="210" priority="4" operator="equal">
      <formula>$T$12</formula>
    </cfRule>
    <cfRule type="cellIs" dxfId="209" priority="5" operator="equal">
      <formula>$T$13</formula>
    </cfRule>
  </conditionalFormatting>
  <conditionalFormatting sqref="F9:F28">
    <cfRule type="cellIs" dxfId="208" priority="159" operator="equal">
      <formula>$P$9</formula>
    </cfRule>
    <cfRule type="cellIs" dxfId="207" priority="160" operator="equal">
      <formula>$P$10</formula>
    </cfRule>
    <cfRule type="cellIs" dxfId="206" priority="161" operator="equal">
      <formula>$P$11</formula>
    </cfRule>
    <cfRule type="cellIs" dxfId="205" priority="162" operator="equal">
      <formula>$P$12</formula>
    </cfRule>
    <cfRule type="cellIs" dxfId="204" priority="163" operator="equal">
      <formula>$P$13</formula>
    </cfRule>
  </conditionalFormatting>
  <conditionalFormatting sqref="H9:H28">
    <cfRule type="cellIs" dxfId="203" priority="76" operator="equal">
      <formula>$W$9</formula>
    </cfRule>
    <cfRule type="cellIs" dxfId="202" priority="77" operator="equal">
      <formula>$W$10</formula>
    </cfRule>
    <cfRule type="cellIs" dxfId="201" priority="78" operator="equal">
      <formula>$W$11</formula>
    </cfRule>
    <cfRule type="cellIs" dxfId="200" priority="79" operator="equal">
      <formula>$W$12</formula>
    </cfRule>
    <cfRule type="cellIs" dxfId="199" priority="80" operator="equal">
      <formula>$W$13</formula>
    </cfRule>
  </conditionalFormatting>
  <conditionalFormatting sqref="I9:J28">
    <cfRule type="cellIs" dxfId="198" priority="81" operator="equal">
      <formula>$V$9</formula>
    </cfRule>
    <cfRule type="cellIs" dxfId="197" priority="82" operator="equal">
      <formula>$V$10</formula>
    </cfRule>
    <cfRule type="cellIs" dxfId="196" priority="83" operator="equal">
      <formula>$V$11</formula>
    </cfRule>
    <cfRule type="cellIs" dxfId="195" priority="84" operator="equal">
      <formula>$V$12</formula>
    </cfRule>
    <cfRule type="cellIs" dxfId="194" priority="85" operator="equal">
      <formula>$V$13</formula>
    </cfRule>
  </conditionalFormatting>
  <conditionalFormatting sqref="K9:K28">
    <cfRule type="cellIs" dxfId="193" priority="61" operator="equal">
      <formula>$W$9</formula>
    </cfRule>
    <cfRule type="cellIs" dxfId="192" priority="62" operator="equal">
      <formula>$W$10</formula>
    </cfRule>
    <cfRule type="cellIs" dxfId="191" priority="63" operator="equal">
      <formula>$W$11</formula>
    </cfRule>
    <cfRule type="cellIs" dxfId="190" priority="64" operator="equal">
      <formula>$W$12</formula>
    </cfRule>
    <cfRule type="cellIs" dxfId="189" priority="65" operator="equal">
      <formula>$W$13</formula>
    </cfRule>
  </conditionalFormatting>
  <conditionalFormatting sqref="L9:L28">
    <cfRule type="cellIs" dxfId="188" priority="96" operator="equal">
      <formula>$V$9</formula>
    </cfRule>
    <cfRule type="cellIs" dxfId="187" priority="97" operator="equal">
      <formula>$V$10</formula>
    </cfRule>
    <cfRule type="cellIs" dxfId="186" priority="98" operator="equal">
      <formula>$V$11</formula>
    </cfRule>
    <cfRule type="cellIs" dxfId="185" priority="99" operator="equal">
      <formula>$V$12</formula>
    </cfRule>
    <cfRule type="cellIs" dxfId="184" priority="100" operator="equal">
      <formula>$V$13</formula>
    </cfRule>
  </conditionalFormatting>
  <conditionalFormatting sqref="M9:M28">
    <cfRule type="cellIs" dxfId="183" priority="6" operator="equal">
      <formula>$W$9</formula>
    </cfRule>
    <cfRule type="cellIs" dxfId="182" priority="7" operator="equal">
      <formula>$W$10</formula>
    </cfRule>
    <cfRule type="cellIs" dxfId="181" priority="8" operator="equal">
      <formula>$W$11</formula>
    </cfRule>
    <cfRule type="cellIs" dxfId="180" priority="9" operator="equal">
      <formula>$W$12</formula>
    </cfRule>
    <cfRule type="cellIs" dxfId="179" priority="10" operator="equal">
      <formula>$W$13</formula>
    </cfRule>
  </conditionalFormatting>
  <conditionalFormatting sqref="N9:N28">
    <cfRule type="cellIs" dxfId="178" priority="31" operator="equal">
      <formula>$V$9</formula>
    </cfRule>
    <cfRule type="cellIs" dxfId="177" priority="32" operator="equal">
      <formula>$V$10</formula>
    </cfRule>
    <cfRule type="cellIs" dxfId="176" priority="33" operator="equal">
      <formula>$V$11</formula>
    </cfRule>
    <cfRule type="cellIs" dxfId="175" priority="34" operator="equal">
      <formula>$V$12</formula>
    </cfRule>
    <cfRule type="cellIs" dxfId="174"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1" orientation="landscape" r:id="rId1"/>
  <headerFooter alignWithMargins="0"/>
  <colBreaks count="2" manualBreakCount="2">
    <brk id="11" max="27" man="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A10" sqref="A10:XFD10"/>
    </sheetView>
  </sheetViews>
  <sheetFormatPr baseColWidth="10" defaultColWidth="14.28515625" defaultRowHeight="12.75" x14ac:dyDescent="0.25"/>
  <cols>
    <col min="1" max="1" width="13.7109375" style="87" customWidth="1"/>
    <col min="2" max="2" width="59.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 xml:space="preserve">VIGILANCIA EPIDEMIOLOGICA </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76.5" x14ac:dyDescent="0.2">
      <c r="A9" s="104" t="str">
        <f>'2 CONTEXTO E IDENTIFICACIÓN'!A9</f>
        <v>R1</v>
      </c>
      <c r="B9" s="10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63.75" x14ac:dyDescent="0.2">
      <c r="A10" s="104" t="str">
        <f>'2 CONTEXTO E IDENTIFICACIÓN'!A10</f>
        <v>R2</v>
      </c>
      <c r="B10" s="10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106" t="str">
        <f>+'3 PROBABIL E IMPACTO INHERENTE'!F10</f>
        <v>Media</v>
      </c>
      <c r="D10" s="106" t="str">
        <f>+'3 PROBABIL E IMPACTO INHERENTE'!N10</f>
        <v>Moderado</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R2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73" priority="6" operator="equal">
      <formula>$Q$13</formula>
    </cfRule>
    <cfRule type="cellIs" dxfId="172" priority="7" operator="equal">
      <formula>$Q$12</formula>
    </cfRule>
    <cfRule type="cellIs" dxfId="171" priority="8" operator="equal">
      <formula>$Q$11</formula>
    </cfRule>
    <cfRule type="cellIs" dxfId="170" priority="9" operator="equal">
      <formula>$Q$10</formula>
    </cfRule>
    <cfRule type="cellIs" dxfId="169" priority="10" operator="equal">
      <formula>$Q$9</formula>
    </cfRule>
  </conditionalFormatting>
  <conditionalFormatting sqref="D9:D28">
    <cfRule type="cellIs" dxfId="168" priority="1" operator="equal">
      <formula>$R$8</formula>
    </cfRule>
    <cfRule type="cellIs" dxfId="167" priority="2" operator="equal">
      <formula>$S$8</formula>
    </cfRule>
    <cfRule type="cellIs" dxfId="166" priority="3" operator="equal">
      <formula>$T$8</formula>
    </cfRule>
    <cfRule type="cellIs" dxfId="165" priority="4" operator="equal">
      <formula>$U$8</formula>
    </cfRule>
    <cfRule type="cellIs" dxfId="164" priority="5" operator="equal">
      <formula>$V$8</formula>
    </cfRule>
  </conditionalFormatting>
  <conditionalFormatting sqref="E9:E28">
    <cfRule type="cellIs" dxfId="163" priority="102" operator="equal">
      <formula>$R$16</formula>
    </cfRule>
    <cfRule type="cellIs" dxfId="162" priority="103" operator="equal">
      <formula>$R$17</formula>
    </cfRule>
    <cfRule type="cellIs" dxfId="161" priority="104" operator="equal">
      <formula>$R$18</formula>
    </cfRule>
    <cfRule type="cellIs" dxfId="160"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8" sqref="B8:B11"/>
    </sheetView>
  </sheetViews>
  <sheetFormatPr baseColWidth="10" defaultColWidth="11.42578125" defaultRowHeight="14.25" x14ac:dyDescent="0.25"/>
  <cols>
    <col min="1" max="1" width="14.85546875" style="55" customWidth="1"/>
    <col min="2" max="2" width="71.28515625" style="55" customWidth="1"/>
    <col min="3" max="3" width="15.5703125" style="55" customWidth="1"/>
    <col min="4" max="4" width="11.5703125" style="55" customWidth="1"/>
    <col min="5" max="5" width="10.140625" style="55" customWidth="1"/>
    <col min="6" max="6" width="32.28515625" style="55" customWidth="1"/>
    <col min="7" max="7" width="42.140625" style="55" customWidth="1"/>
    <col min="8" max="8" width="39.140625" style="55" customWidth="1"/>
    <col min="9" max="9" width="56.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 xml:space="preserve">VIGILANCIA EPIDEMIOLOGICA </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00.5" thickBot="1" x14ac:dyDescent="0.3">
      <c r="A8" s="452" t="str">
        <f>'2 CONTEXTO E IDENTIFICACIÓN'!A9</f>
        <v>R1</v>
      </c>
      <c r="B8" s="45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8" s="432">
        <f>+'3 PROBABIL E IMPACTO INHERENTE'!E9</f>
        <v>0.6</v>
      </c>
      <c r="D8" s="435">
        <f>+'3 PROBABIL E IMPACTO INHERENTE'!M9</f>
        <v>0.4</v>
      </c>
      <c r="E8" s="68">
        <v>1</v>
      </c>
      <c r="F8" s="71" t="s">
        <v>291</v>
      </c>
      <c r="G8" s="71" t="s">
        <v>292</v>
      </c>
      <c r="H8" s="71" t="s">
        <v>293</v>
      </c>
      <c r="I8" s="318" t="str">
        <f t="shared" ref="I8:I39" si="0">+CONCATENATE(F8," ",G8," ",H8)</f>
        <v>Profesional Especializado de Vigilancia Epidemiológica,  realiza Búsqueda Activa Institucional de eventos de Interés en salud pública  a través de aplicativo SIANIESP de Sivigila, por base de nacimientos y base de laboratorio; realizando verificación de calidad de dato de fichas de notificación de eventos de interés en salud pública con retroalimentación a cada coordinación.</v>
      </c>
      <c r="J8" s="5" t="s">
        <v>107</v>
      </c>
      <c r="K8" s="64">
        <f>+IF(J8='11 FORMULAS'!$E$4,'11 FORMULAS'!$F$4,IF(J8='11 FORMULAS'!$E$5,'11 FORMULAS'!$F$5,IF(J8='11 FORMULAS'!$E$6,'11 FORMULAS'!$F$6,"")))</f>
        <v>0.15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0.3</v>
      </c>
      <c r="S8" s="333">
        <f>IF(L8='11 FORMULAS'!$P$5,C8-(C8*R8),C8)</f>
        <v>0.42</v>
      </c>
      <c r="T8" s="333">
        <f>IF(L8='11 FORMULAS'!$P$6,D8-(D8*R8),D8)</f>
        <v>0.4</v>
      </c>
      <c r="U8" s="458">
        <f>+IF(S11="","",S11)</f>
        <v>0.42</v>
      </c>
      <c r="V8" s="461">
        <f>+IF(T11="","",T11)</f>
        <v>0.4</v>
      </c>
      <c r="X8" s="41" t="s">
        <v>59</v>
      </c>
      <c r="Y8" s="36">
        <v>0.41</v>
      </c>
      <c r="Z8" s="35">
        <v>0.6</v>
      </c>
    </row>
    <row r="9" spans="1:26" ht="15.75" thickBot="1" x14ac:dyDescent="0.3">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0.42</v>
      </c>
      <c r="T9" s="334">
        <f>IF(L9='11 FORMULAS'!$P$6,T8-(T8*R9),T8)</f>
        <v>0.4</v>
      </c>
      <c r="U9" s="459"/>
      <c r="V9" s="462"/>
      <c r="X9" s="42" t="s">
        <v>61</v>
      </c>
      <c r="Y9" s="36">
        <v>0.61</v>
      </c>
      <c r="Z9" s="35">
        <v>0.8</v>
      </c>
    </row>
    <row r="10" spans="1:26" ht="18.7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0.42</v>
      </c>
      <c r="T10" s="334">
        <f>IF(L10='11 FORMULAS'!$P$6,T9-(T9*R10),T9)</f>
        <v>0.4</v>
      </c>
      <c r="U10" s="459"/>
      <c r="V10" s="462"/>
      <c r="X10" s="43" t="s">
        <v>62</v>
      </c>
      <c r="Y10" s="36">
        <v>0.81</v>
      </c>
      <c r="Z10" s="35">
        <v>1</v>
      </c>
    </row>
    <row r="11" spans="1:26" ht="23.2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0.42</v>
      </c>
      <c r="T11" s="335">
        <f>IF(L11='11 FORMULAS'!$P$6,T10-(T10*R11),T10)</f>
        <v>0.4</v>
      </c>
      <c r="U11" s="460"/>
      <c r="V11" s="463"/>
      <c r="X11" s="44"/>
      <c r="Y11" s="45"/>
      <c r="Z11" s="46"/>
    </row>
    <row r="12" spans="1:26" ht="63.75" customHeight="1" x14ac:dyDescent="0.25">
      <c r="A12" s="452" t="str">
        <f>'2 CONTEXTO E IDENTIFICACIÓN'!A10</f>
        <v>R2</v>
      </c>
      <c r="B12" s="45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2" s="432">
        <f>+'3 PROBABIL E IMPACTO INHERENTE'!E10</f>
        <v>0.6</v>
      </c>
      <c r="D12" s="435">
        <f>+'3 PROBABIL E IMPACTO INHERENTE'!M10</f>
        <v>0.6</v>
      </c>
      <c r="E12" s="68">
        <v>1</v>
      </c>
      <c r="F12" s="71" t="s">
        <v>294</v>
      </c>
      <c r="G12" s="71" t="s">
        <v>295</v>
      </c>
      <c r="H12" s="71" t="s">
        <v>296</v>
      </c>
      <c r="I12" s="318" t="str">
        <f t="shared" si="0"/>
        <v>Enfermera de Prevención y control de infecciones,  realiza revisión de instrumentos diligenciados, cargue de información en bases Excel cargue de información en bases Excel y genera indicador para realizar reporte.</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0.6</v>
      </c>
      <c r="U12" s="458">
        <f>+IF(S15="","",S15)</f>
        <v>0.36</v>
      </c>
      <c r="V12" s="461">
        <f>+IF(T15="","",T15)</f>
        <v>0.6</v>
      </c>
      <c r="X12" s="329"/>
      <c r="Y12" s="330"/>
      <c r="Z12" s="330"/>
    </row>
    <row r="13" spans="1:26" ht="15"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0.6</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0.6</v>
      </c>
      <c r="U14" s="459"/>
      <c r="V14" s="462"/>
      <c r="X14" s="329"/>
      <c r="Y14" s="330"/>
      <c r="Z14" s="330"/>
    </row>
    <row r="15" spans="1:26" ht="19.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0.6</v>
      </c>
      <c r="U15" s="460"/>
      <c r="V15" s="463"/>
    </row>
    <row r="16" spans="1:26" ht="15" x14ac:dyDescent="0.25">
      <c r="A16" s="452" t="str">
        <f>'2 CONTEXTO E IDENTIFICACIÓN'!A11</f>
        <v>R3</v>
      </c>
      <c r="B16" s="455" t="str">
        <f>+'2 CONTEXTO E IDENTIFICACIÓN'!E11</f>
        <v xml:space="preserve">  </v>
      </c>
      <c r="C16" s="432" t="str">
        <f>+'3 PROBABIL E IMPACTO INHERENTE'!E11</f>
        <v/>
      </c>
      <c r="D16" s="435"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58" t="str">
        <f>+IF(S19="","",S19)</f>
        <v/>
      </c>
      <c r="V16" s="461" t="str">
        <f>+IF(T19="","",T19)</f>
        <v/>
      </c>
      <c r="X16" s="329"/>
      <c r="Y16" s="330"/>
      <c r="Z16" s="330"/>
    </row>
    <row r="17" spans="1:26" ht="24"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59"/>
      <c r="V17" s="462"/>
      <c r="X17" s="329"/>
      <c r="Y17" s="330"/>
      <c r="Z17" s="330"/>
    </row>
    <row r="18" spans="1:26" ht="21.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59"/>
      <c r="V18" s="462"/>
      <c r="X18" s="329"/>
      <c r="Y18" s="330"/>
      <c r="Z18" s="330"/>
    </row>
    <row r="19" spans="1:26" ht="21.7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60"/>
      <c r="V19" s="463"/>
    </row>
    <row r="20" spans="1:26" ht="29.45" customHeight="1" x14ac:dyDescent="0.25">
      <c r="A20" s="452" t="str">
        <f>'2 CONTEXTO E IDENTIFICACIÓN'!A12</f>
        <v>R4</v>
      </c>
      <c r="B20" s="455" t="str">
        <f>+'2 CONTEXTO E IDENTIFICACIÓN'!E12</f>
        <v xml:space="preserve">  </v>
      </c>
      <c r="C20" s="432" t="str">
        <f>+'3 PROBABIL E IMPACTO INHERENTE'!E12</f>
        <v/>
      </c>
      <c r="D20" s="43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8" t="str">
        <f>+IF(S23="","",S23)</f>
        <v/>
      </c>
      <c r="V20" s="461" t="str">
        <f>+IF(T23="","",T23)</f>
        <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59"/>
      <c r="V21" s="462"/>
      <c r="X21" s="329"/>
      <c r="Y21" s="330"/>
      <c r="Z21" s="330"/>
    </row>
    <row r="22" spans="1:26" ht="29.4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59"/>
      <c r="V22" s="462"/>
      <c r="X22" s="329"/>
      <c r="Y22" s="330"/>
      <c r="Z22" s="330"/>
    </row>
    <row r="23" spans="1:26" ht="29.4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0"/>
      <c r="V23" s="463"/>
    </row>
    <row r="24" spans="1:26" ht="29.45" customHeight="1" x14ac:dyDescent="0.25">
      <c r="A24" s="452" t="str">
        <f>'2 CONTEXTO E IDENTIFICACIÓN'!A13</f>
        <v>R5</v>
      </c>
      <c r="B24" s="455" t="str">
        <f>+'2 CONTEXTO E IDENTIFICACIÓN'!E13</f>
        <v xml:space="preserve">  </v>
      </c>
      <c r="C24" s="432" t="str">
        <f>+'3 PROBABIL E IMPACTO INHERENTE'!E13</f>
        <v/>
      </c>
      <c r="D24" s="43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8" t="str">
        <f>+IF(S27="","",S27)</f>
        <v/>
      </c>
      <c r="V24" s="461" t="str">
        <f>+IF(T27="","",T27)</f>
        <v/>
      </c>
      <c r="X24" s="329"/>
      <c r="Y24" s="330"/>
      <c r="Z24" s="330"/>
    </row>
    <row r="25" spans="1:26" ht="29.45" customHeight="1"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59"/>
      <c r="V25" s="462"/>
      <c r="X25" s="329"/>
      <c r="Y25" s="330"/>
      <c r="Z25" s="330"/>
    </row>
    <row r="26" spans="1:26" ht="29.45" customHeight="1"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59"/>
      <c r="V26" s="462"/>
      <c r="X26" s="329"/>
      <c r="Y26" s="330"/>
      <c r="Z26" s="330"/>
    </row>
    <row r="27" spans="1:26" ht="29.45" customHeight="1"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159" priority="264" operator="between">
      <formula>$Y$6</formula>
      <formula>$Z$6</formula>
    </cfRule>
    <cfRule type="cellIs" dxfId="158" priority="265" operator="between">
      <formula>$Y$7</formula>
      <formula>$Z$7</formula>
    </cfRule>
    <cfRule type="cellIs" dxfId="157" priority="266" operator="between">
      <formula>$Y$8</formula>
      <formula>$Z$8</formula>
    </cfRule>
    <cfRule type="cellIs" dxfId="156" priority="267" operator="between">
      <formula>$Y$9</formula>
      <formula>$Z$9</formula>
    </cfRule>
    <cfRule type="cellIs" dxfId="155" priority="268" operator="between">
      <formula>$Y$10</formula>
      <formula>$Z$10</formula>
    </cfRule>
  </conditionalFormatting>
  <conditionalFormatting sqref="U12:V12">
    <cfRule type="cellIs" dxfId="154" priority="91" operator="between">
      <formula>$Y$6</formula>
      <formula>$Z$6</formula>
    </cfRule>
    <cfRule type="cellIs" dxfId="153" priority="92" operator="between">
      <formula>$Y$7</formula>
      <formula>$Z$7</formula>
    </cfRule>
    <cfRule type="cellIs" dxfId="152" priority="93" operator="between">
      <formula>$Y$8</formula>
      <formula>$Z$8</formula>
    </cfRule>
    <cfRule type="cellIs" dxfId="151" priority="94" operator="between">
      <formula>$Y$9</formula>
      <formula>$Z$9</formula>
    </cfRule>
    <cfRule type="cellIs" dxfId="150" priority="95" operator="between">
      <formula>$Y$10</formula>
      <formula>$Z$10</formula>
    </cfRule>
  </conditionalFormatting>
  <conditionalFormatting sqref="U16:V16">
    <cfRule type="cellIs" dxfId="149" priority="86" operator="between">
      <formula>$Y$6</formula>
      <formula>$Z$6</formula>
    </cfRule>
    <cfRule type="cellIs" dxfId="148" priority="87" operator="between">
      <formula>$Y$7</formula>
      <formula>$Z$7</formula>
    </cfRule>
    <cfRule type="cellIs" dxfId="147" priority="88" operator="between">
      <formula>$Y$8</formula>
      <formula>$Z$8</formula>
    </cfRule>
    <cfRule type="cellIs" dxfId="146" priority="89" operator="between">
      <formula>$Y$9</formula>
      <formula>$Z$9</formula>
    </cfRule>
    <cfRule type="cellIs" dxfId="145" priority="90" operator="between">
      <formula>$Y$10</formula>
      <formula>$Z$10</formula>
    </cfRule>
  </conditionalFormatting>
  <conditionalFormatting sqref="U20:V20">
    <cfRule type="cellIs" dxfId="144" priority="81" operator="between">
      <formula>$Y$6</formula>
      <formula>$Z$6</formula>
    </cfRule>
    <cfRule type="cellIs" dxfId="143" priority="82" operator="between">
      <formula>$Y$7</formula>
      <formula>$Z$7</formula>
    </cfRule>
    <cfRule type="cellIs" dxfId="142" priority="83" operator="between">
      <formula>$Y$8</formula>
      <formula>$Z$8</formula>
    </cfRule>
    <cfRule type="cellIs" dxfId="141" priority="84" operator="between">
      <formula>$Y$9</formula>
      <formula>$Z$9</formula>
    </cfRule>
    <cfRule type="cellIs" dxfId="140" priority="85" operator="between">
      <formula>$Y$10</formula>
      <formula>$Z$10</formula>
    </cfRule>
  </conditionalFormatting>
  <conditionalFormatting sqref="U24:V24">
    <cfRule type="cellIs" dxfId="139" priority="76" operator="between">
      <formula>$Y$6</formula>
      <formula>$Z$6</formula>
    </cfRule>
    <cfRule type="cellIs" dxfId="138" priority="77" operator="between">
      <formula>$Y$7</formula>
      <formula>$Z$7</formula>
    </cfRule>
    <cfRule type="cellIs" dxfId="137" priority="78" operator="between">
      <formula>$Y$8</formula>
      <formula>$Z$8</formula>
    </cfRule>
    <cfRule type="cellIs" dxfId="136" priority="79" operator="between">
      <formula>$Y$9</formula>
      <formula>$Z$9</formula>
    </cfRule>
    <cfRule type="cellIs" dxfId="135" priority="80" operator="between">
      <formula>$Y$10</formula>
      <formula>$Z$10</formula>
    </cfRule>
  </conditionalFormatting>
  <conditionalFormatting sqref="U28:V28">
    <cfRule type="cellIs" dxfId="134" priority="71" operator="between">
      <formula>$Y$6</formula>
      <formula>$Z$6</formula>
    </cfRule>
    <cfRule type="cellIs" dxfId="133" priority="72" operator="between">
      <formula>$Y$7</formula>
      <formula>$Z$7</formula>
    </cfRule>
    <cfRule type="cellIs" dxfId="132" priority="73" operator="between">
      <formula>$Y$8</formula>
      <formula>$Z$8</formula>
    </cfRule>
    <cfRule type="cellIs" dxfId="131" priority="74" operator="between">
      <formula>$Y$9</formula>
      <formula>$Z$9</formula>
    </cfRule>
    <cfRule type="cellIs" dxfId="130" priority="75" operator="between">
      <formula>$Y$10</formula>
      <formula>$Z$10</formula>
    </cfRule>
  </conditionalFormatting>
  <conditionalFormatting sqref="U32:V32">
    <cfRule type="cellIs" dxfId="129" priority="66" operator="between">
      <formula>$Y$6</formula>
      <formula>$Z$6</formula>
    </cfRule>
    <cfRule type="cellIs" dxfId="128" priority="67" operator="between">
      <formula>$Y$7</formula>
      <formula>$Z$7</formula>
    </cfRule>
    <cfRule type="cellIs" dxfId="127" priority="68" operator="between">
      <formula>$Y$8</formula>
      <formula>$Z$8</formula>
    </cfRule>
    <cfRule type="cellIs" dxfId="126" priority="69" operator="between">
      <formula>$Y$9</formula>
      <formula>$Z$9</formula>
    </cfRule>
    <cfRule type="cellIs" dxfId="125" priority="70" operator="between">
      <formula>$Y$10</formula>
      <formula>$Z$10</formula>
    </cfRule>
  </conditionalFormatting>
  <conditionalFormatting sqref="U36:V36">
    <cfRule type="cellIs" dxfId="124" priority="61" operator="between">
      <formula>$Y$6</formula>
      <formula>$Z$6</formula>
    </cfRule>
    <cfRule type="cellIs" dxfId="123" priority="62" operator="between">
      <formula>$Y$7</formula>
      <formula>$Z$7</formula>
    </cfRule>
    <cfRule type="cellIs" dxfId="122" priority="63" operator="between">
      <formula>$Y$8</formula>
      <formula>$Z$8</formula>
    </cfRule>
    <cfRule type="cellIs" dxfId="121" priority="64" operator="between">
      <formula>$Y$9</formula>
      <formula>$Z$9</formula>
    </cfRule>
    <cfRule type="cellIs" dxfId="120" priority="65" operator="between">
      <formula>$Y$10</formula>
      <formula>$Z$10</formula>
    </cfRule>
  </conditionalFormatting>
  <conditionalFormatting sqref="U40:V40">
    <cfRule type="cellIs" dxfId="119" priority="56" operator="between">
      <formula>$Y$6</formula>
      <formula>$Z$6</formula>
    </cfRule>
    <cfRule type="cellIs" dxfId="118" priority="57" operator="between">
      <formula>$Y$7</formula>
      <formula>$Z$7</formula>
    </cfRule>
    <cfRule type="cellIs" dxfId="117" priority="58" operator="between">
      <formula>$Y$8</formula>
      <formula>$Z$8</formula>
    </cfRule>
    <cfRule type="cellIs" dxfId="116" priority="59" operator="between">
      <formula>$Y$9</formula>
      <formula>$Z$9</formula>
    </cfRule>
    <cfRule type="cellIs" dxfId="115" priority="60" operator="between">
      <formula>$Y$10</formula>
      <formula>$Z$10</formula>
    </cfRule>
  </conditionalFormatting>
  <conditionalFormatting sqref="U44:V44">
    <cfRule type="cellIs" dxfId="114" priority="51" operator="between">
      <formula>$Y$6</formula>
      <formula>$Z$6</formula>
    </cfRule>
    <cfRule type="cellIs" dxfId="113" priority="52" operator="between">
      <formula>$Y$7</formula>
      <formula>$Z$7</formula>
    </cfRule>
    <cfRule type="cellIs" dxfId="112" priority="53" operator="between">
      <formula>$Y$8</formula>
      <formula>$Z$8</formula>
    </cfRule>
    <cfRule type="cellIs" dxfId="111" priority="54" operator="between">
      <formula>$Y$9</formula>
      <formula>$Z$9</formula>
    </cfRule>
    <cfRule type="cellIs" dxfId="110" priority="55" operator="between">
      <formula>$Y$10</formula>
      <formula>$Z$10</formula>
    </cfRule>
  </conditionalFormatting>
  <conditionalFormatting sqref="U48:V48">
    <cfRule type="cellIs" dxfId="109" priority="46" operator="between">
      <formula>$Y$6</formula>
      <formula>$Z$6</formula>
    </cfRule>
    <cfRule type="cellIs" dxfId="108" priority="47" operator="between">
      <formula>$Y$7</formula>
      <formula>$Z$7</formula>
    </cfRule>
    <cfRule type="cellIs" dxfId="107" priority="48" operator="between">
      <formula>$Y$8</formula>
      <formula>$Z$8</formula>
    </cfRule>
    <cfRule type="cellIs" dxfId="106" priority="49" operator="between">
      <formula>$Y$9</formula>
      <formula>$Z$9</formula>
    </cfRule>
    <cfRule type="cellIs" dxfId="105" priority="50" operator="between">
      <formula>$Y$10</formula>
      <formula>$Z$10</formula>
    </cfRule>
  </conditionalFormatting>
  <conditionalFormatting sqref="U52:V52">
    <cfRule type="cellIs" dxfId="104" priority="41" operator="between">
      <formula>$Y$6</formula>
      <formula>$Z$6</formula>
    </cfRule>
    <cfRule type="cellIs" dxfId="103" priority="42" operator="between">
      <formula>$Y$7</formula>
      <formula>$Z$7</formula>
    </cfRule>
    <cfRule type="cellIs" dxfId="102" priority="43" operator="between">
      <formula>$Y$8</formula>
      <formula>$Z$8</formula>
    </cfRule>
    <cfRule type="cellIs" dxfId="101" priority="44" operator="between">
      <formula>$Y$9</formula>
      <formula>$Z$9</formula>
    </cfRule>
    <cfRule type="cellIs" dxfId="100" priority="45" operator="between">
      <formula>$Y$10</formula>
      <formula>$Z$10</formula>
    </cfRule>
  </conditionalFormatting>
  <conditionalFormatting sqref="U56:V56">
    <cfRule type="cellIs" dxfId="99" priority="36" operator="between">
      <formula>$Y$6</formula>
      <formula>$Z$6</formula>
    </cfRule>
    <cfRule type="cellIs" dxfId="98" priority="37" operator="between">
      <formula>$Y$7</formula>
      <formula>$Z$7</formula>
    </cfRule>
    <cfRule type="cellIs" dxfId="97" priority="38" operator="between">
      <formula>$Y$8</formula>
      <formula>$Z$8</formula>
    </cfRule>
    <cfRule type="cellIs" dxfId="96" priority="39" operator="between">
      <formula>$Y$9</formula>
      <formula>$Z$9</formula>
    </cfRule>
    <cfRule type="cellIs" dxfId="95" priority="40" operator="between">
      <formula>$Y$10</formula>
      <formula>$Z$10</formula>
    </cfRule>
  </conditionalFormatting>
  <conditionalFormatting sqref="U60:V60">
    <cfRule type="cellIs" dxfId="94" priority="31" operator="between">
      <formula>$Y$6</formula>
      <formula>$Z$6</formula>
    </cfRule>
    <cfRule type="cellIs" dxfId="93" priority="32" operator="between">
      <formula>$Y$7</formula>
      <formula>$Z$7</formula>
    </cfRule>
    <cfRule type="cellIs" dxfId="92" priority="33" operator="between">
      <formula>$Y$8</formula>
      <formula>$Z$8</formula>
    </cfRule>
    <cfRule type="cellIs" dxfId="91" priority="34" operator="between">
      <formula>$Y$9</formula>
      <formula>$Z$9</formula>
    </cfRule>
    <cfRule type="cellIs" dxfId="90" priority="35" operator="between">
      <formula>$Y$10</formula>
      <formula>$Z$10</formula>
    </cfRule>
  </conditionalFormatting>
  <conditionalFormatting sqref="U64:V64">
    <cfRule type="cellIs" dxfId="89" priority="26" operator="between">
      <formula>$Y$6</formula>
      <formula>$Z$6</formula>
    </cfRule>
    <cfRule type="cellIs" dxfId="88" priority="27" operator="between">
      <formula>$Y$7</formula>
      <formula>$Z$7</formula>
    </cfRule>
    <cfRule type="cellIs" dxfId="87" priority="28" operator="between">
      <formula>$Y$8</formula>
      <formula>$Z$8</formula>
    </cfRule>
    <cfRule type="cellIs" dxfId="86" priority="29" operator="between">
      <formula>$Y$9</formula>
      <formula>$Z$9</formula>
    </cfRule>
    <cfRule type="cellIs" dxfId="85" priority="30" operator="between">
      <formula>$Y$10</formula>
      <formula>$Z$10</formula>
    </cfRule>
  </conditionalFormatting>
  <conditionalFormatting sqref="U68:V68">
    <cfRule type="cellIs" dxfId="84" priority="21" operator="between">
      <formula>$Y$6</formula>
      <formula>$Z$6</formula>
    </cfRule>
    <cfRule type="cellIs" dxfId="83" priority="22" operator="between">
      <formula>$Y$7</formula>
      <formula>$Z$7</formula>
    </cfRule>
    <cfRule type="cellIs" dxfId="82" priority="23" operator="between">
      <formula>$Y$8</formula>
      <formula>$Z$8</formula>
    </cfRule>
    <cfRule type="cellIs" dxfId="81" priority="24" operator="between">
      <formula>$Y$9</formula>
      <formula>$Z$9</formula>
    </cfRule>
    <cfRule type="cellIs" dxfId="80" priority="25" operator="between">
      <formula>$Y$10</formula>
      <formula>$Z$10</formula>
    </cfRule>
  </conditionalFormatting>
  <conditionalFormatting sqref="U72:V72">
    <cfRule type="cellIs" dxfId="79" priority="16" operator="between">
      <formula>$Y$6</formula>
      <formula>$Z$6</formula>
    </cfRule>
    <cfRule type="cellIs" dxfId="78" priority="17" operator="between">
      <formula>$Y$7</formula>
      <formula>$Z$7</formula>
    </cfRule>
    <cfRule type="cellIs" dxfId="77" priority="18" operator="between">
      <formula>$Y$8</formula>
      <formula>$Z$8</formula>
    </cfRule>
    <cfRule type="cellIs" dxfId="76" priority="19" operator="between">
      <formula>$Y$9</formula>
      <formula>$Z$9</formula>
    </cfRule>
    <cfRule type="cellIs" dxfId="75" priority="20" operator="between">
      <formula>$Y$10</formula>
      <formula>$Z$10</formula>
    </cfRule>
  </conditionalFormatting>
  <conditionalFormatting sqref="U76:V76">
    <cfRule type="cellIs" dxfId="74" priority="11" operator="between">
      <formula>$Y$6</formula>
      <formula>$Z$6</formula>
    </cfRule>
    <cfRule type="cellIs" dxfId="73" priority="12" operator="between">
      <formula>$Y$7</formula>
      <formula>$Z$7</formula>
    </cfRule>
    <cfRule type="cellIs" dxfId="72" priority="13" operator="between">
      <formula>$Y$8</formula>
      <formula>$Z$8</formula>
    </cfRule>
    <cfRule type="cellIs" dxfId="71" priority="14" operator="between">
      <formula>$Y$9</formula>
      <formula>$Z$9</formula>
    </cfRule>
    <cfRule type="cellIs" dxfId="70" priority="15" operator="between">
      <formula>$Y$10</formula>
      <formula>$Z$10</formula>
    </cfRule>
  </conditionalFormatting>
  <conditionalFormatting sqref="U80:V80">
    <cfRule type="cellIs" dxfId="69" priority="6" operator="between">
      <formula>$Y$6</formula>
      <formula>$Z$6</formula>
    </cfRule>
    <cfRule type="cellIs" dxfId="68" priority="7" operator="between">
      <formula>$Y$7</formula>
      <formula>$Z$7</formula>
    </cfRule>
    <cfRule type="cellIs" dxfId="67" priority="8" operator="between">
      <formula>$Y$8</formula>
      <formula>$Z$8</formula>
    </cfRule>
    <cfRule type="cellIs" dxfId="66" priority="9" operator="between">
      <formula>$Y$9</formula>
      <formula>$Z$9</formula>
    </cfRule>
    <cfRule type="cellIs" dxfId="65" priority="10" operator="between">
      <formula>$Y$10</formula>
      <formula>$Z$10</formula>
    </cfRule>
  </conditionalFormatting>
  <conditionalFormatting sqref="U84:V84">
    <cfRule type="cellIs" dxfId="64" priority="1" operator="between">
      <formula>$Y$6</formula>
      <formula>$Z$6</formula>
    </cfRule>
    <cfRule type="cellIs" dxfId="63" priority="2" operator="between">
      <formula>$Y$7</formula>
      <formula>$Z$7</formula>
    </cfRule>
    <cfRule type="cellIs" dxfId="62" priority="3" operator="between">
      <formula>$Y$8</formula>
      <formula>$Z$8</formula>
    </cfRule>
    <cfRule type="cellIs" dxfId="61" priority="4" operator="between">
      <formula>$Y$9</formula>
      <formula>$Z$9</formula>
    </cfRule>
    <cfRule type="cellIs" dxfId="60"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49.855468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 xml:space="preserve">VIGILANCIA EPIDEMIOLOGICA </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89.25" x14ac:dyDescent="0.2">
      <c r="A9" s="104" t="str">
        <f>'2 CONTEXTO E IDENTIFICACIÓN'!A9</f>
        <v>R1</v>
      </c>
      <c r="B9" s="10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135">
        <f>+'5 VALORACIÓN DEL CONTROL'!S11</f>
        <v>0.42</v>
      </c>
      <c r="D9" s="106">
        <f>+'5 VALORACIÓN DEL CONTROL'!T11</f>
        <v>0.4</v>
      </c>
      <c r="E9" s="136" t="str">
        <f>+IF(C9=0,"",IF(C9&lt;=$R$13,$S$13,IF(C9&lt;=$R$12,$S$12,IF(C9&lt;=$R$11,$S$11,IF(C9&lt;=$R$10,$S$10,IF(C9&lt;=$R$9,$S$9,""))))))</f>
        <v>Media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76.5" x14ac:dyDescent="0.2">
      <c r="A10" s="104" t="str">
        <f>'2 CONTEXTO E IDENTIFICACIÓN'!A10</f>
        <v>R2</v>
      </c>
      <c r="B10" s="10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135">
        <f>+'5 VALORACIÓN DEL CONTROL'!S15</f>
        <v>0.36</v>
      </c>
      <c r="D10" s="106">
        <f>+'5 VALORACIÓN DEL CONTROL'!T15</f>
        <v>0.6</v>
      </c>
      <c r="E10" s="136" t="str">
        <f t="shared" ref="E10:E28" si="0">+IF(C10=0,"",IF(C10&lt;=$R$13,$S$13,IF(C10&lt;=$R$12,$S$12,IF(C10&lt;=$R$11,$S$11,IF(C10&lt;=$R$10,$S$10,IF(C10&lt;=$R$9,$S$9,""))))))</f>
        <v>Baja</v>
      </c>
      <c r="F10" s="136" t="str">
        <f t="shared" ref="F10:F28" si="1">+IF(D10=0,"",IF(D10&lt;=$T$7,$T$8,IF(D10&lt;=$U$7,$U$8,IF(D10&lt;=$V$7,$V$8,IF(D10&lt;=$W$7,$W$8,IF(D10&lt;=$X$7,$X$8,""))))))</f>
        <v>Moderado</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R1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R2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59" priority="1" operator="equal">
      <formula>$S$13</formula>
    </cfRule>
    <cfRule type="cellIs" dxfId="58" priority="2" operator="equal">
      <formula>$S$12</formula>
    </cfRule>
    <cfRule type="cellIs" dxfId="57" priority="3" operator="equal">
      <formula>$S$11</formula>
    </cfRule>
    <cfRule type="cellIs" dxfId="56" priority="4" operator="equal">
      <formula>$S$10</formula>
    </cfRule>
    <cfRule type="cellIs" dxfId="55" priority="5" operator="equal">
      <formula>$S$9</formula>
    </cfRule>
  </conditionalFormatting>
  <conditionalFormatting sqref="F9:F28">
    <cfRule type="cellIs" dxfId="54" priority="6" operator="equal">
      <formula>$T$8</formula>
    </cfRule>
    <cfRule type="cellIs" dxfId="53" priority="7" operator="equal">
      <formula>$U$8</formula>
    </cfRule>
    <cfRule type="cellIs" dxfId="52" priority="8" operator="equal">
      <formula>$V$8</formula>
    </cfRule>
    <cfRule type="cellIs" dxfId="51" priority="9" operator="equal">
      <formula>$W$8</formula>
    </cfRule>
    <cfRule type="cellIs" dxfId="50" priority="10" operator="equal">
      <formula>$X$8</formula>
    </cfRule>
  </conditionalFormatting>
  <conditionalFormatting sqref="G9:G28">
    <cfRule type="cellIs" dxfId="49" priority="16" operator="equal">
      <formula>$T$16</formula>
    </cfRule>
    <cfRule type="cellIs" dxfId="48" priority="17" operator="equal">
      <formula>$T$17</formula>
    </cfRule>
    <cfRule type="cellIs" dxfId="47" priority="18" operator="equal">
      <formula>$T$18</formula>
    </cfRule>
    <cfRule type="cellIs" dxfId="46"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 xml:space="preserve">VIGILANCIA EPIDEMIOLOGICA </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R1                   </v>
      </c>
      <c r="E12" s="112" t="str">
        <f>+'4 MAPA CALOR INHERENTE'!K11</f>
        <v xml:space="preserve"> R2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R1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v>
      </c>
      <c r="L13" s="112" t="str">
        <f>+'6 MAPA CALOR RESIDUAL'!L12</f>
        <v xml:space="preserve">                   </v>
      </c>
      <c r="M13" s="112" t="str">
        <f>+'6 MAPA CALOR RESIDUAL'!M12</f>
        <v xml:space="preserve"> R2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45" priority="1" operator="equal">
      <formula>$S$14</formula>
    </cfRule>
    <cfRule type="cellIs" dxfId="44" priority="2" operator="equal">
      <formula>$S$13</formula>
    </cfRule>
    <cfRule type="cellIs" dxfId="43" priority="3" operator="equal">
      <formula>$S$12</formula>
    </cfRule>
    <cfRule type="cellIs" dxfId="42" priority="4" operator="equal">
      <formula>$S$11</formula>
    </cfRule>
    <cfRule type="cellIs" dxfId="41" priority="5" operator="equal">
      <formula>$S$10</formula>
    </cfRule>
  </conditionalFormatting>
  <conditionalFormatting sqref="F15:F29">
    <cfRule type="cellIs" dxfId="40" priority="6" operator="equal">
      <formula>$T$9</formula>
    </cfRule>
    <cfRule type="cellIs" dxfId="39" priority="7" operator="equal">
      <formula>$U$9</formula>
    </cfRule>
    <cfRule type="cellIs" dxfId="38" priority="8" operator="equal">
      <formula>$V$9</formula>
    </cfRule>
    <cfRule type="cellIs" dxfId="37" priority="9" operator="equal">
      <formula>$W$9</formula>
    </cfRule>
    <cfRule type="cellIs" dxfId="36" priority="10" operator="equal">
      <formula>$X$9</formula>
    </cfRule>
  </conditionalFormatting>
  <conditionalFormatting sqref="G15:G29">
    <cfRule type="cellIs" dxfId="35" priority="16" operator="equal">
      <formula>$T$17</formula>
    </cfRule>
    <cfRule type="cellIs" dxfId="34" priority="17" operator="equal">
      <formula>$T$18</formula>
    </cfRule>
    <cfRule type="cellIs" dxfId="33" priority="18" operator="equal">
      <formula>$T$19</formula>
    </cfRule>
    <cfRule type="cellIs" dxfId="32" priority="19" operator="equal">
      <formula>$T$20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80" zoomScaleNormal="80" workbookViewId="0">
      <pane xSplit="1" ySplit="8" topLeftCell="W9" activePane="bottomRight" state="frozen"/>
      <selection pane="topRight" activeCell="B1" sqref="B1"/>
      <selection pane="bottomLeft" activeCell="A7" sqref="A7"/>
      <selection pane="bottomRight" activeCell="W10" sqref="W10"/>
    </sheetView>
  </sheetViews>
  <sheetFormatPr baseColWidth="10" defaultColWidth="14.28515625" defaultRowHeight="12.75" x14ac:dyDescent="0.25"/>
  <cols>
    <col min="1" max="1" width="21" style="87" customWidth="1"/>
    <col min="2" max="2" width="52.855468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8.5703125" style="92" customWidth="1"/>
    <col min="19" max="19" width="17.7109375" style="143" bestFit="1" customWidth="1"/>
    <col min="20" max="20" width="13.5703125" style="143" customWidth="1"/>
    <col min="21" max="21" width="74.28515625" style="92" customWidth="1"/>
    <col min="22" max="22" width="70.85546875" style="92" customWidth="1"/>
    <col min="23" max="23" width="65.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 xml:space="preserve">VIGILANCIA EPIDEMIOLOGICA </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79.25" customHeight="1" x14ac:dyDescent="0.2">
      <c r="A9" s="104" t="str">
        <f>'2 CONTEXTO E IDENTIFICACIÓN'!A9</f>
        <v>R1</v>
      </c>
      <c r="B9" s="105" t="str">
        <f>+'2 CONTEXTO E IDENTIFICACIÓN'!E9</f>
        <v>Posibilidad de pérdida Económica y Reputacional por cargue Inoportuno de Eventos de Interés en Salud Pública a Sistema de Vigilancia en Salud Pública,  debido a pérdida de ficha de notificación, ausencia en la entrega de ficha de notificación de evento de interés en salud pública, cargue de ficha con variable incompletas, no recepción de ficha y no cargue en aplicativo sivigila.</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0.42</v>
      </c>
      <c r="I9" s="106">
        <f>+'6 MAPA CALOR RESIDUAL'!D9</f>
        <v>0.4</v>
      </c>
      <c r="J9" s="136" t="str">
        <f>+'6 MAPA CALOR RESIDUAL'!E9</f>
        <v>Media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297</v>
      </c>
      <c r="S9" s="340">
        <v>44927</v>
      </c>
      <c r="T9" s="340">
        <v>45291</v>
      </c>
      <c r="U9" s="233" t="s">
        <v>299</v>
      </c>
      <c r="V9" s="233" t="s">
        <v>301</v>
      </c>
      <c r="W9" s="233" t="s">
        <v>303</v>
      </c>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83.75" customHeight="1" x14ac:dyDescent="0.2">
      <c r="A10" s="104" t="str">
        <f>'2 CONTEXTO E IDENTIFICACIÓN'!A10</f>
        <v>R2</v>
      </c>
      <c r="B10" s="105" t="str">
        <f>+'2 CONTEXTO E IDENTIFICACIÓN'!E10</f>
        <v>Posibilidad de pérdida Económica y Reputacional por aplicación inadecuada de instrumentos de verificación en rondas Vigilancia Epidemiológica, debido a desconocimiento de guía de prevención y control de infecciones  y registro inadecuado de la observación realizada.</v>
      </c>
      <c r="C10" s="141">
        <f>+'3 PROBABIL E IMPACTO INHERENTE'!E10</f>
        <v>0.6</v>
      </c>
      <c r="D10" s="141">
        <f>+'3 PROBABIL E IMPACTO INHERENTE'!M10</f>
        <v>0.6</v>
      </c>
      <c r="E10" s="136" t="str">
        <f>+'4 MAPA CALOR INHERENTE'!C10</f>
        <v>Media</v>
      </c>
      <c r="F10" s="136" t="str">
        <f>+'4 MAPA CALOR INHERENTE'!D10</f>
        <v>Moderado</v>
      </c>
      <c r="G10" s="105" t="str">
        <f>+'4 MAPA CALOR INHERENTE'!E10</f>
        <v>Moderado</v>
      </c>
      <c r="H10" s="135">
        <f>+'5 VALORACIÓN DEL CONTROL'!S15</f>
        <v>0.36</v>
      </c>
      <c r="I10" s="106">
        <f>+'5 VALORACIÓN DEL CONTROL'!T15</f>
        <v>0.6</v>
      </c>
      <c r="J10" s="136" t="str">
        <f t="shared" ref="J10:J28" si="3">+IF(H10=0,"",IF(H10&lt;=$AD$13,$AE$13,IF(H10&lt;=$AD$12,$AE$12,IF(H10&lt;=$AD$11,$AE$11,IF(H10&lt;=$AD$10,$AE$10,IF(H10&lt;=$AD$9,$AE$9,""))))))</f>
        <v>Baja</v>
      </c>
      <c r="K10" s="136" t="str">
        <f t="shared" ref="K10:K28" si="4">+IF(I10=0,"",IF(I10&lt;=$AF$7,$AF$8,IF(I10&lt;=$AG$7,$AG$8,IF(I10&lt;=$AH$7,$AH$8,IF(I10&lt;=$AI$7,$AI$8,IF(I10&lt;=$AJ$7,$AJ$8,""))))))</f>
        <v>Moderado</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284</v>
      </c>
      <c r="R10" s="339" t="s">
        <v>298</v>
      </c>
      <c r="S10" s="340">
        <v>44927</v>
      </c>
      <c r="T10" s="340">
        <v>45291</v>
      </c>
      <c r="U10" s="233" t="s">
        <v>300</v>
      </c>
      <c r="V10" s="233" t="s">
        <v>302</v>
      </c>
      <c r="W10" s="233" t="s">
        <v>304</v>
      </c>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31" priority="6" operator="equal">
      <formula>$AE$13</formula>
    </cfRule>
    <cfRule type="cellIs" dxfId="30" priority="7" operator="equal">
      <formula>$AE$12</formula>
    </cfRule>
    <cfRule type="cellIs" dxfId="29" priority="8" operator="equal">
      <formula>$AE$11</formula>
    </cfRule>
    <cfRule type="cellIs" dxfId="28" priority="9" operator="equal">
      <formula>$AE$10</formula>
    </cfRule>
    <cfRule type="cellIs" dxfId="27" priority="10" operator="equal">
      <formula>$AE$9</formula>
    </cfRule>
  </conditionalFormatting>
  <conditionalFormatting sqref="F9:F28">
    <cfRule type="cellIs" dxfId="26" priority="1" operator="equal">
      <formula>$AF$8</formula>
    </cfRule>
    <cfRule type="cellIs" dxfId="25" priority="2" operator="equal">
      <formula>$AG$8</formula>
    </cfRule>
    <cfRule type="cellIs" dxfId="24" priority="3" operator="equal">
      <formula>$AH$8</formula>
    </cfRule>
    <cfRule type="cellIs" dxfId="23" priority="4" operator="equal">
      <formula>$AI$8</formula>
    </cfRule>
    <cfRule type="cellIs" dxfId="22" priority="5" operator="equal">
      <formula>$AJ$8</formula>
    </cfRule>
  </conditionalFormatting>
  <conditionalFormatting sqref="G9:G28">
    <cfRule type="cellIs" dxfId="21" priority="11" operator="equal">
      <formula>$AF$16</formula>
    </cfRule>
    <cfRule type="cellIs" dxfId="20" priority="12" operator="equal">
      <formula>$AF$17</formula>
    </cfRule>
    <cfRule type="cellIs" dxfId="19" priority="13" operator="equal">
      <formula>$AF$18</formula>
    </cfRule>
    <cfRule type="cellIs" dxfId="18" priority="14" operator="equal">
      <formula>$AF$19</formula>
    </cfRule>
  </conditionalFormatting>
  <conditionalFormatting sqref="I9:J28">
    <cfRule type="cellIs" dxfId="17" priority="15" operator="equal">
      <formula>$AE$13</formula>
    </cfRule>
    <cfRule type="cellIs" dxfId="16" priority="16" operator="equal">
      <formula>$AE$12</formula>
    </cfRule>
    <cfRule type="cellIs" dxfId="15" priority="17" operator="equal">
      <formula>$AE$11</formula>
    </cfRule>
    <cfRule type="cellIs" dxfId="14" priority="18" operator="equal">
      <formula>$AE$10</formula>
    </cfRule>
    <cfRule type="cellIs" dxfId="13" priority="19" operator="equal">
      <formula>$AE$9</formula>
    </cfRule>
  </conditionalFormatting>
  <conditionalFormatting sqref="K9:K28">
    <cfRule type="cellIs" dxfId="12" priority="20" operator="equal">
      <formula>$AF$8</formula>
    </cfRule>
    <cfRule type="cellIs" dxfId="11" priority="21" operator="equal">
      <formula>$AG$8</formula>
    </cfRule>
    <cfRule type="cellIs" dxfId="10" priority="22" operator="equal">
      <formula>$AH$8</formula>
    </cfRule>
    <cfRule type="cellIs" dxfId="9" priority="23" operator="equal">
      <formula>$AI$8</formula>
    </cfRule>
    <cfRule type="cellIs" dxfId="8" priority="24" operator="equal">
      <formula>$AJ$8</formula>
    </cfRule>
  </conditionalFormatting>
  <conditionalFormatting sqref="L9:L28">
    <cfRule type="cellIs" dxfId="7" priority="30" operator="equal">
      <formula>$AF$16</formula>
    </cfRule>
    <cfRule type="cellIs" dxfId="6" priority="31" operator="equal">
      <formula>$AF$17</formula>
    </cfRule>
    <cfRule type="cellIs" dxfId="5" priority="32" operator="equal">
      <formula>$AF$18</formula>
    </cfRule>
    <cfRule type="cellIs" dxfId="4" priority="33" operator="equal">
      <formula>$AF$19</formula>
    </cfRule>
  </conditionalFormatting>
  <dataValidations disablePrompts="1"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 xml:space="preserve">VIGILANCIA EPIDEMIOLOGICA </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2</v>
      </c>
      <c r="C16" s="151">
        <f t="shared" si="0"/>
        <v>1</v>
      </c>
      <c r="D16" s="150">
        <f>+COUNTIF('8 MAPA RIESGOS'!$L$9:$L$28,G16)</f>
        <v>2</v>
      </c>
      <c r="E16" s="151">
        <f t="shared" si="1"/>
        <v>1</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2</v>
      </c>
      <c r="C18" s="151">
        <f t="shared" si="0"/>
        <v>1</v>
      </c>
      <c r="D18" s="150">
        <f>+SUM(D14:D17)</f>
        <v>2</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2024-03-13T15:10:23Z</dcterms:modified>
</cp:coreProperties>
</file>