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4D628886-C459-4333-A3D4-22ABA0594B5A}"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s="1"/>
  <c r="I23" i="9"/>
  <c r="N22" i="9"/>
  <c r="L22" i="9"/>
  <c r="K22" i="9"/>
  <c r="R22" i="9"/>
  <c r="I22" i="9"/>
  <c r="N21" i="9"/>
  <c r="L21" i="9"/>
  <c r="K21" i="9"/>
  <c r="R21" i="9" s="1"/>
  <c r="I21" i="9"/>
  <c r="N20" i="9"/>
  <c r="L20" i="9"/>
  <c r="K20" i="9"/>
  <c r="R20" i="9" s="1"/>
  <c r="I20" i="9"/>
  <c r="N19" i="9"/>
  <c r="L19" i="9"/>
  <c r="K19" i="9"/>
  <c r="R19" i="9"/>
  <c r="I19" i="9"/>
  <c r="N18" i="9"/>
  <c r="L18" i="9"/>
  <c r="K18" i="9"/>
  <c r="R18" i="9" s="1"/>
  <c r="I18" i="9"/>
  <c r="N17" i="9"/>
  <c r="L17" i="9"/>
  <c r="K17" i="9"/>
  <c r="I17" i="9"/>
  <c r="N16" i="9"/>
  <c r="L16" i="9"/>
  <c r="K16" i="9"/>
  <c r="R16" i="9" s="1"/>
  <c r="I16" i="9"/>
  <c r="A12" i="9"/>
  <c r="N15" i="9"/>
  <c r="L15" i="9"/>
  <c r="K15" i="9"/>
  <c r="R15" i="9" s="1"/>
  <c r="I15" i="9"/>
  <c r="N14" i="9"/>
  <c r="L14" i="9"/>
  <c r="K14" i="9"/>
  <c r="R14" i="9" s="1"/>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84" i="9"/>
  <c r="R13" i="9"/>
  <c r="R10" i="9"/>
  <c r="I3" i="31"/>
  <c r="I2" i="31"/>
  <c r="G4" i="15"/>
  <c r="G2" i="15"/>
  <c r="L9" i="9"/>
  <c r="L11" i="9"/>
  <c r="L8" i="9"/>
  <c r="H10" i="30"/>
  <c r="I10" i="30" s="1"/>
  <c r="H11" i="30"/>
  <c r="I11" i="30" s="1"/>
  <c r="H12" i="30"/>
  <c r="I12" i="30" s="1"/>
  <c r="H13" i="30"/>
  <c r="I13" i="30" s="1"/>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M14" i="15" s="1"/>
  <c r="H15" i="15"/>
  <c r="H16" i="15"/>
  <c r="H17" i="15"/>
  <c r="H18" i="15"/>
  <c r="H19" i="15"/>
  <c r="H20" i="15"/>
  <c r="H21" i="15"/>
  <c r="H22" i="15"/>
  <c r="H23" i="15"/>
  <c r="H24" i="15"/>
  <c r="H25" i="15"/>
  <c r="H26" i="15"/>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E15" i="15" s="1"/>
  <c r="D16" i="15"/>
  <c r="D17" i="15"/>
  <c r="E17" i="15" s="1"/>
  <c r="D18" i="15"/>
  <c r="D19" i="15"/>
  <c r="D20" i="15"/>
  <c r="D21" i="15"/>
  <c r="D22" i="15"/>
  <c r="D23" i="15"/>
  <c r="E23" i="15" s="1"/>
  <c r="C64" i="9" s="1"/>
  <c r="S64" i="9" s="1"/>
  <c r="S65" i="9" s="1"/>
  <c r="S66" i="9" s="1"/>
  <c r="S67" i="9" s="1"/>
  <c r="U64" i="9" s="1"/>
  <c r="D24" i="15"/>
  <c r="E24" i="15" s="1"/>
  <c r="D25" i="15"/>
  <c r="D26" i="15"/>
  <c r="D27" i="15"/>
  <c r="E27" i="15" s="1"/>
  <c r="C80" i="9" s="1"/>
  <c r="S80" i="9" s="1"/>
  <c r="S81" i="9" s="1"/>
  <c r="S82" i="9" s="1"/>
  <c r="S83" i="9" s="1"/>
  <c r="U80" i="9" s="1"/>
  <c r="D28" i="15"/>
  <c r="E21" i="15"/>
  <c r="C56" i="9" s="1"/>
  <c r="S56" i="9" s="1"/>
  <c r="S57" i="9" s="1"/>
  <c r="S58" i="9" s="1"/>
  <c r="S59" i="9" s="1"/>
  <c r="U56" i="9" s="1"/>
  <c r="E25" i="15"/>
  <c r="E28" i="15"/>
  <c r="E20" i="15"/>
  <c r="E16" i="15"/>
  <c r="C36" i="9"/>
  <c r="S36" i="9" s="1"/>
  <c r="S37" i="9" s="1"/>
  <c r="S38" i="9" s="1"/>
  <c r="S39" i="9" s="1"/>
  <c r="U36" i="9" s="1"/>
  <c r="E26" i="15"/>
  <c r="C76" i="9" s="1"/>
  <c r="S76" i="9" s="1"/>
  <c r="S77" i="9" s="1"/>
  <c r="S78" i="9" s="1"/>
  <c r="S79" i="9" s="1"/>
  <c r="U76" i="9" s="1"/>
  <c r="E22" i="15"/>
  <c r="C60" i="9" s="1"/>
  <c r="S60" i="9" s="1"/>
  <c r="S61" i="9" s="1"/>
  <c r="S62" i="9" s="1"/>
  <c r="S63" i="9" s="1"/>
  <c r="E18" i="15"/>
  <c r="C44" i="9" s="1"/>
  <c r="S44" i="9" s="1"/>
  <c r="S45" i="9" s="1"/>
  <c r="S46" i="9" s="1"/>
  <c r="S47" i="9" s="1"/>
  <c r="U44" i="9" s="1"/>
  <c r="E14" i="15"/>
  <c r="E19" i="15"/>
  <c r="C48" i="9" s="1"/>
  <c r="S48" i="9" s="1"/>
  <c r="S49" i="9" s="1"/>
  <c r="S50" i="9" s="1"/>
  <c r="S51" i="9" s="1"/>
  <c r="C16" i="36"/>
  <c r="M12" i="15"/>
  <c r="D12" i="36" s="1"/>
  <c r="E10" i="15"/>
  <c r="C12" i="9" s="1"/>
  <c r="M21" i="15"/>
  <c r="M17" i="15"/>
  <c r="D17" i="36" s="1"/>
  <c r="F9" i="15"/>
  <c r="C9" i="31" s="1"/>
  <c r="E9" i="36" s="1"/>
  <c r="M25" i="15"/>
  <c r="D72" i="9" s="1"/>
  <c r="T72" i="9" s="1"/>
  <c r="T73" i="9" s="1"/>
  <c r="T74" i="9" s="1"/>
  <c r="T75" i="9" s="1"/>
  <c r="M13" i="15"/>
  <c r="D24" i="9" s="1"/>
  <c r="T24" i="9" s="1"/>
  <c r="T25" i="9" s="1"/>
  <c r="T26" i="9" s="1"/>
  <c r="T27" i="9" s="1"/>
  <c r="M28" i="15"/>
  <c r="M24" i="15"/>
  <c r="M20" i="15"/>
  <c r="D20" i="36" s="1"/>
  <c r="M16" i="15"/>
  <c r="M26" i="15"/>
  <c r="D76" i="9" s="1"/>
  <c r="T76" i="9" s="1"/>
  <c r="T77" i="9" s="1"/>
  <c r="T78" i="9" s="1"/>
  <c r="T79" i="9" s="1"/>
  <c r="V76" i="9" s="1"/>
  <c r="M18" i="15"/>
  <c r="M27" i="15"/>
  <c r="M23" i="15"/>
  <c r="M19" i="15"/>
  <c r="D19" i="36" s="1"/>
  <c r="M15" i="15"/>
  <c r="D32" i="9" s="1"/>
  <c r="T32" i="9" s="1"/>
  <c r="T33" i="9" s="1"/>
  <c r="T34" i="9" s="1"/>
  <c r="T35" i="9" s="1"/>
  <c r="V32" i="9" s="1"/>
  <c r="M22"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22" i="36" s="1"/>
  <c r="E23" i="30"/>
  <c r="B64" i="9" s="1"/>
  <c r="E24" i="30"/>
  <c r="B24" i="36" s="1"/>
  <c r="E25" i="30"/>
  <c r="B72" i="9" s="1"/>
  <c r="E26" i="30"/>
  <c r="B26" i="36" s="1"/>
  <c r="E27" i="30"/>
  <c r="B80" i="9" s="1"/>
  <c r="E28" i="30"/>
  <c r="B84" i="9" s="1"/>
  <c r="E9" i="30"/>
  <c r="B9" i="15" s="1"/>
  <c r="D15" i="36"/>
  <c r="D18" i="36"/>
  <c r="D44" i="9"/>
  <c r="T44" i="9" s="1"/>
  <c r="T45" i="9" s="1"/>
  <c r="T46" i="9" s="1"/>
  <c r="T47" i="9" s="1"/>
  <c r="V44" i="9" s="1"/>
  <c r="D24" i="36"/>
  <c r="D68" i="9"/>
  <c r="T68" i="9"/>
  <c r="T69" i="9" s="1"/>
  <c r="T70" i="9" s="1"/>
  <c r="T71" i="9" s="1"/>
  <c r="V68" i="9" s="1"/>
  <c r="C25" i="36"/>
  <c r="C72" i="9"/>
  <c r="S72" i="9" s="1"/>
  <c r="S73" i="9" s="1"/>
  <c r="S74" i="9" s="1"/>
  <c r="S75" i="9" s="1"/>
  <c r="D48" i="9"/>
  <c r="T48" i="9" s="1"/>
  <c r="T49" i="9" s="1"/>
  <c r="T50" i="9" s="1"/>
  <c r="T51" i="9" s="1"/>
  <c r="V48" i="9" s="1"/>
  <c r="D26" i="36"/>
  <c r="D40" i="9"/>
  <c r="T40" i="9" s="1"/>
  <c r="T41" i="9" s="1"/>
  <c r="T42" i="9" s="1"/>
  <c r="T43" i="9" s="1"/>
  <c r="V40" i="9" s="1"/>
  <c r="C14" i="36"/>
  <c r="C28" i="9"/>
  <c r="S28" i="9" s="1"/>
  <c r="S29" i="9"/>
  <c r="S30" i="9" s="1"/>
  <c r="S31" i="9" s="1"/>
  <c r="U28" i="9" s="1"/>
  <c r="D22" i="36"/>
  <c r="D60" i="9"/>
  <c r="T60" i="9"/>
  <c r="T61" i="9" s="1"/>
  <c r="T62" i="9" s="1"/>
  <c r="T63" i="9" s="1"/>
  <c r="D23" i="36"/>
  <c r="D64" i="9"/>
  <c r="T64" i="9" s="1"/>
  <c r="T65" i="9" s="1"/>
  <c r="T66" i="9" s="1"/>
  <c r="T67" i="9"/>
  <c r="V64" i="9" s="1"/>
  <c r="D16" i="36"/>
  <c r="D36" i="9"/>
  <c r="T36" i="9" s="1"/>
  <c r="T37" i="9" s="1"/>
  <c r="T38" i="9" s="1"/>
  <c r="T39" i="9" s="1"/>
  <c r="D13" i="36"/>
  <c r="D21" i="36"/>
  <c r="D56" i="9"/>
  <c r="T56" i="9"/>
  <c r="T57" i="9" s="1"/>
  <c r="T58" i="9" s="1"/>
  <c r="T59" i="9" s="1"/>
  <c r="C19" i="36"/>
  <c r="D27" i="36"/>
  <c r="D80" i="9"/>
  <c r="T80" i="9"/>
  <c r="T81" i="9" s="1"/>
  <c r="T82" i="9" s="1"/>
  <c r="T83" i="9" s="1"/>
  <c r="D25" i="36"/>
  <c r="C20" i="36"/>
  <c r="C52" i="9"/>
  <c r="S52" i="9" s="1"/>
  <c r="S53" i="9"/>
  <c r="S54" i="9" s="1"/>
  <c r="S55" i="9"/>
  <c r="U52" i="9" s="1"/>
  <c r="D28" i="36"/>
  <c r="D84" i="9"/>
  <c r="T84" i="9"/>
  <c r="T85" i="9" s="1"/>
  <c r="T86" i="9"/>
  <c r="T87" i="9" s="1"/>
  <c r="V84" i="9" s="1"/>
  <c r="C28" i="36"/>
  <c r="C84" i="9"/>
  <c r="S84" i="9" s="1"/>
  <c r="S85" i="9"/>
  <c r="S86" i="9" s="1"/>
  <c r="S87" i="9" s="1"/>
  <c r="B28" i="15"/>
  <c r="C21" i="36"/>
  <c r="C18" i="36"/>
  <c r="C27" i="36"/>
  <c r="C26" i="36"/>
  <c r="C23" i="36"/>
  <c r="N22" i="15"/>
  <c r="D22" i="31"/>
  <c r="N28" i="15"/>
  <c r="D28" i="31"/>
  <c r="N23" i="15"/>
  <c r="D23" i="31" s="1"/>
  <c r="F23" i="36" s="1"/>
  <c r="N16" i="15"/>
  <c r="D16" i="31" s="1"/>
  <c r="F16" i="36" s="1"/>
  <c r="N13" i="15"/>
  <c r="D13" i="31" s="1"/>
  <c r="F13" i="36" s="1"/>
  <c r="N21" i="15"/>
  <c r="D21" i="31" s="1"/>
  <c r="F21" i="36" s="1"/>
  <c r="N26" i="15"/>
  <c r="D26" i="31" s="1"/>
  <c r="N19" i="15"/>
  <c r="D19" i="31" s="1"/>
  <c r="F19" i="36" s="1"/>
  <c r="N17" i="15"/>
  <c r="D17" i="31" s="1"/>
  <c r="F17" i="36" s="1"/>
  <c r="N27" i="15"/>
  <c r="D27" i="31" s="1"/>
  <c r="N15" i="15"/>
  <c r="D15" i="31" s="1"/>
  <c r="F15" i="36" s="1"/>
  <c r="N18" i="15"/>
  <c r="D18" i="31" s="1"/>
  <c r="N24" i="15"/>
  <c r="D24" i="31" s="1"/>
  <c r="D2" i="33"/>
  <c r="D1" i="33"/>
  <c r="D2" i="36"/>
  <c r="D1" i="36"/>
  <c r="D2" i="35"/>
  <c r="D1" i="35"/>
  <c r="D2" i="9"/>
  <c r="D1" i="9"/>
  <c r="D2" i="31"/>
  <c r="D1" i="31"/>
  <c r="D2" i="15"/>
  <c r="D2" i="20"/>
  <c r="D1" i="20"/>
  <c r="A28" i="36"/>
  <c r="B27" i="36"/>
  <c r="A27" i="36"/>
  <c r="A26" i="36"/>
  <c r="B25" i="36"/>
  <c r="A25" i="36"/>
  <c r="A24" i="36"/>
  <c r="B23" i="36"/>
  <c r="A23" i="36"/>
  <c r="A22" i="36"/>
  <c r="B21" i="36"/>
  <c r="A21" i="36"/>
  <c r="B20" i="36"/>
  <c r="A20" i="36"/>
  <c r="B19" i="36"/>
  <c r="A19" i="36"/>
  <c r="B18" i="36"/>
  <c r="A18" i="36"/>
  <c r="B17" i="36"/>
  <c r="A17" i="36"/>
  <c r="B16" i="36"/>
  <c r="A16" i="36"/>
  <c r="B15" i="36"/>
  <c r="A15" i="36"/>
  <c r="B14" i="36"/>
  <c r="A14" i="36"/>
  <c r="B13" i="36"/>
  <c r="A13" i="36"/>
  <c r="A12" i="36"/>
  <c r="A11" i="36"/>
  <c r="A10" i="36"/>
  <c r="A9" i="36"/>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A12" i="35"/>
  <c r="A11" i="35"/>
  <c r="A10" i="35"/>
  <c r="A9" i="35"/>
  <c r="N8" i="9"/>
  <c r="N9" i="9"/>
  <c r="N11" i="9"/>
  <c r="A8" i="9"/>
  <c r="K9" i="9"/>
  <c r="K11" i="9"/>
  <c r="R11" i="9" s="1"/>
  <c r="K8" i="9"/>
  <c r="R8" i="9" s="1"/>
  <c r="F18" i="36"/>
  <c r="F22" i="36"/>
  <c r="F24" i="36"/>
  <c r="F26" i="36"/>
  <c r="F27" i="36"/>
  <c r="F28" i="36"/>
  <c r="F11" i="15"/>
  <c r="C11" i="31" s="1"/>
  <c r="F12" i="15"/>
  <c r="C12" i="31" s="1"/>
  <c r="F13" i="15"/>
  <c r="C13" i="31"/>
  <c r="E13" i="36" s="1"/>
  <c r="F14" i="15"/>
  <c r="C14" i="31" s="1"/>
  <c r="F15" i="15"/>
  <c r="C15" i="31"/>
  <c r="E15" i="36" s="1"/>
  <c r="F16" i="15"/>
  <c r="C16" i="31" s="1"/>
  <c r="F17" i="15"/>
  <c r="C17" i="31"/>
  <c r="E17" i="36" s="1"/>
  <c r="F18" i="15"/>
  <c r="C18" i="31" s="1"/>
  <c r="F19" i="15"/>
  <c r="C19" i="31"/>
  <c r="E19" i="31" s="1"/>
  <c r="G19" i="36" s="1"/>
  <c r="F20" i="15"/>
  <c r="C20" i="31" s="1"/>
  <c r="F21" i="15"/>
  <c r="C21" i="31"/>
  <c r="E21" i="31" s="1"/>
  <c r="G21" i="36" s="1"/>
  <c r="F22" i="15"/>
  <c r="C22" i="31" s="1"/>
  <c r="F23" i="15"/>
  <c r="C23" i="31" s="1"/>
  <c r="F24" i="15"/>
  <c r="C24" i="31" s="1"/>
  <c r="F25" i="15"/>
  <c r="C25" i="31" s="1"/>
  <c r="F26" i="15"/>
  <c r="C26" i="31" s="1"/>
  <c r="F27" i="15"/>
  <c r="C27" i="31"/>
  <c r="E27" i="36" s="1"/>
  <c r="F28" i="15"/>
  <c r="C28" i="31" s="1"/>
  <c r="E27" i="31"/>
  <c r="G27" i="36" s="1"/>
  <c r="E21" i="36"/>
  <c r="E17" i="31"/>
  <c r="G17" i="36" s="1"/>
  <c r="E15" i="31"/>
  <c r="G15" i="36" s="1"/>
  <c r="A10" i="31"/>
  <c r="I24" i="36"/>
  <c r="K24" i="36" s="1"/>
  <c r="D24" i="35"/>
  <c r="F24" i="35"/>
  <c r="H21" i="36"/>
  <c r="J21" i="36" s="1"/>
  <c r="L21" i="36" s="1"/>
  <c r="N21" i="36" s="1"/>
  <c r="M21" i="36" s="1"/>
  <c r="P21" i="36" s="1"/>
  <c r="C21" i="35"/>
  <c r="E21" i="35"/>
  <c r="G21" i="35" s="1"/>
  <c r="H23" i="36"/>
  <c r="J23" i="36" s="1"/>
  <c r="L23" i="36" s="1"/>
  <c r="N23" i="36" s="1"/>
  <c r="M23" i="36" s="1"/>
  <c r="P23" i="36" s="1"/>
  <c r="C23" i="35"/>
  <c r="E23" i="35"/>
  <c r="G23" i="35" s="1"/>
  <c r="I17" i="36"/>
  <c r="K17" i="36" s="1"/>
  <c r="H27" i="36"/>
  <c r="J27" i="36" s="1"/>
  <c r="L27" i="36" s="1"/>
  <c r="N27" i="36" s="1"/>
  <c r="M27" i="36" s="1"/>
  <c r="P27" i="36" s="1"/>
  <c r="C27" i="35"/>
  <c r="E27" i="35"/>
  <c r="G27" i="35" s="1"/>
  <c r="H16" i="36"/>
  <c r="J16" i="36"/>
  <c r="L16" i="36" s="1"/>
  <c r="N16" i="36" s="1"/>
  <c r="M16" i="36" s="1"/>
  <c r="P16" i="36" s="1"/>
  <c r="C16" i="35"/>
  <c r="E16" i="35" s="1"/>
  <c r="G16" i="35" s="1"/>
  <c r="I18" i="36"/>
  <c r="K18" i="36" s="1"/>
  <c r="D18" i="35"/>
  <c r="F18" i="35"/>
  <c r="I26" i="36"/>
  <c r="K26" i="36"/>
  <c r="D26" i="35"/>
  <c r="F26" i="35"/>
  <c r="H18" i="36"/>
  <c r="J18" i="36"/>
  <c r="L18" i="36" s="1"/>
  <c r="N18" i="36" s="1"/>
  <c r="M18" i="36" s="1"/>
  <c r="P18" i="36" s="1"/>
  <c r="C18" i="35"/>
  <c r="E18" i="35"/>
  <c r="G18" i="35"/>
  <c r="H26" i="36"/>
  <c r="J26" i="36" s="1"/>
  <c r="L26" i="36" s="1"/>
  <c r="N26" i="36" s="1"/>
  <c r="M26" i="36" s="1"/>
  <c r="P26" i="36" s="1"/>
  <c r="C26" i="35"/>
  <c r="E26" i="35"/>
  <c r="G26" i="35"/>
  <c r="I19" i="36"/>
  <c r="K19" i="36" s="1"/>
  <c r="D19" i="35"/>
  <c r="F19" i="35"/>
  <c r="I23" i="36"/>
  <c r="K23" i="36" s="1"/>
  <c r="D23" i="35"/>
  <c r="F23" i="35"/>
  <c r="I15" i="36"/>
  <c r="K15" i="36"/>
  <c r="D15" i="35"/>
  <c r="F15" i="35" s="1"/>
  <c r="H14" i="36"/>
  <c r="J14" i="36"/>
  <c r="L14" i="36" s="1"/>
  <c r="N14" i="36" s="1"/>
  <c r="M14" i="36" s="1"/>
  <c r="P14" i="36" s="1"/>
  <c r="C14" i="35"/>
  <c r="E14" i="35" s="1"/>
  <c r="G14" i="35" s="1"/>
  <c r="B13" i="15"/>
  <c r="A11" i="31"/>
  <c r="A9" i="31"/>
  <c r="A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I28" i="36"/>
  <c r="K28" i="36" s="1"/>
  <c r="U60" i="9" l="1"/>
  <c r="H22" i="36"/>
  <c r="J22" i="36" s="1"/>
  <c r="L22" i="36" s="1"/>
  <c r="N22" i="36" s="1"/>
  <c r="M22" i="36" s="1"/>
  <c r="P22" i="36" s="1"/>
  <c r="C22" i="35"/>
  <c r="E22" i="35" s="1"/>
  <c r="G22" i="35" s="1"/>
  <c r="E14" i="36"/>
  <c r="E14" i="31"/>
  <c r="G14" i="36" s="1"/>
  <c r="E16" i="31"/>
  <c r="G16" i="36" s="1"/>
  <c r="E16" i="36"/>
  <c r="U72" i="9"/>
  <c r="C25" i="35"/>
  <c r="E25" i="35" s="1"/>
  <c r="G25" i="35" s="1"/>
  <c r="H25" i="36"/>
  <c r="J25" i="36" s="1"/>
  <c r="L25" i="36" s="1"/>
  <c r="N25" i="36" s="1"/>
  <c r="M25" i="36" s="1"/>
  <c r="P25" i="36" s="1"/>
  <c r="V72" i="9"/>
  <c r="D25" i="35"/>
  <c r="F25" i="35" s="1"/>
  <c r="I25" i="36"/>
  <c r="K25" i="36" s="1"/>
  <c r="E23" i="36"/>
  <c r="E23" i="31"/>
  <c r="G23" i="36" s="1"/>
  <c r="E20" i="31"/>
  <c r="G20" i="36" s="1"/>
  <c r="E20" i="36"/>
  <c r="U84" i="9"/>
  <c r="C28" i="35"/>
  <c r="E28" i="35" s="1"/>
  <c r="G28" i="35" s="1"/>
  <c r="H28" i="36"/>
  <c r="J28" i="36" s="1"/>
  <c r="L28" i="36" s="1"/>
  <c r="N28" i="36" s="1"/>
  <c r="M28" i="36" s="1"/>
  <c r="P28" i="36" s="1"/>
  <c r="V56" i="9"/>
  <c r="D21" i="35"/>
  <c r="F21" i="35" s="1"/>
  <c r="I21" i="36"/>
  <c r="K21" i="36" s="1"/>
  <c r="I16" i="36"/>
  <c r="K16" i="36" s="1"/>
  <c r="V36" i="9"/>
  <c r="D16" i="35"/>
  <c r="F16" i="35" s="1"/>
  <c r="V60" i="9"/>
  <c r="I22" i="36"/>
  <c r="K22" i="36" s="1"/>
  <c r="D22" i="35"/>
  <c r="F22" i="35" s="1"/>
  <c r="E25" i="31"/>
  <c r="G25" i="36" s="1"/>
  <c r="E25" i="36"/>
  <c r="E18" i="36"/>
  <c r="E18" i="31"/>
  <c r="G18" i="36" s="1"/>
  <c r="H20" i="36"/>
  <c r="J20" i="36" s="1"/>
  <c r="L20" i="36" s="1"/>
  <c r="N20" i="36" s="1"/>
  <c r="M20" i="36" s="1"/>
  <c r="P20" i="36" s="1"/>
  <c r="E19" i="36"/>
  <c r="N25" i="15"/>
  <c r="D25" i="31" s="1"/>
  <c r="F25" i="36" s="1"/>
  <c r="N20" i="15"/>
  <c r="D20" i="31" s="1"/>
  <c r="F20" i="36" s="1"/>
  <c r="D52" i="9"/>
  <c r="T52" i="9" s="1"/>
  <c r="T53" i="9" s="1"/>
  <c r="T54" i="9" s="1"/>
  <c r="T55" i="9" s="1"/>
  <c r="D20" i="35" s="1"/>
  <c r="F20" i="35" s="1"/>
  <c r="D28" i="35"/>
  <c r="F28" i="35" s="1"/>
  <c r="C20" i="35"/>
  <c r="E20" i="35" s="1"/>
  <c r="G20" i="35" s="1"/>
  <c r="D17" i="35"/>
  <c r="F17" i="35" s="1"/>
  <c r="C22" i="36"/>
  <c r="E22" i="36"/>
  <c r="E22" i="31"/>
  <c r="G22" i="36" s="1"/>
  <c r="E24" i="31"/>
  <c r="G24" i="36" s="1"/>
  <c r="E24" i="36"/>
  <c r="V52" i="9"/>
  <c r="I20" i="36"/>
  <c r="K20" i="36" s="1"/>
  <c r="E26" i="36"/>
  <c r="E26" i="31"/>
  <c r="G26" i="36" s="1"/>
  <c r="U48" i="9"/>
  <c r="H19" i="36"/>
  <c r="J19" i="36" s="1"/>
  <c r="L19" i="36" s="1"/>
  <c r="N19" i="36" s="1"/>
  <c r="M19" i="36" s="1"/>
  <c r="P19" i="36" s="1"/>
  <c r="C19" i="35"/>
  <c r="E19" i="35" s="1"/>
  <c r="G19" i="35" s="1"/>
  <c r="E28" i="36"/>
  <c r="E28" i="31"/>
  <c r="G28" i="36" s="1"/>
  <c r="V80" i="9"/>
  <c r="D27" i="35"/>
  <c r="F27" i="35" s="1"/>
  <c r="I27" i="36"/>
  <c r="K27" i="36" s="1"/>
  <c r="C24" i="36"/>
  <c r="C68" i="9"/>
  <c r="S68" i="9" s="1"/>
  <c r="S69" i="9" s="1"/>
  <c r="S70" i="9" s="1"/>
  <c r="S71" i="9" s="1"/>
  <c r="C32" i="9"/>
  <c r="S32" i="9" s="1"/>
  <c r="S33" i="9" s="1"/>
  <c r="S34" i="9" s="1"/>
  <c r="S35" i="9" s="1"/>
  <c r="C15" i="36"/>
  <c r="D14" i="36"/>
  <c r="D28" i="9"/>
  <c r="T28" i="9" s="1"/>
  <c r="T29" i="9" s="1"/>
  <c r="T30" i="9" s="1"/>
  <c r="T31" i="9" s="1"/>
  <c r="N14" i="15"/>
  <c r="D14" i="31" s="1"/>
  <c r="F14" i="36" s="1"/>
  <c r="C40" i="9"/>
  <c r="S40" i="9" s="1"/>
  <c r="S41" i="9" s="1"/>
  <c r="S42" i="9" s="1"/>
  <c r="S43" i="9" s="1"/>
  <c r="C17" i="36"/>
  <c r="C24" i="9"/>
  <c r="C13" i="36"/>
  <c r="B76" i="9"/>
  <c r="B68" i="9"/>
  <c r="B60" i="9"/>
  <c r="R9" i="9"/>
  <c r="B28" i="35"/>
  <c r="B28" i="36"/>
  <c r="S24" i="9"/>
  <c r="S25" i="9" s="1"/>
  <c r="S26" i="9" s="1"/>
  <c r="S27" i="9" s="1"/>
  <c r="C13" i="35" s="1"/>
  <c r="E13" i="35" s="1"/>
  <c r="I13" i="36"/>
  <c r="K13" i="36" s="1"/>
  <c r="D13" i="35"/>
  <c r="F13" i="35" s="1"/>
  <c r="V24" i="9"/>
  <c r="U24" i="9"/>
  <c r="E13" i="31"/>
  <c r="G13" i="36" s="1"/>
  <c r="D20" i="9"/>
  <c r="T20" i="9" s="1"/>
  <c r="T21" i="9" s="1"/>
  <c r="T22" i="9" s="1"/>
  <c r="T23" i="9" s="1"/>
  <c r="V20" i="9" s="1"/>
  <c r="N12" i="15"/>
  <c r="D12" i="31" s="1"/>
  <c r="F12" i="36" s="1"/>
  <c r="E12" i="36"/>
  <c r="C12" i="36"/>
  <c r="C20" i="9"/>
  <c r="S20" i="9" s="1"/>
  <c r="S21" i="9" s="1"/>
  <c r="S22" i="9" s="1"/>
  <c r="S23" i="9" s="1"/>
  <c r="M11" i="15"/>
  <c r="D16" i="9" s="1"/>
  <c r="T16" i="9" s="1"/>
  <c r="T17" i="9" s="1"/>
  <c r="T18" i="9" s="1"/>
  <c r="T19" i="9" s="1"/>
  <c r="B12" i="15"/>
  <c r="B12" i="36"/>
  <c r="B12" i="31"/>
  <c r="B12" i="35"/>
  <c r="B11" i="31"/>
  <c r="S12" i="9"/>
  <c r="S13" i="9" s="1"/>
  <c r="S14" i="9" s="1"/>
  <c r="S15" i="9" s="1"/>
  <c r="U12" i="9" s="1"/>
  <c r="M10" i="15"/>
  <c r="D10" i="36" s="1"/>
  <c r="B10" i="31"/>
  <c r="B10" i="35"/>
  <c r="B10" i="36"/>
  <c r="C10" i="36"/>
  <c r="B10" i="15"/>
  <c r="B11" i="15"/>
  <c r="B9" i="31"/>
  <c r="B8" i="9"/>
  <c r="E11" i="36"/>
  <c r="C11" i="36"/>
  <c r="C16" i="9"/>
  <c r="S16" i="9" s="1"/>
  <c r="S17" i="9" s="1"/>
  <c r="S18" i="9" s="1"/>
  <c r="S19" i="9" s="1"/>
  <c r="N10" i="15"/>
  <c r="D10" i="31" s="1"/>
  <c r="F10" i="36" s="1"/>
  <c r="E10" i="36"/>
  <c r="D8" i="9"/>
  <c r="T8" i="9" s="1"/>
  <c r="T9" i="9" s="1"/>
  <c r="T10" i="9" s="1"/>
  <c r="T11" i="9" s="1"/>
  <c r="N9" i="15"/>
  <c r="D9" i="31" s="1"/>
  <c r="C8" i="9"/>
  <c r="S8" i="9" s="1"/>
  <c r="S9" i="9" s="1"/>
  <c r="S10" i="9" s="1"/>
  <c r="S11" i="9" s="1"/>
  <c r="B9" i="35"/>
  <c r="B9" i="36"/>
  <c r="B11" i="35"/>
  <c r="B11" i="36"/>
  <c r="D11" i="36" l="1"/>
  <c r="D12" i="9"/>
  <c r="T12" i="9" s="1"/>
  <c r="T13" i="9" s="1"/>
  <c r="T14" i="9" s="1"/>
  <c r="T15" i="9" s="1"/>
  <c r="V12" i="9" s="1"/>
  <c r="N11" i="15"/>
  <c r="D11" i="31" s="1"/>
  <c r="G13" i="35"/>
  <c r="H13" i="36"/>
  <c r="J13" i="36" s="1"/>
  <c r="L13" i="36" s="1"/>
  <c r="N13" i="36" s="1"/>
  <c r="M13" i="36" s="1"/>
  <c r="P13" i="36" s="1"/>
  <c r="U32" i="9"/>
  <c r="C15" i="35"/>
  <c r="E15" i="35" s="1"/>
  <c r="G15" i="35" s="1"/>
  <c r="H15" i="36"/>
  <c r="J15" i="36" s="1"/>
  <c r="L15" i="36" s="1"/>
  <c r="N15" i="36" s="1"/>
  <c r="M15" i="36" s="1"/>
  <c r="P15" i="36" s="1"/>
  <c r="V28" i="9"/>
  <c r="I14" i="36"/>
  <c r="K14" i="36" s="1"/>
  <c r="D14" i="35"/>
  <c r="F14" i="35" s="1"/>
  <c r="U68" i="9"/>
  <c r="C24" i="35"/>
  <c r="E24" i="35" s="1"/>
  <c r="G24" i="35" s="1"/>
  <c r="H24" i="36"/>
  <c r="J24" i="36" s="1"/>
  <c r="L24" i="36" s="1"/>
  <c r="N24" i="36" s="1"/>
  <c r="M24" i="36" s="1"/>
  <c r="P24" i="36" s="1"/>
  <c r="E12" i="31"/>
  <c r="G12" i="36" s="1"/>
  <c r="U40" i="9"/>
  <c r="C17" i="35"/>
  <c r="E17" i="35" s="1"/>
  <c r="G17" i="35" s="1"/>
  <c r="H17" i="36"/>
  <c r="J17" i="36" s="1"/>
  <c r="L17" i="36" s="1"/>
  <c r="N17" i="36" s="1"/>
  <c r="M17" i="36" s="1"/>
  <c r="P17" i="36" s="1"/>
  <c r="I12" i="36"/>
  <c r="K12" i="36" s="1"/>
  <c r="D12" i="35"/>
  <c r="F12" i="35" s="1"/>
  <c r="U20" i="9"/>
  <c r="H12" i="36"/>
  <c r="J12" i="36" s="1"/>
  <c r="C12" i="35"/>
  <c r="E12" i="35" s="1"/>
  <c r="E10" i="31"/>
  <c r="G10" i="36" s="1"/>
  <c r="V16" i="9"/>
  <c r="D11" i="35"/>
  <c r="F11" i="35" s="1"/>
  <c r="H10" i="36"/>
  <c r="J10" i="36" s="1"/>
  <c r="C10" i="35"/>
  <c r="E10" i="35" s="1"/>
  <c r="I10" i="36"/>
  <c r="K10" i="36" s="1"/>
  <c r="D10" i="35"/>
  <c r="F10" i="35" s="1"/>
  <c r="I11" i="31"/>
  <c r="C12" i="37" s="1"/>
  <c r="I11" i="36"/>
  <c r="K11" i="36" s="1"/>
  <c r="K11" i="31"/>
  <c r="E12" i="37" s="1"/>
  <c r="U16" i="9"/>
  <c r="H11" i="36"/>
  <c r="J11" i="36" s="1"/>
  <c r="L11" i="36" s="1"/>
  <c r="N11" i="36" s="1"/>
  <c r="M11" i="36" s="1"/>
  <c r="P11" i="36" s="1"/>
  <c r="C11" i="35"/>
  <c r="E11" i="35" s="1"/>
  <c r="G11" i="35" s="1"/>
  <c r="J11" i="31"/>
  <c r="D12" i="37" s="1"/>
  <c r="L12" i="31"/>
  <c r="F13" i="37" s="1"/>
  <c r="J10" i="31"/>
  <c r="D11" i="37" s="1"/>
  <c r="L13" i="31"/>
  <c r="F14" i="37" s="1"/>
  <c r="M10" i="31"/>
  <c r="G11" i="37" s="1"/>
  <c r="F9" i="36"/>
  <c r="L9" i="31"/>
  <c r="F10" i="37" s="1"/>
  <c r="M12" i="31"/>
  <c r="G13" i="37" s="1"/>
  <c r="E9" i="31"/>
  <c r="G9" i="36" s="1"/>
  <c r="K13" i="31"/>
  <c r="E14" i="37" s="1"/>
  <c r="L10" i="31"/>
  <c r="F11" i="37" s="1"/>
  <c r="I10" i="31"/>
  <c r="C11" i="37" s="1"/>
  <c r="J13" i="31"/>
  <c r="D14" i="37" s="1"/>
  <c r="I9" i="31"/>
  <c r="C10" i="37" s="1"/>
  <c r="M11" i="31"/>
  <c r="G12" i="37" s="1"/>
  <c r="V8" i="9"/>
  <c r="D9" i="35"/>
  <c r="C9" i="35"/>
  <c r="U8" i="9"/>
  <c r="F11" i="36" l="1"/>
  <c r="E11" i="31"/>
  <c r="G11" i="36" s="1"/>
  <c r="J12" i="31"/>
  <c r="D13" i="37" s="1"/>
  <c r="I13" i="31"/>
  <c r="C14" i="37" s="1"/>
  <c r="K10" i="31"/>
  <c r="E11" i="37" s="1"/>
  <c r="J9" i="31"/>
  <c r="D10" i="37" s="1"/>
  <c r="M13" i="31"/>
  <c r="G14" i="37" s="1"/>
  <c r="K9" i="31"/>
  <c r="E10" i="37" s="1"/>
  <c r="L12" i="36"/>
  <c r="N12" i="36" s="1"/>
  <c r="M12" i="36" s="1"/>
  <c r="P12" i="36" s="1"/>
  <c r="B17" i="33"/>
  <c r="L11" i="31"/>
  <c r="F12" i="37" s="1"/>
  <c r="I12" i="31"/>
  <c r="C13" i="37" s="1"/>
  <c r="M9" i="31"/>
  <c r="G10" i="37" s="1"/>
  <c r="K12" i="31"/>
  <c r="E13" i="37" s="1"/>
  <c r="G12" i="35"/>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<sst xmlns="http://schemas.openxmlformats.org/spreadsheetml/2006/main" count="806" uniqueCount="325">
  <si>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</si>
  <si>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</si>
  <si>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</si>
  <si>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</si>
  <si>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</si>
  <si>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</si>
  <si>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</si>
  <si>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</si>
  <si>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</si>
  <si>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</si>
  <si>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</si>
  <si>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</si>
  <si>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</si>
  <si>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</si>
  <si>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</si>
  <si>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</si>
  <si>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</si>
  <si>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</si>
  <si>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</si>
  <si>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</si>
  <si>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</si>
  <si>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</si>
  <si>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</si>
  <si>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</si>
  <si>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</si>
  <si>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</si>
  <si>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</si>
  <si>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</si>
  <si>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</si>
  <si>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</si>
  <si>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</si>
  <si>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</si>
  <si>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</si>
  <si>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</si>
  <si>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</si>
  <si>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</si>
  <si>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</si>
  <si>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</si>
  <si>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</si>
  <si>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</si>
  <si>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</si>
  <si>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</si>
  <si>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</si>
  <si>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</si>
  <si>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</si>
  <si>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</si>
  <si>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</si>
  <si>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</si>
  <si>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</si>
  <si>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</si>
  <si>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</si>
  <si>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</si>
  <si>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</si>
  <si>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</si>
  <si>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</si>
  <si>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</si>
  <si>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</si>
  <si>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</si>
  <si>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</si>
  <si>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</si>
  <si>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</si>
  <si>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</si>
  <si>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</si>
  <si>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</si>
  <si>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</si>
  <si>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</si>
  <si>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</si>
  <si>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</si>
  <si>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</si>
  <si>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</si>
  <si>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</si>
  <si>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</si>
  <si>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</si>
  <si>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</si>
  <si>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</si>
  <si>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</si>
  <si>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</si>
  <si>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</si>
  <si>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</si>
  <si>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</si>
  <si>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</si>
  <si>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</si>
  <si>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</si>
  <si>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</si>
  <si>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</si>
  <si>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</si>
  <si>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</si>
  <si>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</si>
  <si>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</si>
  <si>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</si>
  <si>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</si>
  <si>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</si>
  <si>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</si>
  <si>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</si>
  <si>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</si>
  <si>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</si>
  <si>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</si>
  <si>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</si>
  <si>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</si>
  <si>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</si>
  <si>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</si>
  <si>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</si>
  <si>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</si>
  <si>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</si>
  <si>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</si>
  <si>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</si>
  <si>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</si>
  <si>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</si>
  <si>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</si>
  <si>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</si>
  <si>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</si>
  <si>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</si>
  <si>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</si>
  <si>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</si>
  <si>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</si>
  <si>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</si>
  <si>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</si>
  <si>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</si>
  <si>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</si>
  <si>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</si>
  <si>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</si>
  <si>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</si>
  <si>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</si>
  <si>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</si>
  <si>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</si>
  <si>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</si>
  <si>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</si>
  <si>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</si>
  <si>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</si>
  <si>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</si>
  <si>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</si>
  <si>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</si>
  <si>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</si>
  <si>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</si>
  <si>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</si>
  <si>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</si>
  <si>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</si>
  <si>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</si>
  <si>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</si>
  <si>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</si>
  <si>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</si>
  <si>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</si>
  <si>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</si>
  <si>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</si>
  <si>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</si>
  <si>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</si>
  <si>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</si>
  <si>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</si>
  <si>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</si>
  <si>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</si>
  <si>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</si>
  <si>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</si>
  <si>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</si>
  <si>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</si>
  <si>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</si>
  <si>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</si>
  <si>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</si>
  <si>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</si>
  <si>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</si>
  <si>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</si>
  <si>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</si>
  <si>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</si>
  <si>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</si>
  <si>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</si>
  <si>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</si>
  <si>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</si>
  <si>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</si>
  <si>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</si>
  <si>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</si>
  <si>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</si>
  <si>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</si>
  <si>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</si>
  <si>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</si>
  <si>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</si>
  <si>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</si>
  <si>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</si>
  <si>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</si>
  <si>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</si>
  <si>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</si>
  <si>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</si>
  <si>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</si>
  <si>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</si>
  <si>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</si>
  <si>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</si>
  <si>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</si>
  <si>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</si>
  <si>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</si>
  <si>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</si>
  <si>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</si>
  <si>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</si>
  <si>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</si>
  <si>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</si>
  <si>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</si>
  <si>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</si>
  <si>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</si>
  <si>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</si>
  <si>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</si>
  <si>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</si>
  <si>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</si>
  <si>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</si>
  <si>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</si>
  <si>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</si>
  <si>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</si>
  <si>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</si>
  <si>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</si>
  <si>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</si>
  <si>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</si>
  <si>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</si>
  <si>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</si>
  <si>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</si>
  <si>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</si>
  <si>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</si>
  <si>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</si>
  <si>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</si>
  <si>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</si>
  <si>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</si>
  <si>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</si>
  <si>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</si>
  <si>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</si>
  <si>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</si>
  <si>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</si>
  <si>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</si>
  <si>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</si>
  <si>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</si>
  <si>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</si>
  <si>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</si>
  <si>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</si>
  <si>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</si>
  <si>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</si>
  <si>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</si>
  <si>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</si>
  <si>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</si>
  <si>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</si>
  <si>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</si>
  <si>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</si>
  <si>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</si>
  <si>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</si>
  <si>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</si>
  <si>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</si>
  <si>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</si>
  <si>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</si>
  <si>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</si>
  <si>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</si>
  <si>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</si>
  <si>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</si>
  <si>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</si>
  <si>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</si>
  <si>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</si>
  <si>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</si>
  <si>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</si>
  <si>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</si>
  <si>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</si>
  <si>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</si>
  <si>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</si>
  <si>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</si>
  <si>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</si>
  <si>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</si>
  <si>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</si>
  <si>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</si>
  <si>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</si>
  <si>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</si>
  <si>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</si>
  <si>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</si>
  <si>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</si>
  <si>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</si>
  <si>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</si>
  <si>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</si>
  <si>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</si>
  <si>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</si>
  <si>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</si>
  <si>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</si>
  <si>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</si>
  <si>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</si>
  <si>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</si>
  <si>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</si>
  <si>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</si>
  <si>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</si>
  <si>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</si>
  <si>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</si>
  <si>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</si>
  <si>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</si>
  <si>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</si>
  <si>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</si>
  <si>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</si>
  <si>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</si>
  <si>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 por pérdida de procesos judiciales, </t>
  </si>
  <si>
    <t>debido a la valoración final del juez.</t>
  </si>
  <si>
    <t>por incumplimiento de los términos  legales y constitucionales de las respuestas a las peticiones  presentadas ante la administración,</t>
  </si>
  <si>
    <t>debido a omisión de  radicar la fecha de recepción de la petición en la entidad o en la oficina jurídica y también la demora en la entrega de documentos requeridos para dar respuesta a los requerimientos por parte de las diferentes áreas.</t>
  </si>
  <si>
    <t>por sanciones por respuesta inoportuna a tutelas,</t>
  </si>
  <si>
    <t>debido a término que los despachos conceden para responder las acciones judiciales.</t>
  </si>
  <si>
    <t xml:space="preserve">por emisión de actos administrativos errados o inexactos, </t>
  </si>
  <si>
    <t>debido a información insuficiente por áreas requirentes.</t>
  </si>
  <si>
    <t xml:space="preserve">por inoportunidad en la contratación de bienes, obras y servicios, </t>
  </si>
  <si>
    <t>debido a  Información inadecuada, incompleta e insuficiente del área requirente, la necesidad no se encuentra incluida en el plan anual de adquisiciones (PAA) y existe debilidad de planeación en la determinación de las necesidades de servicio.</t>
  </si>
  <si>
    <t xml:space="preserve">Jefe de la oficina jurídica, </t>
  </si>
  <si>
    <t xml:space="preserve"> convoca la asistencia a su grupo de trabajo</t>
  </si>
  <si>
    <t>La secretaria de la oficina jurídica y archivo central,</t>
  </si>
  <si>
    <t>realiza correo electrónico notificaciones judiciales, recepciona la petición con registro de fecha y hora diariamente,</t>
  </si>
  <si>
    <t>con el fin de tener un control permanente en el registro de las mismas. 
Desviación: sanciones administrativas correspondientes.</t>
  </si>
  <si>
    <t>supervisa que se revise el correo mediante el cual llegan las acciones de tutela</t>
  </si>
  <si>
    <t>y se den cumplimiento a los términos establecidos por el despacho judicial.</t>
  </si>
  <si>
    <t>Jefe de la oficina jurídica,</t>
  </si>
  <si>
    <t xml:space="preserve">realiza asignación de un profesional en derecho, validación de información con el área requerida, </t>
  </si>
  <si>
    <t>remisión del acto por la misma.</t>
  </si>
  <si>
    <t>asigna abogado y técnico para revisión técnica y jurídica del estudio previo, mesas de trabajo y validación con áreas requirentes,</t>
  </si>
  <si>
    <t xml:space="preserve"> también realiza verificación con presupuesto con el PAA y normatividad interna de contratación.</t>
  </si>
  <si>
    <t xml:space="preserve"> al comité jurídico, comité de conciliación, vinculación de asesor jurídico externo, supervisión contractual.</t>
  </si>
  <si>
    <t>Jefe de la Oficina Juridica</t>
  </si>
  <si>
    <t>Se cumple a efectivamente con el control propuesto
Evidencia: libro radicador, base registro de peticiones radicadas en el correo "notificacionesjudiciales@hosdenar.gov.co"</t>
  </si>
  <si>
    <t>Jefe de Oficina Jurídica revisa diariamente el correo, con el fin de que se dé respuesta en términos establecidos.
Evidencia: Registro en archivo Excel de acciones constitucionales</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</si>
  <si>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publicación en página institucional.</t>
  </si>
  <si>
    <t>Se evidencia materialización del riesgo, debido a que Gestión de la Información reporta que se solicitó en repetidas ocasiones contrato de SYAC e insumos informáticos, los cuales al momento del suceso que aconteció en la  ultima semana de abril no contaban con dichos contratos.</t>
  </si>
  <si>
    <t>JURÍDICA</t>
  </si>
  <si>
    <t>En cuanto a los comités se manejan de la siguiente manera: para el comité jurídico, se tratan temas de relevancia jurídicos de la institución mínimo una vez al mes,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primer trimestre del año se cumplió efectivamente con la meta, cumplen con el análisis definido por la OAP y cuenta con su respectiva ficha técnica.</t>
  </si>
  <si>
    <t>Se cumple a efectivamente con el control propuesto
Evidencia: base diaria  registro de peticiones y tutelas del área de jurídica radicadas en el correo "notificacionesjudiciales@hosdenar.gov.co"</t>
  </si>
  <si>
    <t>Persona asignada por la jefe de la Oficina Jurídica revisa diariamente el correo, con el fin de que se dé respuesta en términos establecidos.
Evidencia: Registro en archivo Excel de acciones constitucionales</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</si>
  <si>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Acto administrativo publicado en página institucional, SECOP II (link)</t>
  </si>
  <si>
    <t>En cuanto a los comités se manejan de la siguiente manera: para el comité jurídico, se tratan temas de relevancia e impacto jurídico de la institución, dependiendo de la necesidad o al llamado del presidente del comité,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segundo trimestre del año se cumplió efectivamente con la meta, cumplen con el análisis definido por la OAP y cuenta con su respectiva ficha técnica.
Evidencia: certificaciones, listado de asistencia, POA II trimestre del año</t>
  </si>
  <si>
    <t>La necesidad donde se origina la necesidad, se recibe a un único correo que es contratacionhudn@hosdenar.gov.co,posterior a eso se hace verificación de lo radicado durante el día, se informa a la jefa de la oficina asesora jurídica, quien de acuerdo a su análisis, delega a un abogado y a un técnico, y posteriormente se registra en un Excel a quien y que se delega, registrando fecha de delegación, para darle tramite.
Evidencia: Excel de seguimiento a procesos de contratación.</t>
  </si>
  <si>
    <t>En cuanto a los comités se manejan de la siguiente manera: para el comité jurídico, se tratan temas de relevancia e impacto jurídico de la institución, dependiendo de la necesidad o al llamado del presidente del comité,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cuarto trimestre del año se cumplió efectivamente con la meta, cumplen con el análisis definido por la OAP y cuenta con su respectiva ficha técnica.
Evidencia: certificaciones, listado de asistencia, POA IV trimestre del año 2023</t>
  </si>
  <si>
    <t>Se cumple a efectivamente con el control propuesto
Todas las peticiones llegan al correo de notificaciones judiciales y cuentan con un una matri de excel fecha de readicado, coreo electronico, solicitud de HC o información, ID, nombre de peticionario, con el fin de llevar control de todas las peticiones realizadas de oficina juridica contestadas a termino, 
Evidencia: base diaria  registro de peticiones y tutelas que gestiona desde la oficina juridica radicadas en el correo "notificacionesjudiciales@hosdenar.gov.co"</t>
  </si>
  <si>
    <t>Persona asignada por la jefe de la Oficina Jurídica revisa diariamente el correo, con el fin de que se dé respuesta en términos establecidos.
Evidencia: Registro en archivo Excel de acciones de tutela.</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</si>
  <si>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Acto administrativo publicado en página institucional, SECOP II (link).</t>
  </si>
  <si>
    <t>La necesidad donde se origina la necesidad, se recibe a un único correo que es contratacionhudn@hosdenar.gov.co,posterior a eso se hace verificación de lo radicado durante el día, se informa a la jefa de la oficina asesora jurídica, quien de acuerdo a su análisis, delega a un abogado y a un técnico, y posteriormente se registra en un Excel a quien y que se delega, registrando fecha de delegación, para darle tramite.
Evidencia: Seguimiento a procesos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</si>
</sst>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2.5703125" style="10" customWidth="1"/>
    <col min="3" max="3" width="35.5703125" style="10" customWidth="1"/>
    <col min="4" max="4" width="43.42578125" style="10" customWidth="1"/>
    <col min="5" max="5" width="52.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313</v>
      </c>
      <c r="E4" s="400"/>
      <c r="F4" s="168" t="s">
        <v>207</v>
      </c>
      <c r="G4" s="165">
        <v>44866</v>
      </c>
    </row>
    <row r="5" spans="1:9" ht="58.5" customHeight="1" x14ac:dyDescent="0.25">
      <c r="A5" s="19" t="s">
        <v>158</v>
      </c>
      <c r="B5" s="398"/>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42.75" x14ac:dyDescent="0.25">
      <c r="A9" s="2" t="s">
        <v>13</v>
      </c>
      <c r="B9" s="2" t="s">
        <v>142</v>
      </c>
      <c r="C9" s="2" t="s">
        <v>285</v>
      </c>
      <c r="D9" s="2" t="s">
        <v>286</v>
      </c>
      <c r="E9" s="167" t="str">
        <f>+CONCATENATE(B9," ",C9," ",D9)</f>
        <v>Posibilidad de pérdida Económica y Reputacional  por pérdida de procesos judiciales,  debido a la valoración final del juez.</v>
      </c>
      <c r="F9" s="3" t="s">
        <v>160</v>
      </c>
      <c r="G9" s="3"/>
      <c r="H9" s="183" t="str">
        <f>+IF(F9='11 FORMULAS'!$B$4,'11 FORMULAS'!$C$4,IF(F9='11 FORMULAS'!$B$6,'11 FORMULAS'!$C$6,IF(F9='11 FORMULAS'!$B$8,'11 FORMULAS'!$C$8,IF(F9='11 FORMULAS'!$B$10,'11 FORMULAS'!$C$10,""))))</f>
        <v>Procesos</v>
      </c>
      <c r="I9" s="183" t="str">
        <f>+G9&amp;H9</f>
        <v>Procesos</v>
      </c>
    </row>
    <row r="10" spans="1:9" s="11" customFormat="1" ht="132.75" customHeight="1" x14ac:dyDescent="0.25">
      <c r="A10" s="2" t="s">
        <v>14</v>
      </c>
      <c r="B10" s="2" t="s">
        <v>141</v>
      </c>
      <c r="C10" s="2" t="s">
        <v>287</v>
      </c>
      <c r="D10" s="2" t="s">
        <v>288</v>
      </c>
      <c r="E10" s="167" t="str">
        <f t="shared" ref="E10:E28" si="0">+CONCATENATE(B10," ",C10," ",D10)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142</v>
      </c>
      <c r="C11" s="2" t="s">
        <v>289</v>
      </c>
      <c r="D11" s="2" t="s">
        <v>290</v>
      </c>
      <c r="E11" s="167" t="str">
        <f t="shared" si="0"/>
        <v>Posibilidad de pérdida Económica y Reputacional por sanciones por respuesta inoportuna a tutelas, debido a término que los despachos conceden para responder las acciones judiciales.</v>
      </c>
      <c r="F11" s="3" t="s">
        <v>160</v>
      </c>
      <c r="G11" s="3"/>
      <c r="H11" s="183" t="str">
        <f>+IF(F11='11 FORMULAS'!$B$4,'11 FORMULAS'!$C$4,IF(F11='11 FORMULAS'!$B$6,'11 FORMULAS'!$C$6,IF(F11='11 FORMULAS'!$B$8,'11 FORMULAS'!$C$8,IF(F11='11 FORMULAS'!$B$10,'11 FORMULAS'!$C$10,""))))</f>
        <v>Procesos</v>
      </c>
      <c r="I11" s="183" t="str">
        <f t="shared" si="1"/>
        <v>Procesos</v>
      </c>
    </row>
    <row r="12" spans="1:9" ht="57" x14ac:dyDescent="0.25">
      <c r="A12" s="2" t="s">
        <v>16</v>
      </c>
      <c r="B12" s="2" t="s">
        <v>142</v>
      </c>
      <c r="C12" s="2" t="s">
        <v>291</v>
      </c>
      <c r="D12" s="2" t="s">
        <v>292</v>
      </c>
      <c r="E12" s="167" t="str">
        <f t="shared" si="0"/>
        <v>Posibilidad de pérdida Económica y Reputacional por emisión de actos administrativos errados o inexactos,  debido a información insuficiente por áreas requirentes.</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142</v>
      </c>
      <c r="C13" s="2" t="s">
        <v>293</v>
      </c>
      <c r="D13" s="2" t="s">
        <v>294</v>
      </c>
      <c r="E13" s="167" t="str">
        <f t="shared" si="0"/>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61.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JURÍDICA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pérdida de procesos judiciales,  debido a la valoración final del juez.</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219">
        <v>6</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66</v>
      </c>
      <c r="K10" s="194">
        <f t="shared" si="4"/>
        <v>0.2</v>
      </c>
      <c r="L10" s="200" t="str">
        <f t="shared" si="5"/>
        <v>Leve</v>
      </c>
      <c r="M10" s="226">
        <f>+IF(H10="",K10,IF(K10="",H10,IF(H10&gt;K10,H10,K10)))</f>
        <v>0.2</v>
      </c>
      <c r="N10" s="227" t="str">
        <f t="shared" ref="N10:N28" si="7">+IF(M10="","",IF(M10=$W$9,$V$9,IF(M10=$W$10,$V$10,IF(M10=$W$11,$V$11,IF(M10=$W$12,$V$12,IF(M10=$W$13,$V$13))))))</f>
        <v>Leve</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Económica y Reputacional por sanciones por respuesta inoportuna a tutelas, debido a término que los despachos conceden para responder las acciones judiciales.</v>
      </c>
      <c r="C11" s="219">
        <v>30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emisión de actos administrativos errados o inexactos,  debido a información insuficiente por áreas requirentes.</v>
      </c>
      <c r="C12" s="219">
        <v>2</v>
      </c>
      <c r="D12" s="191" t="str">
        <f t="shared" si="0"/>
        <v>La actividad que conlleva el riesgo se ejecuta como máximos 2 veces por año</v>
      </c>
      <c r="E12" s="192">
        <f t="shared" si="1"/>
        <v>0.2</v>
      </c>
      <c r="F12" s="32" t="str">
        <f t="shared" si="2"/>
        <v>Muy Baja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219">
        <v>40</v>
      </c>
      <c r="D13" s="191" t="str">
        <f t="shared" si="0"/>
        <v>La actividad que conlleva el riesgo se ejecuta de 24 a 500 veces por año</v>
      </c>
      <c r="E13" s="192">
        <f t="shared" si="1"/>
        <v>0.6</v>
      </c>
      <c r="F13" s="32" t="str">
        <f t="shared" si="2"/>
        <v>Media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15.75"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15"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15"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15"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15"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15"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15"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15"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15"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15"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15"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15"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15"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15"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15.75"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7.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JURÍDICA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5.5" x14ac:dyDescent="0.2">
      <c r="A9" s="104" t="str">
        <f>'2 CONTEXTO E IDENTIFICACIÓN'!A9</f>
        <v>R1</v>
      </c>
      <c r="B9" s="105" t="str">
        <f>+'2 CONTEXTO E IDENTIFICACIÓN'!E9</f>
        <v>Posibilidad de pérdida Económica y Reputacional  por pérdida de procesos judiciales,  debido a la valoración final del juez.</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06" t="str">
        <f>+'3 PROBABIL E IMPACTO INHERENTE'!F10</f>
        <v>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R5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06" t="str">
        <f>+'3 PROBABIL E IMPACTO INHERENTE'!F12</f>
        <v>Muy 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R2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06" t="str">
        <f>+'3 PROBABIL E IMPACTO INHERENTE'!F13</f>
        <v>Media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R4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E8" activePane="bottomRight" state="frozen"/>
      <selection pane="topRight" activeCell="B1" sqref="B1"/>
      <selection pane="bottomLeft" activeCell="A7" sqref="A7"/>
      <selection pane="bottomRight" activeCell="F6" sqref="F6:H6"/>
    </sheetView>
  </sheetViews>
  <sheetFormatPr baseColWidth="10" defaultColWidth="11.42578125" defaultRowHeight="14.25" x14ac:dyDescent="0.25"/>
  <cols>
    <col min="1" max="1" width="17" style="55" customWidth="1"/>
    <col min="2" max="2" width="60.57031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43"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JURÍDICA</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7.75" thickBot="1" x14ac:dyDescent="0.3">
      <c r="A8" s="452" t="str">
        <f>'2 CONTEXTO E IDENTIFICACIÓN'!A9</f>
        <v>R1</v>
      </c>
      <c r="B8" s="455" t="str">
        <f>+'2 CONTEXTO E IDENTIFICACIÓN'!E9</f>
        <v>Posibilidad de pérdida Económica y Reputacional  por pérdida de procesos judiciales,  debido a la valoración final del juez.</v>
      </c>
      <c r="C8" s="432">
        <f>+'3 PROBABIL E IMPACTO INHERENTE'!E9</f>
        <v>0.2</v>
      </c>
      <c r="D8" s="435">
        <f>+'3 PROBABIL E IMPACTO INHERENTE'!M9</f>
        <v>0.6</v>
      </c>
      <c r="E8" s="68">
        <v>1</v>
      </c>
      <c r="F8" s="71" t="s">
        <v>295</v>
      </c>
      <c r="G8" s="71" t="s">
        <v>296</v>
      </c>
      <c r="H8" s="71" t="s">
        <v>307</v>
      </c>
      <c r="I8" s="318" t="str">
        <f t="shared" ref="I8:I39" si="0">+CONCATENATE(F8," ",G8," ",H8)</f>
        <v>Jefe de la oficina jurídica,   convoca la asistencia a su grupo de trabajo  al comité jurídico, comité de conciliación, vinculación de asesor jurídico externo, supervisión contractual.</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58">
        <f>+IF(S11="","",S11)</f>
        <v>0.12</v>
      </c>
      <c r="V8" s="461">
        <f>+IF(T11="","",T11)</f>
        <v>0.6</v>
      </c>
      <c r="X8" s="41" t="s">
        <v>59</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0.12</v>
      </c>
      <c r="T9" s="334">
        <f>IF(L9='11 FORMULAS'!$P$6,T8-(T8*R9),T8)</f>
        <v>0.6</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0.12</v>
      </c>
      <c r="T10" s="334">
        <f>IF(L10='11 FORMULAS'!$P$6,T9-(T9*R10),T9)</f>
        <v>0.6</v>
      </c>
      <c r="U10" s="459"/>
      <c r="V10" s="462"/>
      <c r="X10" s="43" t="s">
        <v>62</v>
      </c>
      <c r="Y10" s="36">
        <v>0.81</v>
      </c>
      <c r="Z10" s="35">
        <v>1</v>
      </c>
    </row>
    <row r="11" spans="1:26" ht="15"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v>
      </c>
      <c r="T11" s="335">
        <f>IF(L11='11 FORMULAS'!$P$6,T10-(T10*R11),T10)</f>
        <v>0.6</v>
      </c>
      <c r="U11" s="460"/>
      <c r="V11" s="463"/>
      <c r="X11" s="44"/>
      <c r="Y11" s="45"/>
      <c r="Z11" s="46"/>
    </row>
    <row r="12" spans="1:26" ht="111" customHeight="1" x14ac:dyDescent="0.25">
      <c r="A12" s="452" t="str">
        <f>'2 CONTEXTO E IDENTIFICACIÓN'!A10</f>
        <v>R2</v>
      </c>
      <c r="B12" s="45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2" s="432">
        <f>+'3 PROBABIL E IMPACTO INHERENTE'!E10</f>
        <v>0.4</v>
      </c>
      <c r="D12" s="435">
        <f>+'3 PROBABIL E IMPACTO INHERENTE'!M10</f>
        <v>0.2</v>
      </c>
      <c r="E12" s="68">
        <v>1</v>
      </c>
      <c r="F12" s="71" t="s">
        <v>297</v>
      </c>
      <c r="G12" s="71" t="s">
        <v>298</v>
      </c>
      <c r="H12" s="71" t="s">
        <v>299</v>
      </c>
      <c r="I12" s="318" t="str">
        <f t="shared" si="0"/>
        <v>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0.2</v>
      </c>
      <c r="U12" s="458">
        <f>+IF(S15="","",S15)</f>
        <v>0.24</v>
      </c>
      <c r="V12" s="461">
        <f>+IF(T15="","",T15)</f>
        <v>0.2</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0.2</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0.2</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0.2</v>
      </c>
      <c r="U15" s="460"/>
      <c r="V15" s="463"/>
    </row>
    <row r="16" spans="1:26" ht="63" customHeight="1" x14ac:dyDescent="0.25">
      <c r="A16" s="452" t="str">
        <f>'2 CONTEXTO E IDENTIFICACIÓN'!A11</f>
        <v>R3</v>
      </c>
      <c r="B16" s="455" t="str">
        <f>+'2 CONTEXTO E IDENTIFICACIÓN'!E11</f>
        <v>Posibilidad de pérdida Económica y Reputacional por sanciones por respuesta inoportuna a tutelas, debido a término que los despachos conceden para responder las acciones judiciales.</v>
      </c>
      <c r="C16" s="432">
        <f>+'3 PROBABIL E IMPACTO INHERENTE'!E11</f>
        <v>0.6</v>
      </c>
      <c r="D16" s="435">
        <f>+'3 PROBABIL E IMPACTO INHERENTE'!M11</f>
        <v>0.6</v>
      </c>
      <c r="E16" s="68">
        <v>1</v>
      </c>
      <c r="F16" s="71" t="s">
        <v>295</v>
      </c>
      <c r="G16" s="71" t="s">
        <v>300</v>
      </c>
      <c r="H16" s="71" t="s">
        <v>301</v>
      </c>
      <c r="I16" s="318" t="str">
        <f t="shared" si="0"/>
        <v>Jefe de la oficina jurídica,  supervisa que se revise el correo mediante el cual llegan las acciones de tutela y se den cumplimiento a los términos establecidos por el despacho judicial.</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0.36</v>
      </c>
      <c r="T16" s="333">
        <f>IF(L16='11 FORMULAS'!$P$6,D16-(D16*R16),D16)</f>
        <v>0.6</v>
      </c>
      <c r="U16" s="458">
        <f>+IF(S19="","",S19)</f>
        <v>0.36</v>
      </c>
      <c r="V16" s="461">
        <f>+IF(T19="","",T19)</f>
        <v>0.6</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0.36</v>
      </c>
      <c r="T17" s="334">
        <f>IF(L17='11 FORMULAS'!$P$6,T16-(T16*R17),T16)</f>
        <v>0.6</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0.36</v>
      </c>
      <c r="T18" s="334">
        <f>IF(L18='11 FORMULAS'!$P$6,T17-(T17*R18),T17)</f>
        <v>0.6</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0.36</v>
      </c>
      <c r="T19" s="335">
        <f>IF(L19='11 FORMULAS'!$P$6,T18-(T18*R19),T18)</f>
        <v>0.6</v>
      </c>
      <c r="U19" s="460"/>
      <c r="V19" s="463"/>
    </row>
    <row r="20" spans="1:26" ht="46.5" customHeight="1" x14ac:dyDescent="0.25">
      <c r="A20" s="452" t="str">
        <f>'2 CONTEXTO E IDENTIFICACIÓN'!A12</f>
        <v>R4</v>
      </c>
      <c r="B20" s="455" t="str">
        <f>+'2 CONTEXTO E IDENTIFICACIÓN'!E12</f>
        <v>Posibilidad de pérdida Económica y Reputacional por emisión de actos administrativos errados o inexactos,  debido a información insuficiente por áreas requirentes.</v>
      </c>
      <c r="C20" s="432">
        <f>+'3 PROBABIL E IMPACTO INHERENTE'!E12</f>
        <v>0.2</v>
      </c>
      <c r="D20" s="435">
        <f>+'3 PROBABIL E IMPACTO INHERENTE'!M12</f>
        <v>0.6</v>
      </c>
      <c r="E20" s="68">
        <v>1</v>
      </c>
      <c r="F20" s="71" t="s">
        <v>302</v>
      </c>
      <c r="G20" s="71" t="s">
        <v>303</v>
      </c>
      <c r="H20" s="71" t="s">
        <v>304</v>
      </c>
      <c r="I20" s="318" t="str">
        <f t="shared" si="0"/>
        <v>Jefe de la oficina jurídica, realiza asignación de un profesional en derecho, validación de información con el área requerida,  remisión del acto por la misma.</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99</v>
      </c>
      <c r="P20" s="6" t="s">
        <v>100</v>
      </c>
      <c r="Q20" s="6" t="s">
        <v>103</v>
      </c>
      <c r="R20" s="333">
        <f>+IFERROR(K20+N20,"")</f>
        <v>0.4</v>
      </c>
      <c r="S20" s="333">
        <f>IF(L20='11 FORMULAS'!$P$5,C20-(C20*R20),C20)</f>
        <v>0.12</v>
      </c>
      <c r="T20" s="333">
        <f>IF(L20='11 FORMULAS'!$P$6,D20-(D20*R20),D20)</f>
        <v>0.6</v>
      </c>
      <c r="U20" s="458">
        <f>+IF(S23="","",S23)</f>
        <v>0.12</v>
      </c>
      <c r="V20" s="461">
        <f>+IF(T23="","",T23)</f>
        <v>0.6</v>
      </c>
      <c r="X20" s="329"/>
      <c r="Y20" s="330"/>
      <c r="Z20" s="330"/>
    </row>
    <row r="21" spans="1:26" ht="15"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0.6</v>
      </c>
      <c r="U21" s="459"/>
      <c r="V21" s="462"/>
      <c r="X21" s="329"/>
      <c r="Y21" s="330"/>
      <c r="Z21" s="330"/>
    </row>
    <row r="22" spans="1:26" ht="15"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0.6</v>
      </c>
      <c r="U22" s="459"/>
      <c r="V22" s="462"/>
      <c r="X22" s="329"/>
      <c r="Y22" s="330"/>
      <c r="Z22" s="330"/>
    </row>
    <row r="23" spans="1:26" ht="15"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0.6</v>
      </c>
      <c r="U23" s="460"/>
      <c r="V23" s="463"/>
    </row>
    <row r="24" spans="1:26" ht="71.25" x14ac:dyDescent="0.25">
      <c r="A24" s="452" t="str">
        <f>'2 CONTEXTO E IDENTIFICACIÓN'!A13</f>
        <v>R5</v>
      </c>
      <c r="B24" s="45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24" s="432">
        <f>+'3 PROBABIL E IMPACTO INHERENTE'!E13</f>
        <v>0.6</v>
      </c>
      <c r="D24" s="435">
        <f>+'3 PROBABIL E IMPACTO INHERENTE'!M13</f>
        <v>0.6</v>
      </c>
      <c r="E24" s="68">
        <v>1</v>
      </c>
      <c r="F24" s="71" t="s">
        <v>302</v>
      </c>
      <c r="G24" s="71" t="s">
        <v>305</v>
      </c>
      <c r="H24" s="71" t="s">
        <v>306</v>
      </c>
      <c r="I24" s="318" t="str">
        <f t="shared" si="0"/>
        <v>Jefe de la oficina jurídica, asigna abogado y técnico para revisión técnica y jurídica del estudio previo, mesas de trabajo y validación con áreas requirentes,  también realiza verificación con presupuesto con el PAA y normatividad interna de contratación.</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0.6</v>
      </c>
      <c r="U24" s="458">
        <f>+IF(S27="","",S27)</f>
        <v>0.36</v>
      </c>
      <c r="V24" s="461">
        <f>+IF(T27="","",T27)</f>
        <v>0.6</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0.6</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0.6</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0.6</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10" sqref="C10"/>
    </sheetView>
  </sheetViews>
  <sheetFormatPr baseColWidth="10" defaultColWidth="14.28515625" defaultRowHeight="12.75" x14ac:dyDescent="0.25"/>
  <cols>
    <col min="1" max="1" width="11.5703125" style="87" customWidth="1"/>
    <col min="2" max="2" width="48.5703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JURÍDICA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38.25" x14ac:dyDescent="0.2">
      <c r="A9" s="104" t="str">
        <f>'2 CONTEXTO E IDENTIFICACIÓN'!A9</f>
        <v>R1</v>
      </c>
      <c r="B9" s="105" t="str">
        <f>+'2 CONTEXTO E IDENTIFICACIÓN'!E9</f>
        <v>Posibilidad de pérdida Económica y Reputacional  por pérdida de procesos judiciales,  debido a la valoración final del juez.</v>
      </c>
      <c r="C9" s="135">
        <f>+'5 VALORACIÓN DEL CONTROL'!S11</f>
        <v>0.12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35">
        <f>+'5 VALORACIÓN DEL CONTROL'!S15</f>
        <v>0.24</v>
      </c>
      <c r="D10" s="106">
        <f>+'5 VALORACIÓN DEL CONTROL'!T15</f>
        <v>0.2</v>
      </c>
      <c r="E10" s="136" t="str">
        <f t="shared" ref="E10:E28" si="0">+IF(C10=0,"",IF(C10&lt;=$R$13,$S$13,IF(C10&lt;=$R$12,$S$12,IF(C10&lt;=$R$11,$S$11,IF(C10&lt;=$R$10,$S$10,IF(C10&lt;=$R$9,$S$9,""))))))</f>
        <v>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35">
        <f>+'5 VALORACIÓN DEL CONTROL'!S23</f>
        <v>0.12</v>
      </c>
      <c r="D12" s="106">
        <f>+'5 VALORACIÓN DEL CONTROL'!T23</f>
        <v>0.6</v>
      </c>
      <c r="E12" s="136" t="str">
        <f t="shared" si="0"/>
        <v>Muy 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R2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90"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35">
        <f>+'5 VALORACIÓN DEL CONTROL'!S27</f>
        <v>0.36</v>
      </c>
      <c r="D13" s="106">
        <f>+'5 VALORACIÓN DEL CONTROL'!T27</f>
        <v>0.6</v>
      </c>
      <c r="E13" s="136" t="str">
        <f t="shared" si="0"/>
        <v>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R4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JURÍDICA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R3  R5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R2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R2                  </v>
      </c>
      <c r="L13" s="112" t="str">
        <f>+'6 MAPA CALOR RESIDUAL'!L12</f>
        <v xml:space="preserve">                   </v>
      </c>
      <c r="M13" s="112" t="str">
        <f>+'6 MAPA CALOR RESIDUAL'!M12</f>
        <v xml:space="preserve">  R3  R5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R1   R4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R4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topLeftCell="W4" zoomScale="90" zoomScaleNormal="90" workbookViewId="0">
      <selection activeCell="W12" sqref="W12"/>
    </sheetView>
  </sheetViews>
  <sheetFormatPr baseColWidth="10" defaultColWidth="14.28515625" defaultRowHeight="12.75" x14ac:dyDescent="0.25"/>
  <cols>
    <col min="1" max="1" width="21" style="87" customWidth="1"/>
    <col min="2" max="2" width="53.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7.140625" style="92" customWidth="1"/>
    <col min="22" max="22" width="75" style="92" bestFit="1" customWidth="1"/>
    <col min="23" max="23" width="85.5703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JURÍDICA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79.25" customHeight="1" x14ac:dyDescent="0.2">
      <c r="A9" s="104" t="str">
        <f>'2 CONTEXTO E IDENTIFICACIÓN'!A9</f>
        <v>R1</v>
      </c>
      <c r="B9" s="105" t="str">
        <f>+'2 CONTEXTO E IDENTIFICACIÓN'!E9</f>
        <v>Posibilidad de pérdida Económica y Reputacional  por pérdida de procesos judiciales,  debido a la valoración final del juez.</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0.12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308</v>
      </c>
      <c r="S9" s="340">
        <v>44927</v>
      </c>
      <c r="T9" s="340">
        <v>45291</v>
      </c>
      <c r="U9" s="233" t="s">
        <v>314</v>
      </c>
      <c r="V9" s="233" t="s">
        <v>318</v>
      </c>
      <c r="W9" s="233" t="s">
        <v>320</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4.25" customHeight="1"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41">
        <f>+'3 PROBABIL E IMPACTO INHERENTE'!E10</f>
        <v>0.4</v>
      </c>
      <c r="D10" s="141">
        <f>+'3 PROBABIL E IMPACTO INHERENTE'!M10</f>
        <v>0.2</v>
      </c>
      <c r="E10" s="136" t="str">
        <f>+'4 MAPA CALOR INHERENTE'!C10</f>
        <v>Baja</v>
      </c>
      <c r="F10" s="136" t="str">
        <f>+'4 MAPA CALOR INHERENTE'!D10</f>
        <v>Leve</v>
      </c>
      <c r="G10" s="105" t="str">
        <f>+'4 MAPA CALOR INHERENTE'!E10</f>
        <v>Bajo</v>
      </c>
      <c r="H10" s="135">
        <f>+'5 VALORACIÓN DEL CONTROL'!S15</f>
        <v>0.24</v>
      </c>
      <c r="I10" s="106">
        <f>+'5 VALORACIÓN DEL CONTROL'!T15</f>
        <v>0.2</v>
      </c>
      <c r="J10" s="136" t="str">
        <f t="shared" ref="J10:J28" si="3">+IF(H10=0,"",IF(H10&lt;=$AD$13,$AE$13,IF(H10&lt;=$AD$12,$AE$12,IF(H10&lt;=$AD$11,$AE$11,IF(H10&lt;=$AD$10,$AE$10,IF(H10&lt;=$AD$9,$AE$9,""))))))</f>
        <v>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308</v>
      </c>
      <c r="S10" s="340">
        <v>44927</v>
      </c>
      <c r="T10" s="340">
        <v>45291</v>
      </c>
      <c r="U10" s="233" t="s">
        <v>309</v>
      </c>
      <c r="V10" s="233" t="s">
        <v>315</v>
      </c>
      <c r="W10" s="233" t="s">
        <v>321</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2" customHeight="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308</v>
      </c>
      <c r="S11" s="340">
        <v>44927</v>
      </c>
      <c r="T11" s="340">
        <v>45291</v>
      </c>
      <c r="U11" s="233" t="s">
        <v>310</v>
      </c>
      <c r="V11" s="233" t="s">
        <v>316</v>
      </c>
      <c r="W11" s="233" t="s">
        <v>322</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27.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41">
        <f>+'3 PROBABIL E IMPACTO INHERENTE'!E12</f>
        <v>0.2</v>
      </c>
      <c r="D12" s="141">
        <f>+'3 PROBABIL E IMPACTO INHERENTE'!M12</f>
        <v>0.6</v>
      </c>
      <c r="E12" s="136" t="str">
        <f>+'4 MAPA CALOR INHERENTE'!C12</f>
        <v>Muy Baja</v>
      </c>
      <c r="F12" s="136" t="str">
        <f>+'4 MAPA CALOR INHERENTE'!D12</f>
        <v>Moderado</v>
      </c>
      <c r="G12" s="105" t="str">
        <f>+'4 MAPA CALOR INHERENTE'!E12</f>
        <v>Moderado</v>
      </c>
      <c r="H12" s="135">
        <f>+'5 VALORACIÓN DEL CONTROL'!S23</f>
        <v>0.12</v>
      </c>
      <c r="I12" s="106">
        <f>+'5 VALORACIÓN DEL CONTROL'!T23</f>
        <v>0.6</v>
      </c>
      <c r="J12" s="136" t="str">
        <f t="shared" si="3"/>
        <v>Muy 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308</v>
      </c>
      <c r="S12" s="340">
        <v>44927</v>
      </c>
      <c r="T12" s="340">
        <v>45291</v>
      </c>
      <c r="U12" s="233" t="s">
        <v>311</v>
      </c>
      <c r="V12" s="233" t="s">
        <v>317</v>
      </c>
      <c r="W12" s="233" t="s">
        <v>323</v>
      </c>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05" customHeight="1"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41">
        <f>+'3 PROBABIL E IMPACTO INHERENTE'!E13</f>
        <v>0.6</v>
      </c>
      <c r="D13" s="141">
        <f>+'3 PROBABIL E IMPACTO INHERENTE'!M13</f>
        <v>0.6</v>
      </c>
      <c r="E13" s="136" t="str">
        <f>+'4 MAPA CALOR INHERENTE'!C13</f>
        <v>Media</v>
      </c>
      <c r="F13" s="136" t="str">
        <f>+'4 MAPA CALOR INHERENTE'!D13</f>
        <v>Moderado</v>
      </c>
      <c r="G13" s="105" t="str">
        <f>+'4 MAPA CALOR INHERENTE'!E13</f>
        <v>Moderado</v>
      </c>
      <c r="H13" s="135">
        <f>+'5 VALORACIÓN DEL CONTROL'!S27</f>
        <v>0.36</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308</v>
      </c>
      <c r="S13" s="340">
        <v>44927</v>
      </c>
      <c r="T13" s="340">
        <v>45291</v>
      </c>
      <c r="U13" s="233" t="s">
        <v>312</v>
      </c>
      <c r="V13" s="233" t="s">
        <v>319</v>
      </c>
      <c r="W13" s="233" t="s">
        <v>324</v>
      </c>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JURÍDICA</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1</v>
      </c>
      <c r="C17" s="151">
        <f t="shared" si="0"/>
        <v>0.2</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2024-03-13T22:49:20Z</dcterms:modified>
</cp:coreProperties>
</file>