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1961E12A-8949-4C67-990E-2EBD5F884C20}"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L84" i="9"/>
  <c r="K84" i="9"/>
  <c r="I84" i="9"/>
  <c r="N83" i="9"/>
  <c r="R83" i="9" s="1"/>
  <c r="L83" i="9"/>
  <c r="K83" i="9"/>
  <c r="I83" i="9"/>
  <c r="N82" i="9"/>
  <c r="R82" i="9" s="1"/>
  <c r="L82" i="9"/>
  <c r="K82" i="9"/>
  <c r="I82" i="9"/>
  <c r="N81" i="9"/>
  <c r="R81" i="9" s="1"/>
  <c r="L81" i="9"/>
  <c r="K81" i="9"/>
  <c r="I81" i="9"/>
  <c r="N80" i="9"/>
  <c r="R80" i="9" s="1"/>
  <c r="L80" i="9"/>
  <c r="K80" i="9"/>
  <c r="I80" i="9"/>
  <c r="N79" i="9"/>
  <c r="R79" i="9" s="1"/>
  <c r="L79" i="9"/>
  <c r="K79" i="9"/>
  <c r="I79" i="9"/>
  <c r="N78" i="9"/>
  <c r="L78" i="9"/>
  <c r="K78" i="9"/>
  <c r="I78" i="9"/>
  <c r="N77" i="9"/>
  <c r="R77" i="9" s="1"/>
  <c r="L77" i="9"/>
  <c r="K77" i="9"/>
  <c r="I77" i="9"/>
  <c r="N76" i="9"/>
  <c r="R76" i="9" s="1"/>
  <c r="L76" i="9"/>
  <c r="T76" i="9" s="1"/>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S57" i="9" s="1"/>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L28" i="9"/>
  <c r="K28" i="9"/>
  <c r="I28" i="9"/>
  <c r="N27" i="9"/>
  <c r="L27" i="9"/>
  <c r="K27" i="9"/>
  <c r="R27" i="9"/>
  <c r="I27" i="9"/>
  <c r="N26" i="9"/>
  <c r="L26" i="9"/>
  <c r="K26" i="9"/>
  <c r="R26" i="9" s="1"/>
  <c r="I26" i="9"/>
  <c r="N25" i="9"/>
  <c r="L25" i="9"/>
  <c r="K25" i="9"/>
  <c r="R25" i="9" s="1"/>
  <c r="I25" i="9"/>
  <c r="N24" i="9"/>
  <c r="L24" i="9"/>
  <c r="K24" i="9"/>
  <c r="I24" i="9"/>
  <c r="N23" i="9"/>
  <c r="L23" i="9"/>
  <c r="K23" i="9"/>
  <c r="I23" i="9"/>
  <c r="N22" i="9"/>
  <c r="R22" i="9" s="1"/>
  <c r="L22" i="9"/>
  <c r="K22" i="9"/>
  <c r="I22" i="9"/>
  <c r="N21" i="9"/>
  <c r="L21" i="9"/>
  <c r="K21" i="9"/>
  <c r="I21" i="9"/>
  <c r="N20" i="9"/>
  <c r="L20" i="9"/>
  <c r="K20" i="9"/>
  <c r="R20" i="9"/>
  <c r="I20" i="9"/>
  <c r="N19" i="9"/>
  <c r="L19" i="9"/>
  <c r="K19" i="9"/>
  <c r="R19" i="9" s="1"/>
  <c r="I19" i="9"/>
  <c r="N18" i="9"/>
  <c r="R18" i="9" s="1"/>
  <c r="L18" i="9"/>
  <c r="K18" i="9"/>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8" i="9"/>
  <c r="R84" i="9"/>
  <c r="R21" i="9"/>
  <c r="I3" i="31"/>
  <c r="I2" i="31"/>
  <c r="G4" i="15"/>
  <c r="G2" i="15"/>
  <c r="L9" i="9"/>
  <c r="L11" i="9"/>
  <c r="L8" i="9"/>
  <c r="H10" i="30"/>
  <c r="I10" i="30"/>
  <c r="H11" i="30"/>
  <c r="I11" i="30" s="1"/>
  <c r="H12" i="30"/>
  <c r="I12" i="30" s="1"/>
  <c r="H13" i="30"/>
  <c r="I13" i="30" s="1"/>
  <c r="H14" i="30"/>
  <c r="I14" i="30" s="1"/>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M16" i="15" s="1"/>
  <c r="H17" i="15"/>
  <c r="H18" i="15"/>
  <c r="H19" i="15"/>
  <c r="M19" i="15" s="1"/>
  <c r="H20" i="15"/>
  <c r="M20" i="15" s="1"/>
  <c r="H21" i="15"/>
  <c r="H22" i="15"/>
  <c r="H23" i="15"/>
  <c r="M23" i="15" s="1"/>
  <c r="N23" i="15" s="1"/>
  <c r="D23" i="31" s="1"/>
  <c r="F23" i="36" s="1"/>
  <c r="H24" i="15"/>
  <c r="M24" i="15" s="1"/>
  <c r="H25" i="15"/>
  <c r="H26" i="15"/>
  <c r="H27" i="15"/>
  <c r="M27" i="15" s="1"/>
  <c r="D27" i="36" s="1"/>
  <c r="H28" i="15"/>
  <c r="L9" i="15"/>
  <c r="K10" i="15"/>
  <c r="L10" i="15"/>
  <c r="K11" i="15"/>
  <c r="L11" i="15"/>
  <c r="K12" i="15"/>
  <c r="L12" i="15"/>
  <c r="K13" i="15"/>
  <c r="L13" i="15"/>
  <c r="K14" i="15"/>
  <c r="L14" i="15"/>
  <c r="K15" i="15"/>
  <c r="L15" i="15"/>
  <c r="K16" i="15"/>
  <c r="L16" i="15"/>
  <c r="K17" i="15"/>
  <c r="M17" i="15" s="1"/>
  <c r="D17" i="36" s="1"/>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E14" i="15" s="1"/>
  <c r="D15" i="15"/>
  <c r="E15" i="15" s="1"/>
  <c r="D16" i="15"/>
  <c r="F16" i="15" s="1"/>
  <c r="C16" i="31" s="1"/>
  <c r="E16" i="31" s="1"/>
  <c r="D17" i="15"/>
  <c r="D18" i="15"/>
  <c r="D19" i="15"/>
  <c r="E19" i="15" s="1"/>
  <c r="C19" i="36" s="1"/>
  <c r="D20" i="15"/>
  <c r="F20" i="15" s="1"/>
  <c r="C20" i="31" s="1"/>
  <c r="E20" i="31" s="1"/>
  <c r="G20" i="36" s="1"/>
  <c r="D21" i="15"/>
  <c r="D22" i="15"/>
  <c r="E22" i="15" s="1"/>
  <c r="D23" i="15"/>
  <c r="D24" i="15"/>
  <c r="E24" i="15" s="1"/>
  <c r="C24" i="36" s="1"/>
  <c r="D25" i="15"/>
  <c r="D26" i="15"/>
  <c r="D27" i="15"/>
  <c r="D28" i="15"/>
  <c r="E28" i="15" s="1"/>
  <c r="C28" i="36" s="1"/>
  <c r="E21" i="15"/>
  <c r="C56" i="9"/>
  <c r="S56" i="9"/>
  <c r="E25" i="15"/>
  <c r="C72" i="9" s="1"/>
  <c r="S72" i="9" s="1"/>
  <c r="E17" i="15"/>
  <c r="C40" i="9"/>
  <c r="S40" i="9" s="1"/>
  <c r="E20" i="15"/>
  <c r="C52" i="9" s="1"/>
  <c r="S52" i="9" s="1"/>
  <c r="S53" i="9" s="1"/>
  <c r="E16" i="15"/>
  <c r="E26" i="15"/>
  <c r="C26" i="36" s="1"/>
  <c r="C60" i="9"/>
  <c r="S60" i="9"/>
  <c r="S61" i="9" s="1"/>
  <c r="E18" i="15"/>
  <c r="C17" i="36"/>
  <c r="C22" i="36"/>
  <c r="E10" i="15"/>
  <c r="C12" i="9" s="1"/>
  <c r="M21" i="15"/>
  <c r="F9" i="15"/>
  <c r="C9" i="31" s="1"/>
  <c r="E9" i="36" s="1"/>
  <c r="M25" i="15"/>
  <c r="D72" i="9" s="1"/>
  <c r="M28" i="15"/>
  <c r="M26" i="15"/>
  <c r="M18" i="15"/>
  <c r="D44" i="9" s="1"/>
  <c r="T44" i="9" s="1"/>
  <c r="T45" i="9" s="1"/>
  <c r="E10" i="30"/>
  <c r="B12" i="9" s="1"/>
  <c r="E11" i="30"/>
  <c r="B16" i="9" s="1"/>
  <c r="E12" i="30"/>
  <c r="B20" i="9" s="1"/>
  <c r="E13" i="30"/>
  <c r="B24" i="9"/>
  <c r="E14" i="30"/>
  <c r="B28" i="9" s="1"/>
  <c r="E15" i="30"/>
  <c r="B32" i="9" s="1"/>
  <c r="E16" i="30"/>
  <c r="B16" i="35" s="1"/>
  <c r="B36" i="9"/>
  <c r="E17" i="30"/>
  <c r="B40" i="9" s="1"/>
  <c r="E18" i="30"/>
  <c r="B44" i="9"/>
  <c r="E19" i="30"/>
  <c r="E20" i="30"/>
  <c r="B52" i="9" s="1"/>
  <c r="E21" i="30"/>
  <c r="E22" i="30"/>
  <c r="B60" i="9" s="1"/>
  <c r="E23" i="30"/>
  <c r="B64" i="9" s="1"/>
  <c r="E24" i="30"/>
  <c r="B68" i="9" s="1"/>
  <c r="E25" i="30"/>
  <c r="B72" i="9" s="1"/>
  <c r="E26" i="30"/>
  <c r="B76" i="9"/>
  <c r="E27" i="30"/>
  <c r="E28" i="30"/>
  <c r="B84" i="9" s="1"/>
  <c r="E9" i="30"/>
  <c r="B9" i="15" s="1"/>
  <c r="D18" i="36"/>
  <c r="T46" i="9"/>
  <c r="T47" i="9" s="1"/>
  <c r="C68" i="9"/>
  <c r="S68" i="9" s="1"/>
  <c r="S69" i="9" s="1"/>
  <c r="C25" i="36"/>
  <c r="D76" i="9"/>
  <c r="D40" i="9"/>
  <c r="T40" i="9" s="1"/>
  <c r="D64" i="9"/>
  <c r="T64" i="9" s="1"/>
  <c r="C48" i="9"/>
  <c r="S48" i="9" s="1"/>
  <c r="D25" i="36"/>
  <c r="T72" i="9"/>
  <c r="S54" i="9"/>
  <c r="S55" i="9"/>
  <c r="U52" i="9" s="1"/>
  <c r="C84" i="9"/>
  <c r="S84" i="9"/>
  <c r="B28" i="15"/>
  <c r="C21" i="36"/>
  <c r="N21" i="15"/>
  <c r="D21" i="31" s="1"/>
  <c r="F21" i="36" s="1"/>
  <c r="N20" i="15"/>
  <c r="D20" i="31"/>
  <c r="F20" i="36" s="1"/>
  <c r="N17" i="15"/>
  <c r="D17" i="31" s="1"/>
  <c r="F17" i="36" s="1"/>
  <c r="N18" i="15"/>
  <c r="D18" i="31" s="1"/>
  <c r="F18" i="36" s="1"/>
  <c r="D2" i="33"/>
  <c r="D1" i="33"/>
  <c r="D2" i="36"/>
  <c r="D1" i="36"/>
  <c r="D2" i="35"/>
  <c r="D1" i="35"/>
  <c r="D2" i="9"/>
  <c r="D1" i="9"/>
  <c r="D2" i="31"/>
  <c r="D1" i="31"/>
  <c r="D2" i="15"/>
  <c r="D2" i="20"/>
  <c r="D1" i="20"/>
  <c r="B28" i="36"/>
  <c r="A28" i="36"/>
  <c r="A27" i="36"/>
  <c r="B26" i="36"/>
  <c r="A26" i="36"/>
  <c r="B25" i="36"/>
  <c r="A25" i="36"/>
  <c r="A24" i="36"/>
  <c r="B23" i="36"/>
  <c r="A23" i="36"/>
  <c r="A22" i="36"/>
  <c r="A21" i="36"/>
  <c r="B20" i="36"/>
  <c r="A20" i="36"/>
  <c r="A19" i="36"/>
  <c r="B18" i="36"/>
  <c r="A18" i="36"/>
  <c r="B17" i="36"/>
  <c r="A17" i="36"/>
  <c r="B16" i="36"/>
  <c r="A16" i="36"/>
  <c r="B15" i="36"/>
  <c r="A15" i="36"/>
  <c r="B14" i="36"/>
  <c r="A14" i="36"/>
  <c r="B13" i="36"/>
  <c r="A13" i="36"/>
  <c r="A12" i="36"/>
  <c r="A11" i="36"/>
  <c r="A10" i="36"/>
  <c r="A9" i="36"/>
  <c r="B28" i="35"/>
  <c r="A28" i="35"/>
  <c r="A27" i="35"/>
  <c r="B26" i="35"/>
  <c r="A26" i="35"/>
  <c r="B25" i="35"/>
  <c r="A25" i="35"/>
  <c r="B24" i="35"/>
  <c r="A24" i="35"/>
  <c r="B23" i="35"/>
  <c r="A23" i="35"/>
  <c r="B22" i="35"/>
  <c r="A22" i="35"/>
  <c r="A21" i="35"/>
  <c r="B20" i="35"/>
  <c r="A20" i="35"/>
  <c r="A19" i="35"/>
  <c r="B18" i="35"/>
  <c r="A18" i="35"/>
  <c r="B17" i="35"/>
  <c r="A17" i="35"/>
  <c r="A16" i="35"/>
  <c r="B15" i="35"/>
  <c r="A15" i="35"/>
  <c r="B14" i="35"/>
  <c r="A14" i="35"/>
  <c r="B13" i="35"/>
  <c r="A13" i="35"/>
  <c r="A12" i="35"/>
  <c r="A11" i="35"/>
  <c r="A10" i="35"/>
  <c r="A9" i="35"/>
  <c r="N8" i="9"/>
  <c r="N9" i="9"/>
  <c r="N11" i="9"/>
  <c r="A8" i="9"/>
  <c r="K9" i="9"/>
  <c r="K11" i="9"/>
  <c r="K8" i="9"/>
  <c r="R11" i="9"/>
  <c r="F10" i="15"/>
  <c r="C10" i="31" s="1"/>
  <c r="F13" i="15"/>
  <c r="C13" i="31" s="1"/>
  <c r="F14" i="15"/>
  <c r="C14" i="31" s="1"/>
  <c r="F17" i="15"/>
  <c r="C17" i="31"/>
  <c r="E17" i="36" s="1"/>
  <c r="F18" i="15"/>
  <c r="C18" i="31"/>
  <c r="F21" i="15"/>
  <c r="C21" i="31"/>
  <c r="E21" i="31" s="1"/>
  <c r="G21" i="36" s="1"/>
  <c r="F22" i="15"/>
  <c r="C22" i="31" s="1"/>
  <c r="E22" i="36" s="1"/>
  <c r="F24" i="15"/>
  <c r="C24" i="31" s="1"/>
  <c r="E24" i="36" s="1"/>
  <c r="F25" i="15"/>
  <c r="C25" i="31"/>
  <c r="E25" i="31" s="1"/>
  <c r="G25" i="36" s="1"/>
  <c r="F26" i="15"/>
  <c r="C26" i="31" s="1"/>
  <c r="E26" i="31" s="1"/>
  <c r="G26" i="36" s="1"/>
  <c r="E20" i="36"/>
  <c r="E18" i="31"/>
  <c r="G18" i="36"/>
  <c r="E18" i="36"/>
  <c r="E25" i="36"/>
  <c r="E21" i="36"/>
  <c r="G16" i="36"/>
  <c r="E16" i="36"/>
  <c r="A10" i="31"/>
  <c r="H20" i="36"/>
  <c r="J20" i="36" s="1"/>
  <c r="L20" i="36" s="1"/>
  <c r="N20" i="36" s="1"/>
  <c r="M20" i="36" s="1"/>
  <c r="P20" i="36" s="1"/>
  <c r="B13" i="15"/>
  <c r="A11" i="31"/>
  <c r="A9" i="31"/>
  <c r="B11" i="31"/>
  <c r="A12" i="31"/>
  <c r="B12" i="31"/>
  <c r="A13" i="31"/>
  <c r="B13" i="31"/>
  <c r="A14" i="31"/>
  <c r="B14" i="31"/>
  <c r="A15" i="31"/>
  <c r="B15" i="31"/>
  <c r="A16" i="31"/>
  <c r="B16" i="31"/>
  <c r="A17" i="31"/>
  <c r="B17" i="31"/>
  <c r="A18" i="31"/>
  <c r="B18" i="31"/>
  <c r="A19" i="31"/>
  <c r="A20" i="31"/>
  <c r="B20" i="31"/>
  <c r="A21" i="31"/>
  <c r="B21" i="31"/>
  <c r="A22" i="31"/>
  <c r="B22" i="31"/>
  <c r="A23" i="31"/>
  <c r="B23" i="31"/>
  <c r="A24" i="31"/>
  <c r="B24" i="31"/>
  <c r="A25" i="31"/>
  <c r="B25" i="31"/>
  <c r="A26" i="31"/>
  <c r="B26" i="31"/>
  <c r="A27" i="31"/>
  <c r="B27" i="31"/>
  <c r="A28" i="31"/>
  <c r="B28" i="31"/>
  <c r="A17" i="15"/>
  <c r="B17" i="15"/>
  <c r="A18" i="15"/>
  <c r="B18" i="15"/>
  <c r="A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V44" i="9" l="1"/>
  <c r="D18" i="35"/>
  <c r="F18" i="35" s="1"/>
  <c r="I18" i="36"/>
  <c r="K18" i="36" s="1"/>
  <c r="C32" i="9"/>
  <c r="S32" i="9" s="1"/>
  <c r="S33" i="9" s="1"/>
  <c r="S34" i="9" s="1"/>
  <c r="S35" i="9" s="1"/>
  <c r="C15" i="36"/>
  <c r="D32" i="9"/>
  <c r="T32" i="9" s="1"/>
  <c r="T33" i="9" s="1"/>
  <c r="T34" i="9" s="1"/>
  <c r="T35" i="9" s="1"/>
  <c r="N15" i="15"/>
  <c r="D15" i="31" s="1"/>
  <c r="F15" i="36" s="1"/>
  <c r="D15" i="36"/>
  <c r="N28" i="15"/>
  <c r="D28" i="31" s="1"/>
  <c r="F28" i="36" s="1"/>
  <c r="D28" i="36"/>
  <c r="D84" i="9"/>
  <c r="T84" i="9" s="1"/>
  <c r="T85" i="9" s="1"/>
  <c r="T86" i="9" s="1"/>
  <c r="T87" i="9" s="1"/>
  <c r="T73" i="9"/>
  <c r="S73" i="9"/>
  <c r="S74" i="9" s="1"/>
  <c r="S75" i="9" s="1"/>
  <c r="D23" i="36"/>
  <c r="C20" i="35"/>
  <c r="E20" i="35" s="1"/>
  <c r="G20" i="35" s="1"/>
  <c r="E24" i="31"/>
  <c r="G24" i="36" s="1"/>
  <c r="E22" i="31"/>
  <c r="G22" i="36" s="1"/>
  <c r="F28" i="15"/>
  <c r="C28" i="31" s="1"/>
  <c r="F12" i="15"/>
  <c r="C12" i="31" s="1"/>
  <c r="E12" i="36" s="1"/>
  <c r="B22" i="36"/>
  <c r="B24" i="36"/>
  <c r="N25" i="15"/>
  <c r="D25" i="31" s="1"/>
  <c r="F25" i="36" s="1"/>
  <c r="C20" i="36"/>
  <c r="B80" i="9"/>
  <c r="B27" i="36"/>
  <c r="B27" i="35"/>
  <c r="B56" i="9"/>
  <c r="B21" i="36"/>
  <c r="B21" i="35"/>
  <c r="S49" i="9"/>
  <c r="S50" i="9"/>
  <c r="S51" i="9" s="1"/>
  <c r="T65" i="9"/>
  <c r="T66" i="9"/>
  <c r="T67" i="9" s="1"/>
  <c r="B48" i="9"/>
  <c r="B19" i="36"/>
  <c r="B19" i="35"/>
  <c r="C16" i="36"/>
  <c r="C36" i="9"/>
  <c r="S36" i="9" s="1"/>
  <c r="S37" i="9" s="1"/>
  <c r="S38" i="9" s="1"/>
  <c r="S39" i="9" s="1"/>
  <c r="E27" i="15"/>
  <c r="F27" i="15"/>
  <c r="C27" i="31" s="1"/>
  <c r="E23" i="15"/>
  <c r="F23" i="15"/>
  <c r="C23" i="31" s="1"/>
  <c r="D80" i="9"/>
  <c r="N27" i="15"/>
  <c r="D27" i="31" s="1"/>
  <c r="F27" i="36" s="1"/>
  <c r="D19" i="36"/>
  <c r="N19" i="15"/>
  <c r="D19" i="31" s="1"/>
  <c r="F19" i="36" s="1"/>
  <c r="D48" i="9"/>
  <c r="T48" i="9" s="1"/>
  <c r="T49" i="9" s="1"/>
  <c r="T50" i="9" s="1"/>
  <c r="T51" i="9" s="1"/>
  <c r="T41" i="9"/>
  <c r="T42" i="9" s="1"/>
  <c r="T43" i="9" s="1"/>
  <c r="S42" i="9"/>
  <c r="S43" i="9" s="1"/>
  <c r="S58" i="9"/>
  <c r="S59" i="9" s="1"/>
  <c r="T74" i="9"/>
  <c r="T75" i="9" s="1"/>
  <c r="T77" i="9"/>
  <c r="T78" i="9" s="1"/>
  <c r="T79" i="9" s="1"/>
  <c r="T80" i="9"/>
  <c r="T81" i="9" s="1"/>
  <c r="T82" i="9" s="1"/>
  <c r="T83" i="9" s="1"/>
  <c r="S85" i="9"/>
  <c r="S86" i="9" s="1"/>
  <c r="S87" i="9" s="1"/>
  <c r="F19" i="15"/>
  <c r="C19" i="31" s="1"/>
  <c r="B19" i="15"/>
  <c r="B19" i="31"/>
  <c r="E17" i="31"/>
  <c r="G17" i="36" s="1"/>
  <c r="E26" i="36"/>
  <c r="F15" i="15"/>
  <c r="C15" i="31" s="1"/>
  <c r="F11" i="15"/>
  <c r="C11" i="31" s="1"/>
  <c r="N26" i="15"/>
  <c r="D26" i="31" s="1"/>
  <c r="F26" i="36" s="1"/>
  <c r="D26" i="36"/>
  <c r="D56" i="9"/>
  <c r="T56" i="9" s="1"/>
  <c r="T57" i="9" s="1"/>
  <c r="T58" i="9" s="1"/>
  <c r="T59" i="9" s="1"/>
  <c r="D21" i="36"/>
  <c r="C44" i="9"/>
  <c r="S44" i="9" s="1"/>
  <c r="S45" i="9" s="1"/>
  <c r="S46" i="9" s="1"/>
  <c r="S47" i="9" s="1"/>
  <c r="C18" i="36"/>
  <c r="S41" i="9"/>
  <c r="D24" i="36"/>
  <c r="N24" i="15"/>
  <c r="D24" i="31" s="1"/>
  <c r="F24" i="36" s="1"/>
  <c r="D68" i="9"/>
  <c r="T68" i="9" s="1"/>
  <c r="D20" i="36"/>
  <c r="D52" i="9"/>
  <c r="T52" i="9" s="1"/>
  <c r="T53" i="9" s="1"/>
  <c r="D16" i="36"/>
  <c r="N16" i="15"/>
  <c r="D16" i="31" s="1"/>
  <c r="F16" i="36" s="1"/>
  <c r="D36" i="9"/>
  <c r="T36" i="9" s="1"/>
  <c r="T37" i="9" s="1"/>
  <c r="R8" i="9"/>
  <c r="C76" i="9"/>
  <c r="S76" i="9" s="1"/>
  <c r="S77" i="9" s="1"/>
  <c r="S78" i="9" s="1"/>
  <c r="S79" i="9" s="1"/>
  <c r="M22" i="15"/>
  <c r="T38" i="9"/>
  <c r="T39" i="9" s="1"/>
  <c r="T54" i="9"/>
  <c r="T55" i="9" s="1"/>
  <c r="S62" i="9"/>
  <c r="S63" i="9" s="1"/>
  <c r="T69" i="9"/>
  <c r="T70" i="9" s="1"/>
  <c r="T71" i="9" s="1"/>
  <c r="S70" i="9"/>
  <c r="S71" i="9" s="1"/>
  <c r="R23" i="9"/>
  <c r="M13" i="15"/>
  <c r="D13" i="36" s="1"/>
  <c r="R28" i="9"/>
  <c r="R24" i="9"/>
  <c r="R9" i="9"/>
  <c r="M14" i="15"/>
  <c r="N14" i="15" s="1"/>
  <c r="D14" i="31" s="1"/>
  <c r="F14" i="36" s="1"/>
  <c r="E14" i="36"/>
  <c r="C14" i="36"/>
  <c r="C28" i="9"/>
  <c r="N13" i="15"/>
  <c r="D13" i="31" s="1"/>
  <c r="F13" i="36" s="1"/>
  <c r="E13" i="36"/>
  <c r="C24" i="9"/>
  <c r="S24" i="9" s="1"/>
  <c r="S25" i="9" s="1"/>
  <c r="S26" i="9" s="1"/>
  <c r="S27" i="9" s="1"/>
  <c r="C13" i="36"/>
  <c r="M12" i="15"/>
  <c r="D12" i="36" s="1"/>
  <c r="N12" i="15"/>
  <c r="D12" i="31" s="1"/>
  <c r="F12" i="36" s="1"/>
  <c r="D20" i="9"/>
  <c r="T20" i="9" s="1"/>
  <c r="T21" i="9" s="1"/>
  <c r="T22" i="9" s="1"/>
  <c r="T23" i="9" s="1"/>
  <c r="C20" i="9"/>
  <c r="S20" i="9" s="1"/>
  <c r="S21" i="9" s="1"/>
  <c r="S22" i="9" s="1"/>
  <c r="S23" i="9" s="1"/>
  <c r="C12" i="36"/>
  <c r="E12" i="31"/>
  <c r="G12" i="36" s="1"/>
  <c r="M11" i="15"/>
  <c r="D16" i="9" s="1"/>
  <c r="T16" i="9" s="1"/>
  <c r="T17" i="9" s="1"/>
  <c r="T18" i="9" s="1"/>
  <c r="T19" i="9" s="1"/>
  <c r="B12" i="36"/>
  <c r="B12" i="15"/>
  <c r="B12" i="35"/>
  <c r="S12" i="9"/>
  <c r="S13" i="9" s="1"/>
  <c r="S14" i="9" s="1"/>
  <c r="S15" i="9" s="1"/>
  <c r="U12" i="9" s="1"/>
  <c r="M10" i="15"/>
  <c r="D10" i="36" s="1"/>
  <c r="B10" i="31"/>
  <c r="B10" i="35"/>
  <c r="B10" i="36"/>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V56" i="9" l="1"/>
  <c r="D21" i="35"/>
  <c r="F21" i="35" s="1"/>
  <c r="I21" i="36"/>
  <c r="K21" i="36" s="1"/>
  <c r="D26" i="35"/>
  <c r="F26" i="35" s="1"/>
  <c r="V76" i="9"/>
  <c r="I26" i="36"/>
  <c r="K26" i="36" s="1"/>
  <c r="V84" i="9"/>
  <c r="I28" i="36"/>
  <c r="K28" i="36" s="1"/>
  <c r="D28" i="35"/>
  <c r="F28" i="35" s="1"/>
  <c r="U76" i="9"/>
  <c r="C26" i="35"/>
  <c r="E26" i="35" s="1"/>
  <c r="G26" i="35" s="1"/>
  <c r="H26" i="36"/>
  <c r="J26" i="36" s="1"/>
  <c r="L26" i="36" s="1"/>
  <c r="N26" i="36" s="1"/>
  <c r="M26" i="36" s="1"/>
  <c r="P26" i="36" s="1"/>
  <c r="D17" i="35"/>
  <c r="F17" i="35" s="1"/>
  <c r="V40" i="9"/>
  <c r="I17" i="36"/>
  <c r="K17" i="36" s="1"/>
  <c r="V72" i="9"/>
  <c r="I25" i="36"/>
  <c r="K25" i="36" s="1"/>
  <c r="D25" i="35"/>
  <c r="F25" i="35" s="1"/>
  <c r="U84" i="9"/>
  <c r="H28" i="36"/>
  <c r="J28" i="36" s="1"/>
  <c r="L28" i="36" s="1"/>
  <c r="N28" i="36" s="1"/>
  <c r="M28" i="36" s="1"/>
  <c r="P28" i="36" s="1"/>
  <c r="C28" i="35"/>
  <c r="E28" i="35" s="1"/>
  <c r="G28" i="35" s="1"/>
  <c r="I15" i="36"/>
  <c r="K15" i="36" s="1"/>
  <c r="V32" i="9"/>
  <c r="D15" i="35"/>
  <c r="F15" i="35" s="1"/>
  <c r="V80" i="9"/>
  <c r="D27" i="35"/>
  <c r="F27" i="35" s="1"/>
  <c r="I27" i="36"/>
  <c r="K27" i="36" s="1"/>
  <c r="H25" i="36"/>
  <c r="J25" i="36" s="1"/>
  <c r="L25" i="36" s="1"/>
  <c r="N25" i="36" s="1"/>
  <c r="M25" i="36" s="1"/>
  <c r="P25" i="36" s="1"/>
  <c r="U72" i="9"/>
  <c r="C25" i="35"/>
  <c r="E25" i="35" s="1"/>
  <c r="G25" i="35" s="1"/>
  <c r="E15" i="36"/>
  <c r="E15" i="31"/>
  <c r="G15" i="36" s="1"/>
  <c r="C23" i="36"/>
  <c r="C64" i="9"/>
  <c r="S64" i="9" s="1"/>
  <c r="S65" i="9" s="1"/>
  <c r="S66" i="9" s="1"/>
  <c r="S67" i="9" s="1"/>
  <c r="D28" i="9"/>
  <c r="T28" i="9" s="1"/>
  <c r="T29" i="9" s="1"/>
  <c r="T30" i="9" s="1"/>
  <c r="T31" i="9" s="1"/>
  <c r="D14" i="35" s="1"/>
  <c r="F14" i="35" s="1"/>
  <c r="V52" i="9"/>
  <c r="D20" i="35"/>
  <c r="F20" i="35" s="1"/>
  <c r="I20" i="36"/>
  <c r="K20" i="36" s="1"/>
  <c r="E27" i="36"/>
  <c r="E27" i="31"/>
  <c r="G27" i="36" s="1"/>
  <c r="E28" i="31"/>
  <c r="G28" i="36" s="1"/>
  <c r="E28" i="36"/>
  <c r="S28" i="9"/>
  <c r="S29" i="9" s="1"/>
  <c r="S30" i="9" s="1"/>
  <c r="S31" i="9" s="1"/>
  <c r="C14" i="35" s="1"/>
  <c r="E14" i="35" s="1"/>
  <c r="G14" i="35" s="1"/>
  <c r="D14" i="36"/>
  <c r="U68" i="9"/>
  <c r="H24" i="36"/>
  <c r="J24" i="36" s="1"/>
  <c r="L24" i="36" s="1"/>
  <c r="N24" i="36" s="1"/>
  <c r="M24" i="36" s="1"/>
  <c r="P24" i="36" s="1"/>
  <c r="C24" i="35"/>
  <c r="E24" i="35" s="1"/>
  <c r="G24" i="35" s="1"/>
  <c r="V36" i="9"/>
  <c r="D16" i="35"/>
  <c r="F16" i="35" s="1"/>
  <c r="I16" i="36"/>
  <c r="K16" i="36" s="1"/>
  <c r="E19" i="31"/>
  <c r="G19" i="36" s="1"/>
  <c r="E19" i="36"/>
  <c r="U56" i="9"/>
  <c r="C21" i="35"/>
  <c r="E21" i="35" s="1"/>
  <c r="G21" i="35" s="1"/>
  <c r="H21" i="36"/>
  <c r="J21" i="36" s="1"/>
  <c r="L21" i="36" s="1"/>
  <c r="N21" i="36" s="1"/>
  <c r="M21" i="36" s="1"/>
  <c r="P21" i="36" s="1"/>
  <c r="V48" i="9"/>
  <c r="D19" i="35"/>
  <c r="F19" i="35" s="1"/>
  <c r="I19" i="36"/>
  <c r="K19" i="36" s="1"/>
  <c r="C80" i="9"/>
  <c r="S80" i="9" s="1"/>
  <c r="S81" i="9" s="1"/>
  <c r="S82" i="9" s="1"/>
  <c r="S83" i="9" s="1"/>
  <c r="C27" i="36"/>
  <c r="U32" i="9"/>
  <c r="H15" i="36"/>
  <c r="J15" i="36" s="1"/>
  <c r="L15" i="36" s="1"/>
  <c r="N15" i="36" s="1"/>
  <c r="M15" i="36" s="1"/>
  <c r="P15" i="36" s="1"/>
  <c r="C15" i="35"/>
  <c r="E15" i="35" s="1"/>
  <c r="G15" i="35" s="1"/>
  <c r="H22" i="36"/>
  <c r="J22" i="36" s="1"/>
  <c r="L22" i="36" s="1"/>
  <c r="N22" i="36" s="1"/>
  <c r="M22" i="36" s="1"/>
  <c r="P22" i="36" s="1"/>
  <c r="C22" i="35"/>
  <c r="E22" i="35" s="1"/>
  <c r="G22" i="35" s="1"/>
  <c r="U60" i="9"/>
  <c r="U40" i="9"/>
  <c r="C17" i="35"/>
  <c r="E17" i="35" s="1"/>
  <c r="G17" i="35" s="1"/>
  <c r="H17" i="36"/>
  <c r="J17" i="36" s="1"/>
  <c r="L17" i="36" s="1"/>
  <c r="N17" i="36" s="1"/>
  <c r="M17" i="36" s="1"/>
  <c r="P17" i="36" s="1"/>
  <c r="D23" i="35"/>
  <c r="F23" i="35" s="1"/>
  <c r="V64" i="9"/>
  <c r="I23" i="36"/>
  <c r="K23" i="36" s="1"/>
  <c r="U48" i="9"/>
  <c r="C19" i="35"/>
  <c r="E19" i="35" s="1"/>
  <c r="G19" i="35" s="1"/>
  <c r="H19" i="36"/>
  <c r="J19" i="36" s="1"/>
  <c r="L19" i="36" s="1"/>
  <c r="N19" i="36" s="1"/>
  <c r="M19" i="36" s="1"/>
  <c r="P19" i="36" s="1"/>
  <c r="D24" i="9"/>
  <c r="T24" i="9" s="1"/>
  <c r="T25" i="9" s="1"/>
  <c r="T26" i="9" s="1"/>
  <c r="T27" i="9" s="1"/>
  <c r="V24" i="9" s="1"/>
  <c r="H18" i="36"/>
  <c r="J18" i="36" s="1"/>
  <c r="L18" i="36" s="1"/>
  <c r="N18" i="36" s="1"/>
  <c r="M18" i="36" s="1"/>
  <c r="P18" i="36" s="1"/>
  <c r="C18" i="35"/>
  <c r="E18" i="35" s="1"/>
  <c r="G18" i="35" s="1"/>
  <c r="U44" i="9"/>
  <c r="V68" i="9"/>
  <c r="D24" i="35"/>
  <c r="F24" i="35" s="1"/>
  <c r="I24" i="36"/>
  <c r="K24" i="36" s="1"/>
  <c r="N22" i="15"/>
  <c r="D22" i="31" s="1"/>
  <c r="F22" i="36" s="1"/>
  <c r="D22" i="36"/>
  <c r="D60" i="9"/>
  <c r="T60" i="9" s="1"/>
  <c r="T61" i="9" s="1"/>
  <c r="T62" i="9" s="1"/>
  <c r="T63" i="9" s="1"/>
  <c r="E23" i="36"/>
  <c r="E23" i="31"/>
  <c r="G23" i="36" s="1"/>
  <c r="U36" i="9"/>
  <c r="H16" i="36"/>
  <c r="J16" i="36" s="1"/>
  <c r="L16" i="36" s="1"/>
  <c r="N16" i="36" s="1"/>
  <c r="M16" i="36" s="1"/>
  <c r="P16" i="36" s="1"/>
  <c r="C16" i="35"/>
  <c r="E16" i="35" s="1"/>
  <c r="G16" i="35" s="1"/>
  <c r="V28" i="9"/>
  <c r="I14" i="36"/>
  <c r="K14" i="36" s="1"/>
  <c r="E14" i="31"/>
  <c r="G14" i="36" s="1"/>
  <c r="U28" i="9"/>
  <c r="H14" i="36"/>
  <c r="J14" i="36" s="1"/>
  <c r="L14" i="36" s="1"/>
  <c r="N14" i="36" s="1"/>
  <c r="M14" i="36" s="1"/>
  <c r="P14" i="36" s="1"/>
  <c r="E13" i="31"/>
  <c r="G13" i="36" s="1"/>
  <c r="D13" i="35"/>
  <c r="F13" i="35" s="1"/>
  <c r="H13" i="36"/>
  <c r="J13" i="36" s="1"/>
  <c r="C13" i="35"/>
  <c r="E13" i="35" s="1"/>
  <c r="U24" i="9"/>
  <c r="V20" i="9"/>
  <c r="I12" i="36"/>
  <c r="K12" i="36" s="1"/>
  <c r="D12" i="35"/>
  <c r="F12" i="35" s="1"/>
  <c r="H12" i="36"/>
  <c r="J12" i="36" s="1"/>
  <c r="L12" i="36" s="1"/>
  <c r="N12" i="36" s="1"/>
  <c r="M12" i="36" s="1"/>
  <c r="P12" i="36" s="1"/>
  <c r="C12" i="35"/>
  <c r="E12" i="35" s="1"/>
  <c r="U20" i="9"/>
  <c r="E10" i="31"/>
  <c r="G10" i="36" s="1"/>
  <c r="V16" i="9"/>
  <c r="D11" i="35"/>
  <c r="F11" i="35" s="1"/>
  <c r="H10" i="36"/>
  <c r="J10" i="36" s="1"/>
  <c r="C10" i="35"/>
  <c r="E10" i="35" s="1"/>
  <c r="K12" i="31"/>
  <c r="E13" i="37" s="1"/>
  <c r="I10" i="36"/>
  <c r="K10" i="36" s="1"/>
  <c r="D10" i="35"/>
  <c r="F10" i="35" s="1"/>
  <c r="I11" i="31"/>
  <c r="C12" i="37" s="1"/>
  <c r="I11" i="36"/>
  <c r="K11" i="36" s="1"/>
  <c r="U16" i="9"/>
  <c r="H11" i="36"/>
  <c r="J11" i="36" s="1"/>
  <c r="L11" i="36" s="1"/>
  <c r="N11" i="36" s="1"/>
  <c r="M11" i="36" s="1"/>
  <c r="P11" i="36" s="1"/>
  <c r="C11" i="35"/>
  <c r="E11" i="35" s="1"/>
  <c r="G11" i="35" s="1"/>
  <c r="L12" i="31"/>
  <c r="F13" i="37" s="1"/>
  <c r="M9" i="31"/>
  <c r="G10" i="37" s="1"/>
  <c r="L13" i="31"/>
  <c r="F14" i="37" s="1"/>
  <c r="I12" i="31"/>
  <c r="C13" i="37" s="1"/>
  <c r="F9" i="36"/>
  <c r="L11" i="31"/>
  <c r="F12" i="37" s="1"/>
  <c r="M12" i="31"/>
  <c r="G13" i="37" s="1"/>
  <c r="E9" i="31"/>
  <c r="G9" i="36" s="1"/>
  <c r="L10" i="31"/>
  <c r="F11" i="37" s="1"/>
  <c r="I10" i="31"/>
  <c r="C11" i="37" s="1"/>
  <c r="I9" i="31"/>
  <c r="C10" i="37" s="1"/>
  <c r="M11" i="31"/>
  <c r="G12" i="37" s="1"/>
  <c r="V8" i="9"/>
  <c r="D9" i="35"/>
  <c r="C9" i="35"/>
  <c r="U8" i="9"/>
  <c r="I13" i="36" l="1"/>
  <c r="K13" i="36" s="1"/>
  <c r="K13" i="31"/>
  <c r="E14" i="37" s="1"/>
  <c r="L9" i="31"/>
  <c r="F10" i="37" s="1"/>
  <c r="M10" i="31"/>
  <c r="G11" i="37" s="1"/>
  <c r="J10" i="31"/>
  <c r="D11" i="37" s="1"/>
  <c r="J11" i="31"/>
  <c r="D12" i="37" s="1"/>
  <c r="K11" i="31"/>
  <c r="E12" i="37" s="1"/>
  <c r="H23" i="36"/>
  <c r="J23" i="36" s="1"/>
  <c r="L23" i="36" s="1"/>
  <c r="N23" i="36" s="1"/>
  <c r="M23" i="36" s="1"/>
  <c r="P23" i="36" s="1"/>
  <c r="U64" i="9"/>
  <c r="C23" i="35"/>
  <c r="E23" i="35" s="1"/>
  <c r="G23" i="35" s="1"/>
  <c r="U80" i="9"/>
  <c r="H27" i="36"/>
  <c r="J27" i="36" s="1"/>
  <c r="L27" i="36" s="1"/>
  <c r="N27" i="36" s="1"/>
  <c r="M27" i="36" s="1"/>
  <c r="P27" i="36" s="1"/>
  <c r="C27" i="35"/>
  <c r="E27" i="35" s="1"/>
  <c r="G27" i="35" s="1"/>
  <c r="J13" i="31"/>
  <c r="D14" i="37" s="1"/>
  <c r="J12" i="31"/>
  <c r="D13" i="37" s="1"/>
  <c r="I13" i="31"/>
  <c r="C14" i="37" s="1"/>
  <c r="K10" i="31"/>
  <c r="E11" i="37" s="1"/>
  <c r="J9" i="31"/>
  <c r="D10" i="37" s="1"/>
  <c r="M13" i="31"/>
  <c r="G14" i="37" s="1"/>
  <c r="K9" i="31"/>
  <c r="E10" i="37" s="1"/>
  <c r="G12" i="35"/>
  <c r="V60" i="9"/>
  <c r="D22" i="35"/>
  <c r="F22" i="35" s="1"/>
  <c r="I22" i="36"/>
  <c r="K22" i="36" s="1"/>
  <c r="G13" i="35"/>
  <c r="L13" i="36"/>
  <c r="N13" i="36" s="1"/>
  <c r="M13" i="36" s="1"/>
  <c r="P13"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<sst xmlns="http://schemas.openxmlformats.org/spreadsheetml/2006/main" count="845" uniqueCount="339">
  <si>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</si>
  <si>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</si>
  <si>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</si>
  <si>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</si>
  <si>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</si>
  <si>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</si>
  <si>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</si>
  <si>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</si>
  <si>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</si>
  <si>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</si>
  <si>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</si>
  <si>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</si>
  <si>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</si>
  <si>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</si>
  <si>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</si>
  <si>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</si>
  <si>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</si>
  <si>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</si>
  <si>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</si>
  <si>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</si>
  <si>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</si>
  <si>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</si>
  <si>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</si>
  <si>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</si>
  <si>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</si>
  <si>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</si>
  <si>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</si>
  <si>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</si>
  <si>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</si>
  <si>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</si>
  <si>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</si>
  <si>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</si>
  <si>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</si>
  <si>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</si>
  <si>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</si>
  <si>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</si>
  <si>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</si>
  <si>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</si>
  <si>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</si>
  <si>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</si>
  <si>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</si>
  <si>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</si>
  <si>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</si>
  <si>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</si>
  <si>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</si>
  <si>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</si>
  <si>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</si>
  <si>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</si>
  <si>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</si>
  <si>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</si>
  <si>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</si>
  <si>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</si>
  <si>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</si>
  <si>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</si>
  <si>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</si>
  <si>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</si>
  <si>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</si>
  <si>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</si>
  <si>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</si>
  <si>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</si>
  <si>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</si>
  <si>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</si>
  <si>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</si>
  <si>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</si>
  <si>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</si>
  <si>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</si>
  <si>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</si>
  <si>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</si>
  <si>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</si>
  <si>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</si>
  <si>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</si>
  <si>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</si>
  <si>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</si>
  <si>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</si>
  <si>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</si>
  <si>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</si>
  <si>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</si>
  <si>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</si>
  <si>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</si>
  <si>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</si>
  <si>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</si>
  <si>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</si>
  <si>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</si>
  <si>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</si>
  <si>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</si>
  <si>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</si>
  <si>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</si>
  <si>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</si>
  <si>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</si>
  <si>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</si>
  <si>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</si>
  <si>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</si>
  <si>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</si>
  <si>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</si>
  <si>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</si>
  <si>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</si>
  <si>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</si>
  <si>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</si>
  <si>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</si>
  <si>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</si>
  <si>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</si>
  <si>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</si>
  <si>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</si>
  <si>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</si>
  <si>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</si>
  <si>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</si>
  <si>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</si>
  <si>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</si>
  <si>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</si>
  <si>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</si>
  <si>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</si>
  <si>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</si>
  <si>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</si>
  <si>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</si>
  <si>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</si>
  <si>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</si>
  <si>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</si>
  <si>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</si>
  <si>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</si>
  <si>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</si>
  <si>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</si>
  <si>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</si>
  <si>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</si>
  <si>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</si>
  <si>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</si>
  <si>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</si>
  <si>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</si>
  <si>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</si>
  <si>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</si>
  <si>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</si>
  <si>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</si>
  <si>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</si>
  <si>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</si>
  <si>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</si>
  <si>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</si>
  <si>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</si>
  <si>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</si>
  <si>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</si>
  <si>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</si>
  <si>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</si>
  <si>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</si>
  <si>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</si>
  <si>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</si>
  <si>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</si>
  <si>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</si>
  <si>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</si>
  <si>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</si>
  <si>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</si>
  <si>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</si>
  <si>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</si>
  <si>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</si>
  <si>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</si>
  <si>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</si>
  <si>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</si>
  <si>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</si>
  <si>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</si>
  <si>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</si>
  <si>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</si>
  <si>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</si>
  <si>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</si>
  <si>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</si>
  <si>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</si>
  <si>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</si>
  <si>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</si>
  <si>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</si>
  <si>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</si>
  <si>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</si>
  <si>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</si>
  <si>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</si>
  <si>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</si>
  <si>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</si>
  <si>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</si>
  <si>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</si>
  <si>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</si>
  <si>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</si>
  <si>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</si>
  <si>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</si>
  <si>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</si>
  <si>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</si>
  <si>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</si>
  <si>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</si>
  <si>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</si>
  <si>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</si>
  <si>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</si>
  <si>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</si>
  <si>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</si>
  <si>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</si>
  <si>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</si>
  <si>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</si>
  <si>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</si>
  <si>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</si>
  <si>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</si>
  <si>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</si>
  <si>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</si>
  <si>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</si>
  <si>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</si>
  <si>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</si>
  <si>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</si>
  <si>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</si>
  <si>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</si>
  <si>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</si>
  <si>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</si>
  <si>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</si>
  <si>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</si>
  <si>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</si>
  <si>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</si>
  <si>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</si>
  <si>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</si>
  <si>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</si>
  <si>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</si>
  <si>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</si>
  <si>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</si>
  <si>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</si>
  <si>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</si>
  <si>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</si>
  <si>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</si>
  <si>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</si>
  <si>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</si>
  <si>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</si>
  <si>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</si>
  <si>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</si>
  <si>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</si>
  <si>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</si>
  <si>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</si>
  <si>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</si>
  <si>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</si>
  <si>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</si>
  <si>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</si>
  <si>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</si>
  <si>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</si>
  <si>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</si>
  <si>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</si>
  <si>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</si>
  <si>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</si>
  <si>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</si>
  <si>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</si>
  <si>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</si>
  <si>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</si>
  <si>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</si>
  <si>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</si>
  <si>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</si>
  <si>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</si>
  <si>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</si>
  <si>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</si>
  <si>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</si>
  <si>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</si>
  <si>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</si>
  <si>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</si>
  <si>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</si>
  <si>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</si>
  <si>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</si>
  <si>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</si>
  <si>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</si>
  <si>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</si>
  <si>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</si>
  <si>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</si>
  <si>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</si>
  <si>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</si>
  <si>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</si>
  <si>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</si>
  <si>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</si>
  <si>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</si>
  <si>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</si>
  <si>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</si>
  <si>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</si>
  <si>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</si>
  <si>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</si>
  <si>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</si>
  <si>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</si>
  <si>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</si>
  <si>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</si>
  <si>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</si>
  <si>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</si>
  <si>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</si>
  <si>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</si>
  <si>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</si>
  <si>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</si>
  <si>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</si>
  <si>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</si>
  <si>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</si>
  <si>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</si>
  <si>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</si>
  <si>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</si>
  <si>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</si>
  <si>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</si>
  <si>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BANCO DE LECHE HUMANA</t>
  </si>
  <si>
    <t xml:space="preserve">por deficiente oferta de leche humana cruda, </t>
  </si>
  <si>
    <t>debido a que no hay disponibilidad de vehículo y conductor exclusivo de BLH  para recolección y transporte de leche humana cruda.</t>
  </si>
  <si>
    <t xml:space="preserve">por contaminación de la leche humana cruda recolectada extra e intrahospitalaria, </t>
  </si>
  <si>
    <t>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</si>
  <si>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por interrupción o suspensión del proceso de Pasteurización de leche humana,</t>
  </si>
  <si>
    <t>debido a las fallas en el funcionamiento de los equipos del área de procesamiento de LH por des calibración, vida útil o mantenimiento inoportuno y también por las características inapropiadas del agua para el funcionamiento de algunos equipos.</t>
  </si>
  <si>
    <t>por deficiencia en procesos de limpieza y desinfección del área física e insumos de vidrio del BLH,</t>
  </si>
  <si>
    <t>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</si>
  <si>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por daños estructurales en áreas criticas de BLH, </t>
  </si>
  <si>
    <t>debido a la ausencia de intervención definitiva de las causales que dan origen a estos daños estructurales</t>
  </si>
  <si>
    <t xml:space="preserve">por ausencia de infraestructura para centro de preparación de fórmulas infantiles y leche materna (Lactario), </t>
  </si>
  <si>
    <t>debido a la combinación de espacios entre el lactario y área de porcionamiento y distribución de leche humana, generando mayor riesgo de contaminación por cruce de sustancias.</t>
  </si>
  <si>
    <t>Jefe del servicio de BLH,</t>
  </si>
  <si>
    <t xml:space="preserve">entrega a apoyo logístico una ruta mensual de salidas </t>
  </si>
  <si>
    <t>para la recolección y transporte de leche humana cruda</t>
  </si>
  <si>
    <t xml:space="preserve">Coordinadora de BLH, </t>
  </si>
  <si>
    <t xml:space="preserve"> gestiona convenio interadministrativo con el IDSN en un promedio de 8 meses, </t>
  </si>
  <si>
    <t xml:space="preserve"> que garantiza el transporte por ese rango de tiempo.</t>
  </si>
  <si>
    <t xml:space="preserve">Jefe encargada del proceso de pasteurización de LH, </t>
  </si>
  <si>
    <t xml:space="preserve">ealiza control de calidad a la LH recolectada, de manera permanente, </t>
  </si>
  <si>
    <t>con el fin de verificar criterios de selección y clasificación, desechando la que no cumple con estos criterios (libre de impurezas, embalaje, acides)</t>
  </si>
  <si>
    <t>Equipo de BLH,</t>
  </si>
  <si>
    <t xml:space="preserve">realiza ejecución de planes de mejora enfocadas en sesiones educativas individuales, grupales y visitas domiciliarias </t>
  </si>
  <si>
    <t>para verificación de condiciones de vivienda y sistema de refrigeración.</t>
  </si>
  <si>
    <t xml:space="preserve">Jefe del servicio con aprobación del coordinador del BLH, </t>
  </si>
  <si>
    <t xml:space="preserve">define un cronograma mensual de procesamiento y control de calidad de la LH, además un cronograma de mantenimiento preventivo, correctivo y calibración de equipos. </t>
  </si>
  <si>
    <t>Esto está sujeto al cumplimiento que del área de mantenimiento y en ocasiones se presentan contingencias. 
Evidencias: cronograma de mantenimiento, cuadro de turnos, correos electrónicos.</t>
  </si>
  <si>
    <t xml:space="preserve">Coordinadora del BLH, </t>
  </si>
  <si>
    <t xml:space="preserve">gestiona recursos internos y externos </t>
  </si>
  <si>
    <t>para la adquisición de nuevos equipos.</t>
  </si>
  <si>
    <t>Coordinadora del BLH,</t>
  </si>
  <si>
    <t xml:space="preserve">adelanta el proceso de implementación de los protocolos de limpieza y desinfección de áreas físicas y de los materiales de vidrio </t>
  </si>
  <si>
    <t>para ser implementados en el BLH.</t>
  </si>
  <si>
    <t xml:space="preserve">solicita de manera permanente la solución definitiva de las fallas estructurales, realizando listas de chequeo </t>
  </si>
  <si>
    <t>para verificación de daños y llamado a mejora continua con evidencia fotográfica</t>
  </si>
  <si>
    <t>Auxiliar de enfermería,</t>
  </si>
  <si>
    <t xml:space="preserve">encargada de separar la dosificación por horarios entre leche materna y formula infantil con un cronograma mensual, </t>
  </si>
  <si>
    <t>con el fin de reducir el cruce de flora y contaminación de producto</t>
  </si>
  <si>
    <t xml:space="preserve">Coordinadora de BLH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</si>
  <si>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</si>
  <si>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</si>
  <si>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Solicitar a la parte gerencial y administrativa del hospital la separación de espacios para funcionamiento independiente de cada área</t>
  </si>
  <si>
    <t>SEGUIMIENTO CTRL 1.
Se cumple con el control descrito, a inicio de mes realizan un cronograma de salida, y llevan a cabo la respectiva ruta, los días lunes, miércoles y viernes, para recolección de LH. 
SEGUIMIENTO CTRL 2.
Coordinadora de BLH, en el mes de mayo realizo la alianza interadministrativa con el IDSN,  en el momento se está dando tramite a la contratación con el proveedor para el transporte, se tiene previsto iniciar para el mes de junio del presente año.</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</si>
  <si>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impurezas", cumple con su debido análisis y ficha técnica.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t>
  </si>
  <si>
    <t xml:space="preserve">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SEGUIMIENTO CTRL 2.
Teniendo en cuenta que la adquisición de nuevos equipos se puede generar con caja menor, alianzas, plan de compra directo con el HUDN, teniendo en cuenta las necesidades del servicio.
En el momento se tiene alianza con el IDSN y Gobernación de Nariño, los cuales han apoyado al BLH con sus necesidades. teniendo en cuenta que el BLH es una estrategia de Responsabilidad Social.  </t>
  </si>
  <si>
    <t>En BLH se creó el proceso de revisión y se solicitó colaboración al área de Apoyo Logístico y Gestión Ambiental, con el fin de ser socializado con tercerizados para su debida limpieza y desinfección.</t>
  </si>
  <si>
    <t>Desde BLH se envió requerimiento a mantenimiento, con el fin de dar solución a fallas estructurales previstas, el cual tuvo respuesta y solución oportuna. 
En cuanto al plan de acción se le notificó a la coordinadora de Recursos Físicos y dio el debido cumplimiento a las fallas presentadas en el servicio. 
Evidencia: Correos electrónicos de solicitud y reportes de mantenimiento.</t>
  </si>
  <si>
    <t>Se tiene un cronograma de turnos y se cuenta con un protocolo en el centro de preparación, el cual especifica que las preparaciones de leche materna, leche humana pasteurizadas y formula infantil se deben hacer en horarios separados para evitar la contaminación
Evidencia: capacitación en el mes de mayo de protocolos: "centro de preparación de fórmulas infantiles y leche materia" y "distribución de leche a UCI" al personal de BLH, UCI neonatal y personal de centro de preparación formulas infantiles y leche materna. 
En cuanto al plan de acción, se adelantó reunión con los lideres de los procesos involucrados para tratar el tema de separación de espacios y se está en espera de solución por parte de gerencia.
Evidencia: acta de reunión.</t>
  </si>
  <si>
    <t>SEGUIMIENTO CTRL 1.
En el mes de julio se inicio convenio con el IDSN para transporte de LH, a fin de mes realizan un cronograma de salida, y llevan a cabo la respectiva ruta asi: de lunes a vienes en la mañana y martes y jueves doble jornada (mañana y tarde), esto continuara hasta diciembre del presente año.
Evidencia: cronograma de turnos con asignación al personal - rutas de salida
SEGUIMIENTO CTRL 2.
En el mes de Julio del presente año, se realizo alianza interadministrativa entre el HUDN y el IDSN, el aporte evidenciado es que se ha recolectado mayor cantidad de LH
Evidencia: contrato interadministrativo</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</si>
  <si>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leche humana extraí­da cruda  LHEC desechada por impurezas", el cual tiene como meta el 11%, para el segundo trimestre del año se obtiene un 21%, teniendo en cuenta que sobre pasa la meta establecida, cuenta con su analisis definido por la OAP y su respectiva ficha técnica.
Evidencias: Cronograma de capacitaciones (personal) y lista de asistencia, POA II trimestre, ficha tecnica del indicador "% de leche humana extraí­da cruda  LHEC desechada por impurezas"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
Evidencias: Cronograma de capacitaciones (usuarias) y lista de asistencia, formato diligenciado de visitas domiciliarias.</t>
  </si>
  <si>
    <t>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Evidencia: Formato diligenciado de calibración de equipos
SEGUIMIENTO CTRL 2.
Teniendo en cuenta que la adquisición de nuevos equipos se puede generar con caja menor, alianzas, plan de compra directo con el HUDN, teniendo en cuenta las necesidades del servicio.
En el momento se tiene alianza con el IDSN y Gobernación de Nariño, los cuales han apoyado al BLH con sus necesidades. teniendo en cuenta que el BLH es una estrategia de Responsabilidad Social Empresarial.
Evidencia: Contrato interadministrativo</t>
  </si>
  <si>
    <t>El manual de Buenas Practicas de Manufactura (BPM) creado en colaboración entre el BLH y Apoyo Logistico, se encuentra en proceso de correscción para posteriormente, validarlo.
Evidencia: Correo electrónico de solicitud de revisión - manual de BPM</t>
  </si>
  <si>
    <t xml:space="preserve">
Se tiene un cronograma de turnos y se cuenta con un protocolo en el centro de preparación, el cual especifica que las preparaciones de leche materna, leche humana pasteurizadas y formula infantil se deben hacer en horarios separados para evitar la contaminación
Evidencia: lista de asistencia de capacitación en el mes de mayo de protocolos: "centro de preparación de fórmulas infantiles y leche materia" y "distribución de leche a UCI" al personal de BLH, UCI neonatal y personal de centro de preparación formulas infantiles y leche materna. 
En cuanto al plan de acción, se adelantó reunión con los lideres de los procesos involucrados para tratar el tema de separación de espacios y se está en espera de solución por parte de gerencia.
Evidencia: acta de reunión - separación de espacios BLH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</si>
</sst>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19</xdr:row>
      <xdr:rowOff>31750</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20904200" y="10144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A12" sqref="A12"/>
    </sheetView>
  </sheetViews>
  <sheetFormatPr baseColWidth="10" defaultColWidth="11.42578125" defaultRowHeight="14.25" x14ac:dyDescent="0.25"/>
  <cols>
    <col min="1" max="1" width="21.42578125" style="10" customWidth="1"/>
    <col min="2" max="2" width="28.5703125" style="10" customWidth="1"/>
    <col min="3" max="3" width="29" style="10" customWidth="1"/>
    <col min="4" max="4" width="43.5703125" style="10" customWidth="1"/>
    <col min="5" max="5" width="49.140625" style="10" customWidth="1"/>
    <col min="6" max="6" width="24.4257812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58.5" customHeight="1" x14ac:dyDescent="0.25">
      <c r="A5" s="19" t="s">
        <v>158</v>
      </c>
      <c r="B5" s="398"/>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71.25" x14ac:dyDescent="0.25">
      <c r="A9" s="2" t="s">
        <v>13</v>
      </c>
      <c r="B9" s="2" t="s">
        <v>142</v>
      </c>
      <c r="C9" s="2" t="s">
        <v>286</v>
      </c>
      <c r="D9" s="2" t="s">
        <v>287</v>
      </c>
      <c r="E9" s="167" t="str">
        <f>+CONCATENATE(B9," ",C9," ",D9)</f>
        <v>Posibilidad de pérdida Económica y Reputacional por deficiente oferta de leche humana cruda,  debido a que no hay disponibilidad de vehículo y conductor exclusivo de BLH  para recolección y transporte de leche humana cruda.</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142</v>
      </c>
      <c r="C10" s="2" t="s">
        <v>288</v>
      </c>
      <c r="D10" s="2" t="s">
        <v>289</v>
      </c>
      <c r="E10" s="167" t="str">
        <f t="shared" ref="E10:E28" si="0">+CONCATENATE(B10," ",C10," ",D10)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14" x14ac:dyDescent="0.25">
      <c r="A11" s="2" t="s">
        <v>15</v>
      </c>
      <c r="B11" s="2" t="s">
        <v>142</v>
      </c>
      <c r="C11" s="2" t="s">
        <v>290</v>
      </c>
      <c r="D11" s="2" t="s">
        <v>291</v>
      </c>
      <c r="E11" s="167" t="str">
        <f t="shared" si="0"/>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F11" s="3" t="s">
        <v>160</v>
      </c>
      <c r="G11" s="3"/>
      <c r="H11" s="183" t="str">
        <f>+IF(F11='11 FORMULAS'!$B$4,'11 FORMULAS'!$C$4,IF(F11='11 FORMULAS'!$B$6,'11 FORMULAS'!$C$6,IF(F11='11 FORMULAS'!$B$8,'11 FORMULAS'!$C$8,IF(F11='11 FORMULAS'!$B$10,'11 FORMULAS'!$C$10,""))))</f>
        <v>Procesos</v>
      </c>
      <c r="I11" s="183" t="str">
        <f t="shared" si="1"/>
        <v>Procesos</v>
      </c>
    </row>
    <row r="12" spans="1:9" ht="156.75" x14ac:dyDescent="0.25">
      <c r="A12" s="2" t="s">
        <v>16</v>
      </c>
      <c r="B12" s="2" t="s">
        <v>142</v>
      </c>
      <c r="C12" s="2" t="s">
        <v>292</v>
      </c>
      <c r="D12" s="2" t="s">
        <v>293</v>
      </c>
      <c r="E12" s="167" t="str">
        <f t="shared" si="0"/>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F12" s="3" t="s">
        <v>160</v>
      </c>
      <c r="G12" s="3"/>
      <c r="H12" s="183" t="str">
        <f>+IF(F12='11 FORMULAS'!$B$4,'11 FORMULAS'!$C$4,IF(F12='11 FORMULAS'!$B$6,'11 FORMULAS'!$C$6,IF(F12='11 FORMULAS'!$B$8,'11 FORMULAS'!$C$8,IF(F12='11 FORMULAS'!$B$10,'11 FORMULAS'!$C$10,""))))</f>
        <v>Procesos</v>
      </c>
      <c r="I12" s="183" t="str">
        <f t="shared" si="1"/>
        <v>Procesos</v>
      </c>
    </row>
    <row r="13" spans="1:9" ht="71.25" x14ac:dyDescent="0.25">
      <c r="A13" s="2" t="s">
        <v>17</v>
      </c>
      <c r="B13" s="2" t="s">
        <v>142</v>
      </c>
      <c r="C13" s="2" t="s">
        <v>294</v>
      </c>
      <c r="D13" s="2" t="s">
        <v>295</v>
      </c>
      <c r="E13" s="167" t="str">
        <f t="shared" si="0"/>
        <v>Posibilidad de pérdida Económica y Reputacional por daños estructurales en áreas criticas de BLH,  debido a la ausencia de intervención definitiva de las causales que dan origen a estos daños estructurales</v>
      </c>
      <c r="F13" s="3" t="s">
        <v>160</v>
      </c>
      <c r="G13" s="3"/>
      <c r="H13" s="183" t="str">
        <f>+IF(F13='11 FORMULAS'!$B$4,'11 FORMULAS'!$C$4,IF(F13='11 FORMULAS'!$B$6,'11 FORMULAS'!$C$6,IF(F13='11 FORMULAS'!$B$8,'11 FORMULAS'!$C$8,IF(F13='11 FORMULAS'!$B$10,'11 FORMULAS'!$C$10,""))))</f>
        <v>Procesos</v>
      </c>
      <c r="I13" s="183" t="str">
        <f t="shared" si="1"/>
        <v>Procesos</v>
      </c>
    </row>
    <row r="14" spans="1:9" ht="99.75" x14ac:dyDescent="0.25">
      <c r="A14" s="2" t="s">
        <v>18</v>
      </c>
      <c r="B14" s="2" t="s">
        <v>142</v>
      </c>
      <c r="C14" s="2" t="s">
        <v>296</v>
      </c>
      <c r="D14" s="2" t="s">
        <v>297</v>
      </c>
      <c r="E14" s="167" t="str">
        <f t="shared" si="0"/>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F14" s="3" t="s">
        <v>160</v>
      </c>
      <c r="G14" s="3"/>
      <c r="H14" s="183" t="str">
        <f>+IF(F14='11 FORMULAS'!$B$4,'11 FORMULAS'!$C$4,IF(F14='11 FORMULAS'!$B$6,'11 FORMULAS'!$C$6,IF(F14='11 FORMULAS'!$B$8,'11 FORMULAS'!$C$8,IF(F14='11 FORMULAS'!$B$10,'11 FORMULAS'!$C$10,""))))</f>
        <v>Procesos</v>
      </c>
      <c r="I14" s="183" t="str">
        <f t="shared" si="1"/>
        <v>Procesos</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4" sqref="A14"/>
    </sheetView>
  </sheetViews>
  <sheetFormatPr baseColWidth="10" defaultColWidth="14.28515625" defaultRowHeight="14.25" x14ac:dyDescent="0.25"/>
  <cols>
    <col min="1" max="1" width="15.42578125" style="10" customWidth="1"/>
    <col min="2" max="2" width="6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BANCO DE LECHE HUMANA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deficiente oferta de leche humana cruda,  debido a que no hay disponibilidad de vehículo y conductor exclusivo de BLH  para recolección y transporte de leche humana cruda.</v>
      </c>
      <c r="C9" s="218">
        <v>30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219">
        <v>30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219">
        <v>5</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114" x14ac:dyDescent="0.25">
      <c r="A12" s="31" t="str">
        <f>'2 CONTEXTO E IDENTIFICACIÓN'!A12</f>
        <v>R4</v>
      </c>
      <c r="B12" s="217"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219">
        <v>50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Económica y Reputacional por daños estructurales en áreas criticas de BLH,  debido a la ausencia de intervención definitiva de las causales que dan origen a estos daños estructurales</v>
      </c>
      <c r="C13" s="219">
        <v>6000</v>
      </c>
      <c r="D13" s="191" t="str">
        <f t="shared" si="0"/>
        <v>La actividad que conlleva el riesgo se ejecuta más de 5.000 veces por año</v>
      </c>
      <c r="E13" s="192">
        <f t="shared" si="1"/>
        <v>1</v>
      </c>
      <c r="F13" s="32" t="str">
        <f t="shared" si="2"/>
        <v>Muy Alta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90.75" thickBot="1" x14ac:dyDescent="0.3">
      <c r="A14" s="31" t="str">
        <f>'2 CONTEXTO E IDENTIFICACIÓN'!A14</f>
        <v>R6</v>
      </c>
      <c r="B14" s="217"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219">
        <v>60</v>
      </c>
      <c r="D14" s="191" t="str">
        <f t="shared" si="0"/>
        <v>La actividad que conlleva el riesgo se ejecuta de 24 a 500 veces por año</v>
      </c>
      <c r="E14" s="192">
        <f t="shared" si="1"/>
        <v>0.6</v>
      </c>
      <c r="F14" s="32" t="str">
        <f t="shared" si="2"/>
        <v>Media</v>
      </c>
      <c r="G14" s="202" t="s">
        <v>71</v>
      </c>
      <c r="H14" s="194">
        <f t="shared" si="6"/>
        <v>0.8</v>
      </c>
      <c r="I14" s="200" t="str">
        <f t="shared" si="3"/>
        <v>Mayor</v>
      </c>
      <c r="J14" s="202" t="s">
        <v>72</v>
      </c>
      <c r="K14" s="194">
        <f t="shared" si="4"/>
        <v>0.8</v>
      </c>
      <c r="L14" s="200" t="str">
        <f t="shared" si="5"/>
        <v>Mayor</v>
      </c>
      <c r="M14" s="226">
        <f t="shared" si="8"/>
        <v>0.8</v>
      </c>
      <c r="N14" s="227" t="str">
        <f t="shared" si="7"/>
        <v>Mayor</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4" sqref="E14"/>
    </sheetView>
  </sheetViews>
  <sheetFormatPr baseColWidth="10" defaultColWidth="14.28515625" defaultRowHeight="12.75" x14ac:dyDescent="0.25"/>
  <cols>
    <col min="1" max="1" width="13.7109375" style="87" customWidth="1"/>
    <col min="2" max="2" width="54.425781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BANCO DE LECHE HUMANA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R5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R2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R6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06" t="str">
        <f>+'3 PROBABIL E IMPACTO INHERENTE'!F13</f>
        <v>Muy Alta</v>
      </c>
      <c r="D13" s="106" t="str">
        <f>+'3 PROBABIL E IMPACTO INHERENTE'!N13</f>
        <v>Moderado</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06" t="str">
        <f>+'3 PROBABIL E IMPACTO INHERENTE'!F14</f>
        <v>Media</v>
      </c>
      <c r="D14" s="106" t="str">
        <f>+'3 PROBABIL E IMPACTO INHERENTE'!N14</f>
        <v>Mayor</v>
      </c>
      <c r="E14" s="105" t="str">
        <f t="shared" si="0"/>
        <v>Alto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B32" sqref="AB32"/>
    </sheetView>
  </sheetViews>
  <sheetFormatPr baseColWidth="10" defaultColWidth="11.42578125" defaultRowHeight="14.25" x14ac:dyDescent="0.25"/>
  <cols>
    <col min="1" max="1" width="14.85546875" style="55" customWidth="1"/>
    <col min="2" max="2" width="55.85546875" style="55" customWidth="1"/>
    <col min="3" max="3" width="15.5703125" style="55" customWidth="1"/>
    <col min="4" max="4" width="11.5703125" style="55" customWidth="1"/>
    <col min="5" max="5" width="10.140625" style="55" customWidth="1"/>
    <col min="6" max="6" width="34.140625" style="55" customWidth="1"/>
    <col min="7" max="7" width="52.28515625" style="55" customWidth="1"/>
    <col min="8" max="8" width="49.5703125" style="55" customWidth="1"/>
    <col min="9" max="9" width="55.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BANCO DE LECHE HUMANA</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52" t="str">
        <f>'2 CONTEXTO E IDENTIFICACIÓN'!A9</f>
        <v>R1</v>
      </c>
      <c r="B8" s="455" t="str">
        <f>+'2 CONTEXTO E IDENTIFICACIÓN'!E9</f>
        <v>Posibilidad de pérdida Económica y Reputacional por deficiente oferta de leche humana cruda,  debido a que no hay disponibilidad de vehículo y conductor exclusivo de BLH  para recolección y transporte de leche humana cruda.</v>
      </c>
      <c r="C8" s="432">
        <f>+'3 PROBABIL E IMPACTO INHERENTE'!E9</f>
        <v>0.6</v>
      </c>
      <c r="D8" s="435">
        <f>+'3 PROBABIL E IMPACTO INHERENTE'!M9</f>
        <v>0.6</v>
      </c>
      <c r="E8" s="68">
        <v>1</v>
      </c>
      <c r="F8" s="71" t="s">
        <v>298</v>
      </c>
      <c r="G8" s="71" t="s">
        <v>299</v>
      </c>
      <c r="H8" s="71" t="s">
        <v>300</v>
      </c>
      <c r="I8" s="318" t="str">
        <f t="shared" ref="I8:I39" si="0">+CONCATENATE(F8," ",G8," ",H8)</f>
        <v>Jefe del servicio de BLH, entrega a apoyo logístico una ruta mensual de salidas  para la recolección y transporte de leche humana cruda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58">
        <f>+IF(S11="","",S11)</f>
        <v>0.216</v>
      </c>
      <c r="V8" s="461">
        <f>+IF(T11="","",T11)</f>
        <v>0.6</v>
      </c>
      <c r="X8" s="41" t="s">
        <v>59</v>
      </c>
      <c r="Y8" s="36">
        <v>0.41</v>
      </c>
      <c r="Z8" s="35">
        <v>0.6</v>
      </c>
    </row>
    <row r="9" spans="1:26" ht="61.5" customHeight="1" thickBot="1" x14ac:dyDescent="0.3">
      <c r="A9" s="453"/>
      <c r="B9" s="456"/>
      <c r="C9" s="433"/>
      <c r="D9" s="436"/>
      <c r="E9" s="69">
        <v>2</v>
      </c>
      <c r="F9" s="231" t="s">
        <v>301</v>
      </c>
      <c r="G9" s="231" t="s">
        <v>302</v>
      </c>
      <c r="H9" s="231" t="s">
        <v>303</v>
      </c>
      <c r="I9" s="319" t="str">
        <f t="shared" si="0"/>
        <v>Coordinadora de BLH,   gestiona convenio interadministrativo con el IDSN en un promedio de 8 meses,   que garantiza el transporte por ese rango de tiempo.</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101</v>
      </c>
      <c r="Q9" s="6" t="s">
        <v>103</v>
      </c>
      <c r="R9" s="334">
        <f t="shared" ref="R9:R11" si="1">+IFERROR(K9+N9,"")</f>
        <v>0.4</v>
      </c>
      <c r="S9" s="334">
        <f>IF(L9='11 FORMULAS'!$P$5,S8-(S8*R9),S8)</f>
        <v>0.216</v>
      </c>
      <c r="T9" s="334">
        <f>IF(L9='11 FORMULAS'!$P$6,T8-(T8*R9),T8)</f>
        <v>0.6</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0.216</v>
      </c>
      <c r="T10" s="334">
        <f>IF(L10='11 FORMULAS'!$P$6,T9-(T9*R10),T9)</f>
        <v>0.6</v>
      </c>
      <c r="U10" s="459"/>
      <c r="V10" s="462"/>
      <c r="X10" s="43" t="s">
        <v>62</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0.216</v>
      </c>
      <c r="T11" s="335">
        <f>IF(L11='11 FORMULAS'!$P$6,T10-(T10*R11),T10)</f>
        <v>0.6</v>
      </c>
      <c r="U11" s="460"/>
      <c r="V11" s="463"/>
      <c r="X11" s="44"/>
      <c r="Y11" s="45"/>
      <c r="Z11" s="46"/>
    </row>
    <row r="12" spans="1:26" ht="71.25" x14ac:dyDescent="0.25">
      <c r="A12" s="452" t="str">
        <f>'2 CONTEXTO E IDENTIFICACIÓN'!A10</f>
        <v>R2</v>
      </c>
      <c r="B12" s="45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2" s="432">
        <f>+'3 PROBABIL E IMPACTO INHERENTE'!E10</f>
        <v>0.6</v>
      </c>
      <c r="D12" s="435">
        <f>+'3 PROBABIL E IMPACTO INHERENTE'!M10</f>
        <v>0.6</v>
      </c>
      <c r="E12" s="68">
        <v>1</v>
      </c>
      <c r="F12" s="71" t="s">
        <v>304</v>
      </c>
      <c r="G12" s="71" t="s">
        <v>305</v>
      </c>
      <c r="H12" s="71" t="s">
        <v>306</v>
      </c>
      <c r="I12" s="318" t="str">
        <f t="shared" si="0"/>
        <v>Jefe encargada del proceso de pasteurización de LH,  ealiza control de calidad a la LH recolectada, de manera permanente,  con el fin de verificar criterios de selección y clasificación, desechando la que no cumple con estos criterios (libre de impurezas, embalaje, acides)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8">
        <f>+IF(S15="","",S15)</f>
        <v>0.216</v>
      </c>
      <c r="V12" s="461">
        <f>+IF(T15="","",T15)</f>
        <v>0.6</v>
      </c>
      <c r="X12" s="329"/>
      <c r="Y12" s="330"/>
      <c r="Z12" s="330"/>
    </row>
    <row r="13" spans="1:26" ht="57" x14ac:dyDescent="0.25">
      <c r="A13" s="453"/>
      <c r="B13" s="456"/>
      <c r="C13" s="433"/>
      <c r="D13" s="436"/>
      <c r="E13" s="69">
        <v>2</v>
      </c>
      <c r="F13" s="231" t="s">
        <v>307</v>
      </c>
      <c r="G13" s="231" t="s">
        <v>308</v>
      </c>
      <c r="H13" s="231" t="s">
        <v>309</v>
      </c>
      <c r="I13" s="319" t="str">
        <f t="shared" si="0"/>
        <v>Equipo de BLH, realiza ejecución de planes de mejora enfocadas en sesiones educativas individuales, grupales y visitas domiciliarias  para verificación de condiciones de vivienda y sistema de refrigeración.</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0.216</v>
      </c>
      <c r="T13" s="334">
        <f>IF(L13='11 FORMULAS'!$P$6,T12-(T12*R13),T12)</f>
        <v>0.6</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0.216</v>
      </c>
      <c r="T14" s="334">
        <f>IF(L14='11 FORMULAS'!$P$6,T13-(T13*R14),T13)</f>
        <v>0.6</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0.216</v>
      </c>
      <c r="T15" s="335">
        <f>IF(L15='11 FORMULAS'!$P$6,T14-(T14*R15),T14)</f>
        <v>0.6</v>
      </c>
      <c r="U15" s="460"/>
      <c r="V15" s="463"/>
    </row>
    <row r="16" spans="1:26" ht="142.5" x14ac:dyDescent="0.25">
      <c r="A16" s="452" t="str">
        <f>'2 CONTEXTO E IDENTIFICACIÓN'!A11</f>
        <v>R3</v>
      </c>
      <c r="B16" s="45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6" s="432">
        <f>+'3 PROBABIL E IMPACTO INHERENTE'!E11</f>
        <v>0.4</v>
      </c>
      <c r="D16" s="435">
        <f>+'3 PROBABIL E IMPACTO INHERENTE'!M11</f>
        <v>0.6</v>
      </c>
      <c r="E16" s="68">
        <v>1</v>
      </c>
      <c r="F16" s="71" t="s">
        <v>310</v>
      </c>
      <c r="G16" s="71" t="s">
        <v>311</v>
      </c>
      <c r="H16" s="71" t="s">
        <v>312</v>
      </c>
      <c r="I16" s="318" t="str">
        <f t="shared" si="0"/>
        <v>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0.6</v>
      </c>
      <c r="U16" s="458">
        <f>+IF(S19="","",S19)</f>
        <v>0.16800000000000001</v>
      </c>
      <c r="V16" s="461">
        <f>+IF(T19="","",T19)</f>
        <v>0.6</v>
      </c>
      <c r="X16" s="329"/>
      <c r="Y16" s="330"/>
      <c r="Z16" s="330"/>
    </row>
    <row r="17" spans="1:26" ht="28.5" x14ac:dyDescent="0.25">
      <c r="A17" s="453"/>
      <c r="B17" s="456"/>
      <c r="C17" s="433"/>
      <c r="D17" s="436"/>
      <c r="E17" s="69">
        <v>2</v>
      </c>
      <c r="F17" s="231" t="s">
        <v>313</v>
      </c>
      <c r="G17" s="231" t="s">
        <v>314</v>
      </c>
      <c r="H17" s="231" t="s">
        <v>315</v>
      </c>
      <c r="I17" s="319" t="str">
        <f t="shared" si="0"/>
        <v>Coordinadora del BLH,  gestiona recursos internos y externos  para la adquisición de nuevos equipos.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101</v>
      </c>
      <c r="Q17" s="4" t="s">
        <v>103</v>
      </c>
      <c r="R17" s="334">
        <f t="shared" ref="R17" si="4">+IFERROR(K17+N17,"")</f>
        <v>0.4</v>
      </c>
      <c r="S17" s="334">
        <f>IF(L17='11 FORMULAS'!$P$5,S16-(S16*R17),S16)</f>
        <v>0.16800000000000001</v>
      </c>
      <c r="T17" s="334">
        <f>IF(L17='11 FORMULAS'!$P$6,T16-(T16*R17),T16)</f>
        <v>0.6</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0.16800000000000001</v>
      </c>
      <c r="T18" s="334">
        <f>IF(L18='11 FORMULAS'!$P$6,T17-(T17*R18),T17)</f>
        <v>0.6</v>
      </c>
      <c r="U18" s="459"/>
      <c r="V18" s="462"/>
      <c r="X18" s="329"/>
      <c r="Y18" s="330"/>
      <c r="Z18" s="330"/>
    </row>
    <row r="19" spans="1:26" ht="15"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0.16800000000000001</v>
      </c>
      <c r="T19" s="335">
        <f>IF(L19='11 FORMULAS'!$P$6,T18-(T18*R19),T18)</f>
        <v>0.6</v>
      </c>
      <c r="U19" s="460"/>
      <c r="V19" s="463"/>
    </row>
    <row r="20" spans="1:26" ht="60.75" customHeight="1" x14ac:dyDescent="0.25">
      <c r="A20" s="452" t="str">
        <f>'2 CONTEXTO E IDENTIFICACIÓN'!A12</f>
        <v>R4</v>
      </c>
      <c r="B20" s="45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20" s="432">
        <f>+'3 PROBABIL E IMPACTO INHERENTE'!E12</f>
        <v>0.6</v>
      </c>
      <c r="D20" s="435">
        <f>+'3 PROBABIL E IMPACTO INHERENTE'!M12</f>
        <v>0.6</v>
      </c>
      <c r="E20" s="68">
        <v>1</v>
      </c>
      <c r="F20" s="71" t="s">
        <v>316</v>
      </c>
      <c r="G20" s="71" t="s">
        <v>317</v>
      </c>
      <c r="H20" s="71" t="s">
        <v>318</v>
      </c>
      <c r="I20" s="318" t="str">
        <f t="shared" si="0"/>
        <v>Coordinadora del BLH, adelanta el proceso de implementación de los protocolos de limpieza y desinfección de áreas físicas y de los materiales de vidrio  para ser implementados en el BLH.</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58">
        <f>+IF(S23="","",S23)</f>
        <v>0.36</v>
      </c>
      <c r="V20" s="461">
        <f>+IF(T23="","",T23)</f>
        <v>0.6</v>
      </c>
      <c r="X20" s="329"/>
      <c r="Y20" s="330"/>
      <c r="Z20" s="330"/>
    </row>
    <row r="21" spans="1:26" ht="21"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59"/>
      <c r="V21" s="462"/>
      <c r="X21" s="329"/>
      <c r="Y21" s="330"/>
      <c r="Z21" s="330"/>
    </row>
    <row r="22" spans="1:26" ht="18.7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59"/>
      <c r="V22" s="462"/>
      <c r="X22" s="329"/>
      <c r="Y22" s="330"/>
      <c r="Z22" s="330"/>
    </row>
    <row r="23" spans="1:26" ht="24.7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60"/>
      <c r="V23" s="463"/>
    </row>
    <row r="24" spans="1:26" ht="57" x14ac:dyDescent="0.25">
      <c r="A24" s="452" t="str">
        <f>'2 CONTEXTO E IDENTIFICACIÓN'!A13</f>
        <v>R5</v>
      </c>
      <c r="B24" s="455" t="str">
        <f>+'2 CONTEXTO E IDENTIFICACIÓN'!E13</f>
        <v>Posibilidad de pérdida Económica y Reputacional por daños estructurales en áreas criticas de BLH,  debido a la ausencia de intervención definitiva de las causales que dan origen a estos daños estructurales</v>
      </c>
      <c r="C24" s="432">
        <f>+'3 PROBABIL E IMPACTO INHERENTE'!E13</f>
        <v>1</v>
      </c>
      <c r="D24" s="435">
        <f>+'3 PROBABIL E IMPACTO INHERENTE'!M13</f>
        <v>0.6</v>
      </c>
      <c r="E24" s="68">
        <v>1</v>
      </c>
      <c r="F24" s="71" t="s">
        <v>316</v>
      </c>
      <c r="G24" s="71" t="s">
        <v>319</v>
      </c>
      <c r="H24" s="71" t="s">
        <v>320</v>
      </c>
      <c r="I24" s="318" t="str">
        <f t="shared" si="0"/>
        <v>Coordinadora del BLH, solicita de manera permanente la solución definitiva de las fallas estructurales, realizando listas de chequeo  para verificación de daños y llamado a mejora continua con evidencia fotográfica</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0.6</v>
      </c>
      <c r="T24" s="333">
        <f>IF(L24='11 FORMULAS'!$P$6,D24-(D24*R24),D24)</f>
        <v>0.6</v>
      </c>
      <c r="U24" s="458">
        <f>+IF(S27="","",S27)</f>
        <v>0.6</v>
      </c>
      <c r="V24" s="461">
        <f>+IF(T27="","",T27)</f>
        <v>0.6</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0.6</v>
      </c>
      <c r="T25" s="334">
        <f>IF(L25='11 FORMULAS'!$P$6,T24-(T24*R25),T24)</f>
        <v>0.6</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0.6</v>
      </c>
      <c r="T26" s="334">
        <f>IF(L26='11 FORMULAS'!$P$6,T25-(T25*R26),T25)</f>
        <v>0.6</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0.6</v>
      </c>
      <c r="T27" s="335">
        <f>IF(L27='11 FORMULAS'!$P$6,T26-(T26*R27),T26)</f>
        <v>0.6</v>
      </c>
      <c r="U27" s="460"/>
      <c r="V27" s="463"/>
    </row>
    <row r="28" spans="1:26" ht="57" x14ac:dyDescent="0.25">
      <c r="A28" s="452" t="str">
        <f>'2 CONTEXTO E IDENTIFICACIÓN'!A14</f>
        <v>R6</v>
      </c>
      <c r="B28" s="45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28" s="432">
        <f>+'3 PROBABIL E IMPACTO INHERENTE'!E14</f>
        <v>0.6</v>
      </c>
      <c r="D28" s="435">
        <f>+'3 PROBABIL E IMPACTO INHERENTE'!M14</f>
        <v>0.8</v>
      </c>
      <c r="E28" s="68">
        <v>1</v>
      </c>
      <c r="F28" s="71" t="s">
        <v>321</v>
      </c>
      <c r="G28" s="71" t="s">
        <v>322</v>
      </c>
      <c r="H28" s="71" t="s">
        <v>323</v>
      </c>
      <c r="I28" s="318" t="str">
        <f t="shared" si="0"/>
        <v>Auxiliar de enfermería, encargada de separar la dosificación por horarios entre leche materna y formula infantil con un cronograma mensual,  con el fin de reducir el cruce de flora y contaminación de producto</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0.8</v>
      </c>
      <c r="U28" s="458">
        <f>+IF(S31="","",S31)</f>
        <v>0.36</v>
      </c>
      <c r="V28" s="461">
        <f>+IF(T31="","",T31)</f>
        <v>0.8</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0.36</v>
      </c>
      <c r="T29" s="334">
        <f>IF(L29='11 FORMULAS'!$P$6,T28-(T28*R29),T28)</f>
        <v>0.8</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0.36</v>
      </c>
      <c r="T30" s="334">
        <f>IF(L30='11 FORMULAS'!$P$6,T29-(T29*R30),T29)</f>
        <v>0.8</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0.36</v>
      </c>
      <c r="T31" s="335">
        <f>IF(L31='11 FORMULAS'!$P$6,T30-(T30*R31),T30)</f>
        <v>0.8</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0" sqref="D10"/>
    </sheetView>
  </sheetViews>
  <sheetFormatPr baseColWidth="10" defaultColWidth="14.28515625" defaultRowHeight="12.75" x14ac:dyDescent="0.25"/>
  <cols>
    <col min="1" max="1" width="11.5703125" style="87" customWidth="1"/>
    <col min="2" max="2" width="52.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BANCO DE LECHE HUMANA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35">
        <f>+'5 VALORACIÓN DEL CONTROL'!S11</f>
        <v>0.216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35">
        <f>+'5 VALORACIÓN DEL CONTROL'!S15</f>
        <v>0.216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35">
        <f>+'5 VALORACIÓN DEL CONTROL'!S19</f>
        <v>0.16800000000000001</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R5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R2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R6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35">
        <f>+'5 VALORACIÓN DEL CONTROL'!S27</f>
        <v>0.6</v>
      </c>
      <c r="D13" s="106">
        <f>+'5 VALORACIÓN DEL CONTROL'!T27</f>
        <v>0.6</v>
      </c>
      <c r="E13" s="136" t="str">
        <f t="shared" si="0"/>
        <v>Media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35">
        <f>+'5 VALORACIÓN DEL CONTROL'!S31</f>
        <v>0.36</v>
      </c>
      <c r="D14" s="106">
        <f>+'5 VALORACIÓN DEL CONTROL'!T31</f>
        <v>0.8</v>
      </c>
      <c r="E14" s="136" t="str">
        <f t="shared" si="0"/>
        <v>Baja</v>
      </c>
      <c r="F14" s="136" t="str">
        <f t="shared" si="1"/>
        <v>Mayor</v>
      </c>
      <c r="G14" s="105" t="str">
        <f t="shared" si="2"/>
        <v>Alto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BANCO DE LECHE HUMANA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R5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R2  R4                </v>
      </c>
      <c r="F12" s="108" t="str">
        <f>+'4 MAPA CALOR INHERENTE'!L11</f>
        <v xml:space="preserve">     R6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R5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R3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R1 R2  R4                </v>
      </c>
      <c r="N13" s="108" t="str">
        <f>+'6 MAPA CALOR RESIDUAL'!N12</f>
        <v xml:space="preserve">     R6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V14" activePane="bottomRight" state="frozen"/>
      <selection pane="topRight" activeCell="B1" sqref="B1"/>
      <selection pane="bottomLeft" activeCell="A7" sqref="A7"/>
      <selection pane="bottomRight" activeCell="V15" sqref="V15"/>
    </sheetView>
  </sheetViews>
  <sheetFormatPr baseColWidth="10" defaultColWidth="14.28515625" defaultRowHeight="12.75" x14ac:dyDescent="0.25"/>
  <cols>
    <col min="1" max="1" width="21" style="87" customWidth="1"/>
    <col min="2" max="2" width="57.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7.85546875" style="92" customWidth="1"/>
    <col min="18" max="18" width="24.42578125" style="92" customWidth="1"/>
    <col min="19" max="19" width="17.7109375" style="143" bestFit="1" customWidth="1"/>
    <col min="20" max="20" width="13.5703125" style="143" customWidth="1"/>
    <col min="21" max="21" width="65.28515625" style="92" customWidth="1"/>
    <col min="22" max="22" width="90"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BANCO DE LECHE HUMANA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30.5" customHeight="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0.216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324</v>
      </c>
      <c r="S9" s="340">
        <v>44927</v>
      </c>
      <c r="T9" s="340">
        <v>45291</v>
      </c>
      <c r="U9" s="233" t="s">
        <v>328</v>
      </c>
      <c r="V9" s="233" t="s">
        <v>334</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93.25"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0.216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324</v>
      </c>
      <c r="S10" s="340">
        <v>44927</v>
      </c>
      <c r="T10" s="340">
        <v>45291</v>
      </c>
      <c r="U10" s="233" t="s">
        <v>329</v>
      </c>
      <c r="V10" s="233" t="s">
        <v>335</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42.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0.16800000000000001</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324</v>
      </c>
      <c r="S11" s="340">
        <v>44927</v>
      </c>
      <c r="T11" s="340">
        <v>45291</v>
      </c>
      <c r="U11" s="233" t="s">
        <v>330</v>
      </c>
      <c r="V11" s="233" t="s">
        <v>336</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325</v>
      </c>
      <c r="R12" s="339" t="s">
        <v>324</v>
      </c>
      <c r="S12" s="340">
        <v>44927</v>
      </c>
      <c r="T12" s="340">
        <v>45291</v>
      </c>
      <c r="U12" s="233" t="s">
        <v>331</v>
      </c>
      <c r="V12" s="233" t="s">
        <v>337</v>
      </c>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02.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41">
        <f>+'3 PROBABIL E IMPACTO INHERENTE'!E13</f>
        <v>1</v>
      </c>
      <c r="D13" s="141">
        <f>+'3 PROBABIL E IMPACTO INHERENTE'!M13</f>
        <v>0.6</v>
      </c>
      <c r="E13" s="136" t="str">
        <f>+'4 MAPA CALOR INHERENTE'!C13</f>
        <v>Muy Alta</v>
      </c>
      <c r="F13" s="136" t="str">
        <f>+'4 MAPA CALOR INHERENTE'!D13</f>
        <v>Moderado</v>
      </c>
      <c r="G13" s="105" t="str">
        <f>+'4 MAPA CALOR INHERENTE'!E13</f>
        <v>Alto</v>
      </c>
      <c r="H13" s="135">
        <f>+'5 VALORACIÓN DEL CONTROL'!S27</f>
        <v>0.6</v>
      </c>
      <c r="I13" s="106">
        <f>+'5 VALORACIÓN DEL CONTROL'!T27</f>
        <v>0.6</v>
      </c>
      <c r="J13" s="136" t="str">
        <f t="shared" si="3"/>
        <v>Media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326</v>
      </c>
      <c r="R13" s="339" t="s">
        <v>324</v>
      </c>
      <c r="S13" s="340">
        <v>44927</v>
      </c>
      <c r="T13" s="340">
        <v>45291</v>
      </c>
      <c r="U13" s="233" t="s">
        <v>332</v>
      </c>
      <c r="V13" s="233" t="s">
        <v>332</v>
      </c>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91.2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41">
        <f>+'3 PROBABIL E IMPACTO INHERENTE'!E14</f>
        <v>0.6</v>
      </c>
      <c r="D14" s="141">
        <f>+'3 PROBABIL E IMPACTO INHERENTE'!M14</f>
        <v>0.8</v>
      </c>
      <c r="E14" s="136" t="str">
        <f>+'4 MAPA CALOR INHERENTE'!C14</f>
        <v>Media</v>
      </c>
      <c r="F14" s="136" t="str">
        <f>+'4 MAPA CALOR INHERENTE'!D14</f>
        <v>Mayor</v>
      </c>
      <c r="G14" s="105" t="str">
        <f>+'4 MAPA CALOR INHERENTE'!E14</f>
        <v>Alto</v>
      </c>
      <c r="H14" s="135">
        <f>+'5 VALORACIÓN DEL CONTROL'!S31</f>
        <v>0.36</v>
      </c>
      <c r="I14" s="106">
        <f>+'5 VALORACIÓN DEL CONTROL'!T31</f>
        <v>0.8</v>
      </c>
      <c r="J14" s="136" t="str">
        <f t="shared" si="3"/>
        <v>Baja</v>
      </c>
      <c r="K14" s="136" t="str">
        <f t="shared" si="4"/>
        <v>Mayor</v>
      </c>
      <c r="L14" s="105" t="str">
        <f t="shared" si="5"/>
        <v>Alto</v>
      </c>
      <c r="M14" s="105" t="str">
        <f t="shared" si="0"/>
        <v>Requiere Plan de Acción</v>
      </c>
      <c r="N14" s="105" t="str">
        <f t="shared" si="1"/>
        <v>Reducir_mitigar_Transferir_Evitar</v>
      </c>
      <c r="O14" s="233"/>
      <c r="P14" s="105">
        <f t="shared" si="2"/>
        <v>0</v>
      </c>
      <c r="Q14" s="339" t="s">
        <v>327</v>
      </c>
      <c r="R14" s="339" t="s">
        <v>324</v>
      </c>
      <c r="S14" s="340">
        <v>44927</v>
      </c>
      <c r="T14" s="340">
        <v>45291</v>
      </c>
      <c r="U14" s="233" t="s">
        <v>333</v>
      </c>
      <c r="V14" s="233" t="s">
        <v>338</v>
      </c>
      <c r="W14" s="233"/>
      <c r="X14" s="233"/>
      <c r="Y14" s="233"/>
      <c r="Z14" s="233" t="s">
        <v>147</v>
      </c>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BANCO DE LECHE HUMANA</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0.33333333333333331</v>
      </c>
      <c r="D15" s="150">
        <f>+COUNTIF('8 MAPA RIESGOS'!$L$9:$L$28,G15)</f>
        <v>1</v>
      </c>
      <c r="E15" s="151">
        <f t="shared" ref="E15:E18" si="1">+D15/$D$18</f>
        <v>0.16666666666666666</v>
      </c>
      <c r="G15" s="108" t="s">
        <v>85</v>
      </c>
    </row>
    <row r="16" spans="1:11" x14ac:dyDescent="0.25">
      <c r="A16" s="149" t="s">
        <v>28</v>
      </c>
      <c r="B16" s="150">
        <f>+COUNTIF('8 MAPA RIESGOS'!$G$9:$G$28,G16)</f>
        <v>4</v>
      </c>
      <c r="C16" s="151">
        <f t="shared" si="0"/>
        <v>0.66666666666666663</v>
      </c>
      <c r="D16" s="150">
        <f>+COUNTIF('8 MAPA RIESGOS'!$L$9:$L$28,G16)</f>
        <v>5</v>
      </c>
      <c r="E16" s="151">
        <f t="shared" si="1"/>
        <v>0.83333333333333337</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6</v>
      </c>
      <c r="C18" s="151">
        <f t="shared" si="0"/>
        <v>1</v>
      </c>
      <c r="D18" s="150">
        <f>+SUM(D14:D17)</f>
        <v>6</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2023-09-19T17:47:09Z</dcterms:modified>
</cp:coreProperties>
</file>