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4D03250F-000D-4647-A411-0D2F5E3C3DF7}"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R68" i="9" s="1"/>
  <c r="L68" i="9"/>
  <c r="K68" i="9"/>
  <c r="I68" i="9"/>
  <c r="N67" i="9"/>
  <c r="L67" i="9"/>
  <c r="K67" i="9"/>
  <c r="R67" i="9"/>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R60" i="9" s="1"/>
  <c r="L60" i="9"/>
  <c r="K60" i="9"/>
  <c r="I60" i="9"/>
  <c r="N59" i="9"/>
  <c r="L59" i="9"/>
  <c r="K59" i="9"/>
  <c r="R59" i="9"/>
  <c r="I59" i="9"/>
  <c r="N58" i="9"/>
  <c r="L58" i="9"/>
  <c r="K58" i="9"/>
  <c r="R58" i="9" s="1"/>
  <c r="I58" i="9"/>
  <c r="N57" i="9"/>
  <c r="R57" i="9" s="1"/>
  <c r="L57" i="9"/>
  <c r="K57" i="9"/>
  <c r="I57" i="9"/>
  <c r="N56" i="9"/>
  <c r="R56" i="9" s="1"/>
  <c r="L56" i="9"/>
  <c r="K56" i="9"/>
  <c r="I56" i="9"/>
  <c r="N55" i="9"/>
  <c r="L55" i="9"/>
  <c r="K55" i="9"/>
  <c r="R55" i="9"/>
  <c r="I55" i="9"/>
  <c r="N54" i="9"/>
  <c r="L54" i="9"/>
  <c r="K54" i="9"/>
  <c r="R54" i="9" s="1"/>
  <c r="I54" i="9"/>
  <c r="N53" i="9"/>
  <c r="L53" i="9"/>
  <c r="K53" i="9"/>
  <c r="R53" i="9" s="1"/>
  <c r="I53" i="9"/>
  <c r="N52" i="9"/>
  <c r="R52" i="9" s="1"/>
  <c r="L52" i="9"/>
  <c r="K52" i="9"/>
  <c r="I52" i="9"/>
  <c r="N51" i="9"/>
  <c r="L51" i="9"/>
  <c r="K51" i="9"/>
  <c r="R51" i="9"/>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R44" i="9" s="1"/>
  <c r="L44" i="9"/>
  <c r="K44" i="9"/>
  <c r="I44" i="9"/>
  <c r="N43" i="9"/>
  <c r="L43" i="9"/>
  <c r="K43" i="9"/>
  <c r="R43" i="9"/>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R36" i="9" s="1"/>
  <c r="L36" i="9"/>
  <c r="K36" i="9"/>
  <c r="I36" i="9"/>
  <c r="N35" i="9"/>
  <c r="L35" i="9"/>
  <c r="K35" i="9"/>
  <c r="R35" i="9"/>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R28" i="9" s="1"/>
  <c r="L28" i="9"/>
  <c r="K28" i="9"/>
  <c r="I28" i="9"/>
  <c r="N27" i="9"/>
  <c r="L27" i="9"/>
  <c r="K27" i="9"/>
  <c r="R27" i="9"/>
  <c r="I27" i="9"/>
  <c r="N26" i="9"/>
  <c r="L26" i="9"/>
  <c r="K26" i="9"/>
  <c r="R26" i="9" s="1"/>
  <c r="I26" i="9"/>
  <c r="N25" i="9"/>
  <c r="R25" i="9" s="1"/>
  <c r="L25" i="9"/>
  <c r="K25" i="9"/>
  <c r="I25" i="9"/>
  <c r="N24" i="9"/>
  <c r="R24" i="9" s="1"/>
  <c r="L24" i="9"/>
  <c r="K24" i="9"/>
  <c r="I24" i="9"/>
  <c r="N23" i="9"/>
  <c r="R23" i="9" s="1"/>
  <c r="L23" i="9"/>
  <c r="K23" i="9"/>
  <c r="I23" i="9"/>
  <c r="N22" i="9"/>
  <c r="L22" i="9"/>
  <c r="K22" i="9"/>
  <c r="R22" i="9"/>
  <c r="I22" i="9"/>
  <c r="N21" i="9"/>
  <c r="L21" i="9"/>
  <c r="K21" i="9"/>
  <c r="R21" i="9" s="1"/>
  <c r="I21" i="9"/>
  <c r="N20" i="9"/>
  <c r="L20" i="9"/>
  <c r="K20" i="9"/>
  <c r="R20" i="9" s="1"/>
  <c r="I20" i="9"/>
  <c r="N19" i="9"/>
  <c r="R19" i="9" s="1"/>
  <c r="L19" i="9"/>
  <c r="K19" i="9"/>
  <c r="I19" i="9"/>
  <c r="N18" i="9"/>
  <c r="R18" i="9" s="1"/>
  <c r="L18" i="9"/>
  <c r="K18" i="9"/>
  <c r="I18" i="9"/>
  <c r="N17" i="9"/>
  <c r="R17" i="9" s="1"/>
  <c r="L17" i="9"/>
  <c r="K17" i="9"/>
  <c r="I17" i="9"/>
  <c r="N16" i="9"/>
  <c r="R16" i="9" s="1"/>
  <c r="L16" i="9"/>
  <c r="K16" i="9"/>
  <c r="I16" i="9"/>
  <c r="A12" i="9"/>
  <c r="N15" i="9"/>
  <c r="L15" i="9"/>
  <c r="K15" i="9"/>
  <c r="I15" i="9"/>
  <c r="N14" i="9"/>
  <c r="L14" i="9"/>
  <c r="K14" i="9"/>
  <c r="R14" i="9" s="1"/>
  <c r="I14" i="9"/>
  <c r="N13" i="9"/>
  <c r="L13" i="9"/>
  <c r="K13" i="9"/>
  <c r="R13" i="9" s="1"/>
  <c r="I13" i="9"/>
  <c r="N12" i="9"/>
  <c r="L12" i="9"/>
  <c r="K12" i="9"/>
  <c r="I12" i="9"/>
  <c r="N10" i="9"/>
  <c r="L10" i="9"/>
  <c r="K10" i="9"/>
  <c r="R10" i="9" s="1"/>
  <c r="I10" i="9"/>
  <c r="I11" i="9"/>
  <c r="I9" i="9"/>
  <c r="I8" i="9"/>
  <c r="R74" i="9"/>
  <c r="R75" i="9"/>
  <c r="R76" i="9"/>
  <c r="R77" i="9"/>
  <c r="R78" i="9"/>
  <c r="R79" i="9"/>
  <c r="R80" i="9"/>
  <c r="R81" i="9"/>
  <c r="R82" i="9"/>
  <c r="R83" i="9"/>
  <c r="R85" i="9"/>
  <c r="R86" i="9"/>
  <c r="R87" i="9"/>
  <c r="R84" i="9"/>
  <c r="R15" i="9"/>
  <c r="R12" i="9"/>
  <c r="I3" i="31"/>
  <c r="I2" i="31"/>
  <c r="G4" i="15"/>
  <c r="G2" i="15"/>
  <c r="L9" i="9"/>
  <c r="L11" i="9"/>
  <c r="L8" i="9"/>
  <c r="H10" i="30"/>
  <c r="I10" i="30"/>
  <c r="H11" i="30"/>
  <c r="I11" i="30" s="1"/>
  <c r="H12" i="30"/>
  <c r="I12" i="30" s="1"/>
  <c r="H13" i="30"/>
  <c r="I13" i="30" s="1"/>
  <c r="H14" i="30"/>
  <c r="I14" i="30" s="1"/>
  <c r="H15" i="30"/>
  <c r="I15" i="30"/>
  <c r="H16" i="30"/>
  <c r="I16" i="30" s="1"/>
  <c r="H17" i="30"/>
  <c r="I17" i="30"/>
  <c r="H18" i="30"/>
  <c r="I18" i="30" s="1"/>
  <c r="H19" i="30"/>
  <c r="I19" i="30"/>
  <c r="H20" i="30"/>
  <c r="I20" i="30" s="1"/>
  <c r="H21" i="30"/>
  <c r="I21" i="30"/>
  <c r="H22" i="30"/>
  <c r="I22" i="30" s="1"/>
  <c r="H23" i="30"/>
  <c r="I23" i="30"/>
  <c r="H24" i="30"/>
  <c r="I24" i="30" s="1"/>
  <c r="H25" i="30"/>
  <c r="I25" i="30"/>
  <c r="H26" i="30"/>
  <c r="I26" i="30" s="1"/>
  <c r="H27" i="30"/>
  <c r="I27" i="30"/>
  <c r="H28" i="30"/>
  <c r="I28" i="30" s="1"/>
  <c r="F2" i="37"/>
  <c r="F1" i="37"/>
  <c r="H9" i="15"/>
  <c r="H10" i="15"/>
  <c r="H11" i="15"/>
  <c r="H12" i="15"/>
  <c r="M12" i="15" s="1"/>
  <c r="H13" i="15"/>
  <c r="H14" i="15"/>
  <c r="H15" i="15"/>
  <c r="H16" i="15"/>
  <c r="M16" i="15" s="1"/>
  <c r="H17" i="15"/>
  <c r="H18" i="15"/>
  <c r="H19" i="15"/>
  <c r="H20" i="15"/>
  <c r="M20" i="15" s="1"/>
  <c r="H21" i="15"/>
  <c r="H22" i="15"/>
  <c r="H23" i="15"/>
  <c r="H24" i="15"/>
  <c r="M24" i="15" s="1"/>
  <c r="H25" i="15"/>
  <c r="M25" i="15" s="1"/>
  <c r="H26" i="15"/>
  <c r="H27" i="15"/>
  <c r="H28" i="15"/>
  <c r="M28" i="15" s="1"/>
  <c r="D28" i="36" s="1"/>
  <c r="L9" i="15"/>
  <c r="K10" i="15"/>
  <c r="L10" i="15"/>
  <c r="K11" i="15"/>
  <c r="M11" i="15" s="1"/>
  <c r="L11" i="15"/>
  <c r="K12" i="15"/>
  <c r="L12" i="15"/>
  <c r="K13" i="15"/>
  <c r="M13" i="15" s="1"/>
  <c r="L13" i="15"/>
  <c r="K14" i="15"/>
  <c r="M14" i="15"/>
  <c r="D28" i="9"/>
  <c r="T28" i="9" s="1"/>
  <c r="L14" i="15"/>
  <c r="K15" i="15"/>
  <c r="L15" i="15"/>
  <c r="K16" i="15"/>
  <c r="L16" i="15"/>
  <c r="K17" i="15"/>
  <c r="L17" i="15"/>
  <c r="K18" i="15"/>
  <c r="M18" i="15" s="1"/>
  <c r="L18" i="15"/>
  <c r="K19" i="15"/>
  <c r="L19" i="15"/>
  <c r="K20" i="15"/>
  <c r="L20" i="15"/>
  <c r="K21" i="15"/>
  <c r="L21" i="15"/>
  <c r="K22" i="15"/>
  <c r="M22" i="15" s="1"/>
  <c r="N22" i="15" s="1"/>
  <c r="D22" i="31" s="1"/>
  <c r="F22" i="36" s="1"/>
  <c r="L22" i="15"/>
  <c r="K23" i="15"/>
  <c r="L23" i="15"/>
  <c r="K24" i="15"/>
  <c r="L24" i="15"/>
  <c r="K25" i="15"/>
  <c r="L25" i="15"/>
  <c r="K26" i="15"/>
  <c r="M26" i="15" s="1"/>
  <c r="D26" i="36" s="1"/>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D13" i="15"/>
  <c r="F13" i="15" s="1"/>
  <c r="C13" i="31" s="1"/>
  <c r="D14" i="15"/>
  <c r="E14" i="15" s="1"/>
  <c r="D15" i="15"/>
  <c r="D16" i="15"/>
  <c r="D17" i="15"/>
  <c r="E17" i="15" s="1"/>
  <c r="D18" i="15"/>
  <c r="E18" i="15" s="1"/>
  <c r="C44" i="9" s="1"/>
  <c r="S44" i="9" s="1"/>
  <c r="S45" i="9" s="1"/>
  <c r="S46" i="9" s="1"/>
  <c r="S47" i="9" s="1"/>
  <c r="H18" i="36" s="1"/>
  <c r="D19" i="15"/>
  <c r="D20" i="15"/>
  <c r="D21" i="15"/>
  <c r="D22" i="15"/>
  <c r="E22" i="15" s="1"/>
  <c r="C60" i="9" s="1"/>
  <c r="S60" i="9" s="1"/>
  <c r="D23" i="15"/>
  <c r="D24" i="15"/>
  <c r="E24" i="15" s="1"/>
  <c r="C24" i="36" s="1"/>
  <c r="D25" i="15"/>
  <c r="D26" i="15"/>
  <c r="E26" i="15" s="1"/>
  <c r="D27" i="15"/>
  <c r="D28" i="15"/>
  <c r="M9" i="15"/>
  <c r="D9" i="36" s="1"/>
  <c r="E21" i="15"/>
  <c r="C56" i="9" s="1"/>
  <c r="S56" i="9" s="1"/>
  <c r="S57" i="9"/>
  <c r="S58" i="9" s="1"/>
  <c r="S59" i="9" s="1"/>
  <c r="E13" i="15"/>
  <c r="C24" i="9" s="1"/>
  <c r="E25" i="15"/>
  <c r="C72" i="9" s="1"/>
  <c r="S72" i="9" s="1"/>
  <c r="E28" i="15"/>
  <c r="C28" i="36" s="1"/>
  <c r="E20" i="15"/>
  <c r="E16" i="15"/>
  <c r="C16" i="36" s="1"/>
  <c r="C36" i="9"/>
  <c r="S36" i="9" s="1"/>
  <c r="E12" i="15"/>
  <c r="U44" i="9"/>
  <c r="E27" i="15"/>
  <c r="C80" i="9"/>
  <c r="E23" i="15"/>
  <c r="C64" i="9" s="1"/>
  <c r="S64" i="9" s="1"/>
  <c r="S65" i="9"/>
  <c r="S66" i="9" s="1"/>
  <c r="S67" i="9" s="1"/>
  <c r="E19" i="15"/>
  <c r="C19" i="36" s="1"/>
  <c r="E15" i="15"/>
  <c r="C32" i="9" s="1"/>
  <c r="S32" i="9" s="1"/>
  <c r="S33" i="9" s="1"/>
  <c r="S34" i="9" s="1"/>
  <c r="S35" i="9" s="1"/>
  <c r="M10" i="15"/>
  <c r="D10" i="36" s="1"/>
  <c r="N14" i="15"/>
  <c r="D14" i="31"/>
  <c r="F14" i="36" s="1"/>
  <c r="D14" i="36"/>
  <c r="M21" i="15"/>
  <c r="D56" i="9" s="1"/>
  <c r="T56" i="9" s="1"/>
  <c r="M17" i="15"/>
  <c r="D17" i="36" s="1"/>
  <c r="M27" i="15"/>
  <c r="D27" i="36" s="1"/>
  <c r="M23" i="15"/>
  <c r="M19" i="15"/>
  <c r="M15" i="15"/>
  <c r="D32" i="9" s="1"/>
  <c r="E10" i="30"/>
  <c r="B12" i="9" s="1"/>
  <c r="E11" i="30"/>
  <c r="B16" i="9" s="1"/>
  <c r="E12" i="30"/>
  <c r="B20" i="9" s="1"/>
  <c r="E13" i="30"/>
  <c r="B24" i="9" s="1"/>
  <c r="E14" i="30"/>
  <c r="B28" i="9"/>
  <c r="E15" i="30"/>
  <c r="B32" i="9" s="1"/>
  <c r="E16" i="30"/>
  <c r="B36" i="9"/>
  <c r="E17" i="30"/>
  <c r="B40" i="9" s="1"/>
  <c r="E18" i="30"/>
  <c r="B44" i="9"/>
  <c r="E19" i="30"/>
  <c r="E20" i="30"/>
  <c r="B52" i="9"/>
  <c r="E21" i="30"/>
  <c r="B56" i="9" s="1"/>
  <c r="E22" i="30"/>
  <c r="E23" i="30"/>
  <c r="B64" i="9" s="1"/>
  <c r="E24" i="30"/>
  <c r="B24" i="31" s="1"/>
  <c r="B68" i="9"/>
  <c r="E25" i="30"/>
  <c r="B72" i="9" s="1"/>
  <c r="E26" i="30"/>
  <c r="B76" i="9"/>
  <c r="E27" i="30"/>
  <c r="E28" i="30"/>
  <c r="E9" i="30"/>
  <c r="B9" i="15" s="1"/>
  <c r="D15" i="36"/>
  <c r="T32" i="9"/>
  <c r="T33" i="9" s="1"/>
  <c r="T34" i="9" s="1"/>
  <c r="T35" i="9" s="1"/>
  <c r="D18" i="36"/>
  <c r="C68" i="9"/>
  <c r="S68" i="9"/>
  <c r="S69" i="9" s="1"/>
  <c r="S70" i="9" s="1"/>
  <c r="S71" i="9" s="1"/>
  <c r="C25" i="36"/>
  <c r="D19" i="36"/>
  <c r="D48" i="9"/>
  <c r="T48" i="9" s="1"/>
  <c r="T49" i="9"/>
  <c r="T50" i="9"/>
  <c r="T51" i="9" s="1"/>
  <c r="I19" i="36" s="1"/>
  <c r="K19" i="36" s="1"/>
  <c r="D76" i="9"/>
  <c r="D40" i="9"/>
  <c r="T40" i="9" s="1"/>
  <c r="D22" i="36"/>
  <c r="D60" i="9"/>
  <c r="T60" i="9" s="1"/>
  <c r="D23" i="36"/>
  <c r="D64" i="9"/>
  <c r="T64" i="9"/>
  <c r="T65" i="9"/>
  <c r="T66" i="9" s="1"/>
  <c r="T67" i="9" s="1"/>
  <c r="D21" i="36"/>
  <c r="C48" i="9"/>
  <c r="S48" i="9"/>
  <c r="D80" i="9"/>
  <c r="D20" i="36"/>
  <c r="D25" i="36"/>
  <c r="D72" i="9"/>
  <c r="T72" i="9" s="1"/>
  <c r="C20" i="36"/>
  <c r="C52" i="9"/>
  <c r="S52" i="9"/>
  <c r="C12" i="36"/>
  <c r="C20" i="9"/>
  <c r="S20" i="9" s="1"/>
  <c r="S21" i="9" s="1"/>
  <c r="S22" i="9" s="1"/>
  <c r="S23" i="9" s="1"/>
  <c r="C84" i="9"/>
  <c r="B28" i="15"/>
  <c r="B84" i="9"/>
  <c r="C21" i="36"/>
  <c r="C18" i="36"/>
  <c r="C27" i="36"/>
  <c r="C23" i="36"/>
  <c r="C10" i="36"/>
  <c r="N28" i="15"/>
  <c r="D28" i="31"/>
  <c r="F28" i="36" s="1"/>
  <c r="N23" i="15"/>
  <c r="D23" i="31"/>
  <c r="N16" i="15"/>
  <c r="D16" i="31"/>
  <c r="F16" i="36" s="1"/>
  <c r="N26" i="15"/>
  <c r="D26" i="31" s="1"/>
  <c r="F26" i="36" s="1"/>
  <c r="N19" i="15"/>
  <c r="D19" i="31"/>
  <c r="F19" i="36" s="1"/>
  <c r="N27" i="15"/>
  <c r="D27" i="31" s="1"/>
  <c r="F27" i="36" s="1"/>
  <c r="N25" i="15"/>
  <c r="D25" i="31"/>
  <c r="N15" i="15"/>
  <c r="D15" i="31" s="1"/>
  <c r="F15" i="36" s="1"/>
  <c r="D2" i="33"/>
  <c r="D1" i="33"/>
  <c r="D2" i="36"/>
  <c r="D1" i="36"/>
  <c r="D2" i="35"/>
  <c r="D1" i="35"/>
  <c r="D2" i="9"/>
  <c r="D1" i="9"/>
  <c r="D2" i="31"/>
  <c r="D1" i="31"/>
  <c r="D2" i="15"/>
  <c r="D2" i="20"/>
  <c r="D1" i="20"/>
  <c r="B28" i="36"/>
  <c r="A28" i="36"/>
  <c r="A27" i="36"/>
  <c r="B26" i="36"/>
  <c r="A26" i="36"/>
  <c r="B25" i="36"/>
  <c r="A25" i="36"/>
  <c r="B24" i="36"/>
  <c r="A24" i="36"/>
  <c r="A23" i="36"/>
  <c r="B22" i="36"/>
  <c r="A22" i="36"/>
  <c r="A21" i="36"/>
  <c r="B20" i="36"/>
  <c r="A20" i="36"/>
  <c r="A19" i="36"/>
  <c r="B18" i="36"/>
  <c r="A18" i="36"/>
  <c r="B17" i="36"/>
  <c r="A17" i="36"/>
  <c r="B16" i="36"/>
  <c r="A16" i="36"/>
  <c r="A15" i="36"/>
  <c r="B14" i="36"/>
  <c r="A14" i="36"/>
  <c r="B13" i="36"/>
  <c r="A13" i="36"/>
  <c r="B12" i="36"/>
  <c r="A12" i="36"/>
  <c r="A11" i="36"/>
  <c r="A10" i="36"/>
  <c r="A9" i="36"/>
  <c r="B28" i="35"/>
  <c r="A28" i="35"/>
  <c r="A27" i="35"/>
  <c r="B26" i="35"/>
  <c r="A26" i="35"/>
  <c r="B25" i="35"/>
  <c r="A25" i="35"/>
  <c r="B24" i="35"/>
  <c r="A24" i="35"/>
  <c r="B23" i="35"/>
  <c r="A23" i="35"/>
  <c r="B22" i="35"/>
  <c r="A22" i="35"/>
  <c r="A21" i="35"/>
  <c r="B20" i="35"/>
  <c r="A20" i="35"/>
  <c r="A19" i="35"/>
  <c r="B18" i="35"/>
  <c r="A18" i="35"/>
  <c r="B17" i="35"/>
  <c r="A17" i="35"/>
  <c r="B16" i="35"/>
  <c r="A16" i="35"/>
  <c r="B15" i="35"/>
  <c r="A15" i="35"/>
  <c r="B14" i="35"/>
  <c r="A14" i="35"/>
  <c r="B13" i="35"/>
  <c r="A13" i="35"/>
  <c r="A12" i="35"/>
  <c r="A11" i="35"/>
  <c r="A10" i="35"/>
  <c r="A9" i="35"/>
  <c r="N8" i="9"/>
  <c r="N9" i="9"/>
  <c r="N11" i="9"/>
  <c r="A8" i="9"/>
  <c r="K9" i="9"/>
  <c r="R9" i="9" s="1"/>
  <c r="K11" i="9"/>
  <c r="K8" i="9"/>
  <c r="R11" i="9"/>
  <c r="F23" i="36"/>
  <c r="F25" i="36"/>
  <c r="F10" i="15"/>
  <c r="C10" i="31" s="1"/>
  <c r="F11" i="15"/>
  <c r="C11" i="31" s="1"/>
  <c r="F12" i="15"/>
  <c r="F14" i="15"/>
  <c r="C14" i="31"/>
  <c r="F15" i="15"/>
  <c r="C15" i="31"/>
  <c r="F16" i="15"/>
  <c r="C16" i="31"/>
  <c r="E16" i="36" s="1"/>
  <c r="F17" i="15"/>
  <c r="C17" i="31"/>
  <c r="F18" i="15"/>
  <c r="C18" i="31"/>
  <c r="E18" i="31" s="1"/>
  <c r="G18" i="36" s="1"/>
  <c r="F19" i="15"/>
  <c r="C19" i="31"/>
  <c r="F20" i="15"/>
  <c r="C20" i="31" s="1"/>
  <c r="F21" i="15"/>
  <c r="C21" i="31" s="1"/>
  <c r="F23" i="15"/>
  <c r="C23" i="31" s="1"/>
  <c r="E23" i="31" s="1"/>
  <c r="G23" i="36" s="1"/>
  <c r="F24" i="15"/>
  <c r="C24" i="31"/>
  <c r="F25" i="15"/>
  <c r="C25" i="31" s="1"/>
  <c r="E25" i="36" s="1"/>
  <c r="F27" i="15"/>
  <c r="C27" i="31" s="1"/>
  <c r="E27" i="31" s="1"/>
  <c r="F28" i="15"/>
  <c r="C28" i="31"/>
  <c r="E28" i="36" s="1"/>
  <c r="G27" i="36"/>
  <c r="E27" i="36"/>
  <c r="E23" i="36"/>
  <c r="E19" i="31"/>
  <c r="G19" i="36" s="1"/>
  <c r="E19" i="36"/>
  <c r="E25" i="31"/>
  <c r="G25" i="36" s="1"/>
  <c r="E17" i="31"/>
  <c r="G17" i="36"/>
  <c r="E17" i="36"/>
  <c r="E28" i="31"/>
  <c r="G28" i="36" s="1"/>
  <c r="E15" i="31"/>
  <c r="G15" i="36"/>
  <c r="E15" i="36"/>
  <c r="C12" i="31"/>
  <c r="E12" i="36" s="1"/>
  <c r="A10" i="31"/>
  <c r="H23" i="36"/>
  <c r="J23" i="36"/>
  <c r="L23" i="36" s="1"/>
  <c r="N23" i="36" s="1"/>
  <c r="M23" i="36" s="1"/>
  <c r="P23" i="36" s="1"/>
  <c r="H24" i="36"/>
  <c r="J24" i="36" s="1"/>
  <c r="L24" i="36" s="1"/>
  <c r="N24" i="36" s="1"/>
  <c r="M24" i="36" s="1"/>
  <c r="P24" i="36"/>
  <c r="J18" i="36"/>
  <c r="L18" i="36" s="1"/>
  <c r="N18" i="36" s="1"/>
  <c r="M18" i="36" s="1"/>
  <c r="P18" i="36" s="1"/>
  <c r="C18" i="35"/>
  <c r="E18" i="35" s="1"/>
  <c r="G18" i="35" s="1"/>
  <c r="I23" i="36"/>
  <c r="K23" i="36" s="1"/>
  <c r="D15" i="35"/>
  <c r="F15" i="35" s="1"/>
  <c r="H15" i="36"/>
  <c r="J15" i="36" s="1"/>
  <c r="L15" i="36" s="1"/>
  <c r="N15" i="36" s="1"/>
  <c r="M15" i="36" s="1"/>
  <c r="P15" i="36"/>
  <c r="B13" i="15"/>
  <c r="B10" i="31"/>
  <c r="A11" i="31"/>
  <c r="A9" i="31"/>
  <c r="B11" i="31"/>
  <c r="A12" i="31"/>
  <c r="B12" i="31"/>
  <c r="A13" i="31"/>
  <c r="B13" i="31"/>
  <c r="A14" i="31"/>
  <c r="B14" i="31"/>
  <c r="A15" i="31"/>
  <c r="B15" i="31"/>
  <c r="A16" i="31"/>
  <c r="B16" i="31"/>
  <c r="A17" i="31"/>
  <c r="B17" i="31"/>
  <c r="A18" i="31"/>
  <c r="B18" i="31"/>
  <c r="A19" i="31"/>
  <c r="A20" i="31"/>
  <c r="B20" i="31"/>
  <c r="A21" i="31"/>
  <c r="B21" i="31"/>
  <c r="A22" i="31"/>
  <c r="A23" i="31"/>
  <c r="B23" i="31"/>
  <c r="A24" i="31"/>
  <c r="A25" i="31"/>
  <c r="B25" i="31"/>
  <c r="A26" i="31"/>
  <c r="B26" i="31"/>
  <c r="A27" i="31"/>
  <c r="B27" i="31"/>
  <c r="A28" i="31"/>
  <c r="B28" i="31"/>
  <c r="A17" i="15"/>
  <c r="B17" i="15"/>
  <c r="A18" i="15"/>
  <c r="B18" i="15"/>
  <c r="A19" i="15"/>
  <c r="B19" i="15"/>
  <c r="A20" i="15"/>
  <c r="B20" i="15"/>
  <c r="A21" i="15"/>
  <c r="B21" i="15"/>
  <c r="A22" i="15"/>
  <c r="A23" i="15"/>
  <c r="B23" i="15"/>
  <c r="A24" i="15"/>
  <c r="A25" i="15"/>
  <c r="B25" i="15"/>
  <c r="A26" i="15"/>
  <c r="B26" i="15"/>
  <c r="A27" i="15"/>
  <c r="B27" i="15"/>
  <c r="A28" i="15"/>
  <c r="B16" i="15"/>
  <c r="A16" i="15"/>
  <c r="B15" i="15"/>
  <c r="A15" i="15"/>
  <c r="B14" i="15"/>
  <c r="A14" i="15"/>
  <c r="A13" i="15"/>
  <c r="A12" i="15"/>
  <c r="A11" i="15"/>
  <c r="A10" i="15"/>
  <c r="A9" i="15"/>
  <c r="E21" i="36" l="1"/>
  <c r="E21" i="31"/>
  <c r="G21" i="36" s="1"/>
  <c r="E14" i="31"/>
  <c r="G14" i="36" s="1"/>
  <c r="E14" i="36"/>
  <c r="T57" i="9"/>
  <c r="T58" i="9" s="1"/>
  <c r="T59" i="9" s="1"/>
  <c r="T76" i="9"/>
  <c r="T80" i="9"/>
  <c r="T81" i="9" s="1"/>
  <c r="T82" i="9" s="1"/>
  <c r="T83" i="9" s="1"/>
  <c r="S80" i="9"/>
  <c r="S84" i="9"/>
  <c r="E16" i="31"/>
  <c r="G16" i="36" s="1"/>
  <c r="E24" i="31"/>
  <c r="G24" i="36" s="1"/>
  <c r="E24" i="36"/>
  <c r="U32" i="9"/>
  <c r="C15" i="35"/>
  <c r="E15" i="35" s="1"/>
  <c r="G15" i="35" s="1"/>
  <c r="D24" i="36"/>
  <c r="D68" i="9"/>
  <c r="T68" i="9" s="1"/>
  <c r="N24" i="15"/>
  <c r="D24" i="31" s="1"/>
  <c r="F24" i="36" s="1"/>
  <c r="E18" i="36"/>
  <c r="U56" i="9"/>
  <c r="H21" i="36"/>
  <c r="J21" i="36" s="1"/>
  <c r="L21" i="36" s="1"/>
  <c r="N21" i="36" s="1"/>
  <c r="M21" i="36" s="1"/>
  <c r="P21" i="36" s="1"/>
  <c r="C21" i="35"/>
  <c r="E21" i="35" s="1"/>
  <c r="G21" i="35" s="1"/>
  <c r="S41" i="9"/>
  <c r="S42" i="9" s="1"/>
  <c r="S43" i="9" s="1"/>
  <c r="T41" i="9"/>
  <c r="T42" i="9" s="1"/>
  <c r="T43" i="9" s="1"/>
  <c r="S73" i="9"/>
  <c r="S74" i="9" s="1"/>
  <c r="S75" i="9" s="1"/>
  <c r="T73" i="9"/>
  <c r="T74" i="9" s="1"/>
  <c r="T75" i="9" s="1"/>
  <c r="T77" i="9"/>
  <c r="T78" i="9" s="1"/>
  <c r="T79" i="9" s="1"/>
  <c r="S81" i="9"/>
  <c r="S82" i="9" s="1"/>
  <c r="S83" i="9" s="1"/>
  <c r="S85" i="9"/>
  <c r="S86" i="9"/>
  <c r="S87" i="9" s="1"/>
  <c r="E20" i="36"/>
  <c r="E20" i="31"/>
  <c r="G20" i="36" s="1"/>
  <c r="C24" i="35"/>
  <c r="E24" i="35" s="1"/>
  <c r="G24" i="35" s="1"/>
  <c r="U68" i="9"/>
  <c r="B60" i="9"/>
  <c r="B22" i="31"/>
  <c r="B22" i="15"/>
  <c r="B48" i="9"/>
  <c r="B19" i="36"/>
  <c r="B19" i="35"/>
  <c r="C76" i="9"/>
  <c r="S76" i="9" s="1"/>
  <c r="S77" i="9" s="1"/>
  <c r="S78" i="9" s="1"/>
  <c r="S79" i="9" s="1"/>
  <c r="C26" i="36"/>
  <c r="C14" i="36"/>
  <c r="C28" i="9"/>
  <c r="S28" i="9" s="1"/>
  <c r="S29" i="9" s="1"/>
  <c r="S30" i="9" s="1"/>
  <c r="S31" i="9" s="1"/>
  <c r="D44" i="9"/>
  <c r="T44" i="9" s="1"/>
  <c r="T45" i="9" s="1"/>
  <c r="T46" i="9" s="1"/>
  <c r="T47" i="9" s="1"/>
  <c r="N18" i="15"/>
  <c r="D18" i="31" s="1"/>
  <c r="F18" i="36" s="1"/>
  <c r="D16" i="9"/>
  <c r="D11" i="36"/>
  <c r="D52" i="9"/>
  <c r="T52" i="9" s="1"/>
  <c r="T53" i="9" s="1"/>
  <c r="T54" i="9" s="1"/>
  <c r="T55" i="9" s="1"/>
  <c r="N20" i="15"/>
  <c r="D20" i="31" s="1"/>
  <c r="F20" i="36" s="1"/>
  <c r="D36" i="9"/>
  <c r="T36" i="9" s="1"/>
  <c r="T37" i="9" s="1"/>
  <c r="T38" i="9" s="1"/>
  <c r="T39" i="9" s="1"/>
  <c r="D16" i="36"/>
  <c r="D20" i="9"/>
  <c r="T20" i="9" s="1"/>
  <c r="T21" i="9" s="1"/>
  <c r="T22" i="9" s="1"/>
  <c r="T23" i="9" s="1"/>
  <c r="I12" i="36" s="1"/>
  <c r="K12" i="36" s="1"/>
  <c r="D12" i="36"/>
  <c r="N12" i="15"/>
  <c r="D12" i="31" s="1"/>
  <c r="F12" i="36" s="1"/>
  <c r="B19" i="31"/>
  <c r="D23" i="35"/>
  <c r="F23" i="35" s="1"/>
  <c r="V64" i="9"/>
  <c r="I15" i="36"/>
  <c r="K15" i="36" s="1"/>
  <c r="V32" i="9"/>
  <c r="B80" i="9"/>
  <c r="B27" i="36"/>
  <c r="B27" i="35"/>
  <c r="D84" i="9"/>
  <c r="T84" i="9" s="1"/>
  <c r="T85" i="9" s="1"/>
  <c r="T86" i="9" s="1"/>
  <c r="T87" i="9" s="1"/>
  <c r="V48" i="9"/>
  <c r="D19" i="35"/>
  <c r="F19" i="35" s="1"/>
  <c r="U64" i="9"/>
  <c r="C23" i="35"/>
  <c r="E23" i="35" s="1"/>
  <c r="G23" i="35" s="1"/>
  <c r="T29" i="9"/>
  <c r="T30" i="9" s="1"/>
  <c r="T31" i="9" s="1"/>
  <c r="F26" i="15"/>
  <c r="C26" i="31" s="1"/>
  <c r="F22" i="15"/>
  <c r="C22" i="31" s="1"/>
  <c r="R8" i="9"/>
  <c r="C22" i="36"/>
  <c r="C40" i="9"/>
  <c r="S40" i="9" s="1"/>
  <c r="C17" i="36"/>
  <c r="S49" i="9"/>
  <c r="S50" i="9" s="1"/>
  <c r="S51" i="9" s="1"/>
  <c r="S61" i="9"/>
  <c r="S62" i="9" s="1"/>
  <c r="S63" i="9" s="1"/>
  <c r="T61" i="9"/>
  <c r="T62" i="9" s="1"/>
  <c r="T63" i="9" s="1"/>
  <c r="B24" i="15"/>
  <c r="B21" i="35"/>
  <c r="B15" i="36"/>
  <c r="B21" i="36"/>
  <c r="B23" i="36"/>
  <c r="N17" i="15"/>
  <c r="D17" i="31" s="1"/>
  <c r="F17" i="36" s="1"/>
  <c r="N21" i="15"/>
  <c r="D21" i="31" s="1"/>
  <c r="F21" i="36" s="1"/>
  <c r="C15" i="36"/>
  <c r="C13" i="36"/>
  <c r="S37" i="9"/>
  <c r="S38" i="9" s="1"/>
  <c r="S39" i="9" s="1"/>
  <c r="S53" i="9"/>
  <c r="S54" i="9" s="1"/>
  <c r="S55" i="9" s="1"/>
  <c r="T69" i="9"/>
  <c r="T70" i="9" s="1"/>
  <c r="T71" i="9" s="1"/>
  <c r="S24" i="9"/>
  <c r="S25" i="9" s="1"/>
  <c r="S26" i="9" s="1"/>
  <c r="S27" i="9" s="1"/>
  <c r="H13" i="36" s="1"/>
  <c r="J13" i="36" s="1"/>
  <c r="S12" i="9"/>
  <c r="S13" i="9" s="1"/>
  <c r="S14" i="9" s="1"/>
  <c r="S15" i="9" s="1"/>
  <c r="U12" i="9" s="1"/>
  <c r="D13" i="36"/>
  <c r="D24" i="9"/>
  <c r="T24" i="9" s="1"/>
  <c r="T25" i="9" s="1"/>
  <c r="T26" i="9" s="1"/>
  <c r="T27" i="9" s="1"/>
  <c r="N13" i="15"/>
  <c r="D13" i="31" s="1"/>
  <c r="F13" i="36" s="1"/>
  <c r="E13" i="36"/>
  <c r="V20" i="9"/>
  <c r="U20" i="9"/>
  <c r="H12" i="36"/>
  <c r="J12" i="36" s="1"/>
  <c r="C12" i="35"/>
  <c r="E12" i="35" s="1"/>
  <c r="E12" i="31"/>
  <c r="G12" i="36" s="1"/>
  <c r="F9" i="15"/>
  <c r="C9" i="31" s="1"/>
  <c r="E9" i="36" s="1"/>
  <c r="B12" i="15"/>
  <c r="B12" i="35"/>
  <c r="B10" i="35"/>
  <c r="B10" i="36"/>
  <c r="B10" i="15"/>
  <c r="B11" i="15"/>
  <c r="B9" i="31"/>
  <c r="B8" i="9"/>
  <c r="T16" i="9"/>
  <c r="T17" i="9" s="1"/>
  <c r="T18" i="9" s="1"/>
  <c r="T19" i="9" s="1"/>
  <c r="V16" i="9" s="1"/>
  <c r="N11" i="15"/>
  <c r="D11" i="31" s="1"/>
  <c r="F11" i="36" s="1"/>
  <c r="E11" i="36"/>
  <c r="C11" i="36"/>
  <c r="C16" i="9"/>
  <c r="S16" i="9" s="1"/>
  <c r="S17" i="9" s="1"/>
  <c r="S18" i="9" s="1"/>
  <c r="S19" i="9" s="1"/>
  <c r="D12" i="9"/>
  <c r="T12" i="9" s="1"/>
  <c r="T13" i="9" s="1"/>
  <c r="T14" i="9" s="1"/>
  <c r="T15" i="9" s="1"/>
  <c r="V12" i="9" s="1"/>
  <c r="N10" i="15"/>
  <c r="D10" i="31" s="1"/>
  <c r="F10" i="36" s="1"/>
  <c r="C10" i="35"/>
  <c r="E10" i="35" s="1"/>
  <c r="E10" i="31"/>
  <c r="G10" i="36" s="1"/>
  <c r="E10" i="36"/>
  <c r="D8" i="9"/>
  <c r="T8" i="9" s="1"/>
  <c r="T9" i="9" s="1"/>
  <c r="T10" i="9" s="1"/>
  <c r="T11" i="9" s="1"/>
  <c r="N9" i="15"/>
  <c r="D9" i="31" s="1"/>
  <c r="C8" i="9"/>
  <c r="S8" i="9" s="1"/>
  <c r="S9" i="9" s="1"/>
  <c r="S10" i="9" s="1"/>
  <c r="S11" i="9" s="1"/>
  <c r="B9" i="35"/>
  <c r="B9" i="36"/>
  <c r="B11" i="35"/>
  <c r="B11" i="36"/>
  <c r="U76" i="9" l="1"/>
  <c r="C26" i="35"/>
  <c r="E26" i="35" s="1"/>
  <c r="G26" i="35" s="1"/>
  <c r="H26" i="36"/>
  <c r="J26" i="36" s="1"/>
  <c r="L26" i="36" s="1"/>
  <c r="N26" i="36" s="1"/>
  <c r="M26" i="36" s="1"/>
  <c r="P26" i="36" s="1"/>
  <c r="V84" i="9"/>
  <c r="D28" i="35"/>
  <c r="F28" i="35" s="1"/>
  <c r="I28" i="36"/>
  <c r="K28" i="36" s="1"/>
  <c r="H27" i="36"/>
  <c r="J27" i="36" s="1"/>
  <c r="L27" i="36" s="1"/>
  <c r="N27" i="36" s="1"/>
  <c r="M27" i="36" s="1"/>
  <c r="P27" i="36" s="1"/>
  <c r="U80" i="9"/>
  <c r="C27" i="35"/>
  <c r="E27" i="35" s="1"/>
  <c r="G27" i="35" s="1"/>
  <c r="D27" i="35"/>
  <c r="F27" i="35" s="1"/>
  <c r="V80" i="9"/>
  <c r="I27" i="36"/>
  <c r="K27" i="36" s="1"/>
  <c r="D26" i="35"/>
  <c r="F26" i="35" s="1"/>
  <c r="V76" i="9"/>
  <c r="I26" i="36"/>
  <c r="K26" i="36" s="1"/>
  <c r="V44" i="9"/>
  <c r="D18" i="35"/>
  <c r="F18" i="35" s="1"/>
  <c r="I18" i="36"/>
  <c r="K18" i="36" s="1"/>
  <c r="H25" i="36"/>
  <c r="J25" i="36" s="1"/>
  <c r="L25" i="36" s="1"/>
  <c r="N25" i="36" s="1"/>
  <c r="M25" i="36" s="1"/>
  <c r="P25" i="36" s="1"/>
  <c r="U72" i="9"/>
  <c r="C25" i="35"/>
  <c r="E25" i="35" s="1"/>
  <c r="G25" i="35" s="1"/>
  <c r="H28" i="36"/>
  <c r="J28" i="36" s="1"/>
  <c r="L28" i="36" s="1"/>
  <c r="N28" i="36" s="1"/>
  <c r="M28" i="36" s="1"/>
  <c r="P28" i="36" s="1"/>
  <c r="U84" i="9"/>
  <c r="C28" i="35"/>
  <c r="E28" i="35" s="1"/>
  <c r="G28" i="35" s="1"/>
  <c r="V72" i="9"/>
  <c r="I25" i="36"/>
  <c r="K25" i="36" s="1"/>
  <c r="D25" i="35"/>
  <c r="F25" i="35" s="1"/>
  <c r="H10" i="36"/>
  <c r="J10" i="36" s="1"/>
  <c r="D12" i="35"/>
  <c r="F12" i="35" s="1"/>
  <c r="G12" i="35" s="1"/>
  <c r="E22" i="31"/>
  <c r="G22" i="36" s="1"/>
  <c r="E22" i="36"/>
  <c r="U28" i="9"/>
  <c r="H14" i="36"/>
  <c r="J14" i="36" s="1"/>
  <c r="L14" i="36" s="1"/>
  <c r="N14" i="36" s="1"/>
  <c r="M14" i="36" s="1"/>
  <c r="P14" i="36" s="1"/>
  <c r="C14" i="35"/>
  <c r="E14" i="35" s="1"/>
  <c r="G14" i="35" s="1"/>
  <c r="U36" i="9"/>
  <c r="H16" i="36"/>
  <c r="J16" i="36" s="1"/>
  <c r="L16" i="36" s="1"/>
  <c r="N16" i="36" s="1"/>
  <c r="M16" i="36" s="1"/>
  <c r="P16" i="36" s="1"/>
  <c r="C16" i="35"/>
  <c r="E16" i="35" s="1"/>
  <c r="G16" i="35" s="1"/>
  <c r="H19" i="36"/>
  <c r="J19" i="36" s="1"/>
  <c r="L19" i="36" s="1"/>
  <c r="N19" i="36" s="1"/>
  <c r="M19" i="36" s="1"/>
  <c r="P19" i="36" s="1"/>
  <c r="U48" i="9"/>
  <c r="C19" i="35"/>
  <c r="E19" i="35" s="1"/>
  <c r="G19" i="35" s="1"/>
  <c r="I20" i="36"/>
  <c r="K20" i="36" s="1"/>
  <c r="V52" i="9"/>
  <c r="D20" i="35"/>
  <c r="F20" i="35" s="1"/>
  <c r="C17" i="35"/>
  <c r="E17" i="35" s="1"/>
  <c r="G17" i="35" s="1"/>
  <c r="U40" i="9"/>
  <c r="H17" i="36"/>
  <c r="J17" i="36" s="1"/>
  <c r="L17" i="36" s="1"/>
  <c r="N17" i="36" s="1"/>
  <c r="M17" i="36" s="1"/>
  <c r="P17" i="36" s="1"/>
  <c r="I24" i="36"/>
  <c r="K24" i="36" s="1"/>
  <c r="V68" i="9"/>
  <c r="D24" i="35"/>
  <c r="F24" i="35" s="1"/>
  <c r="D22" i="35"/>
  <c r="F22" i="35" s="1"/>
  <c r="V60" i="9"/>
  <c r="I22" i="36"/>
  <c r="K22" i="36" s="1"/>
  <c r="E26" i="36"/>
  <c r="E26" i="31"/>
  <c r="G26" i="36" s="1"/>
  <c r="I16" i="36"/>
  <c r="K16" i="36" s="1"/>
  <c r="V36" i="9"/>
  <c r="D16" i="35"/>
  <c r="F16" i="35" s="1"/>
  <c r="E11" i="31"/>
  <c r="G11" i="36" s="1"/>
  <c r="E13" i="31"/>
  <c r="G13" i="36" s="1"/>
  <c r="H20" i="36"/>
  <c r="J20" i="36" s="1"/>
  <c r="L20" i="36" s="1"/>
  <c r="N20" i="36" s="1"/>
  <c r="M20" i="36" s="1"/>
  <c r="P20" i="36" s="1"/>
  <c r="U52" i="9"/>
  <c r="C20" i="35"/>
  <c r="E20" i="35" s="1"/>
  <c r="G20" i="35" s="1"/>
  <c r="U60" i="9"/>
  <c r="C22" i="35"/>
  <c r="E22" i="35" s="1"/>
  <c r="G22" i="35" s="1"/>
  <c r="H22" i="36"/>
  <c r="J22" i="36" s="1"/>
  <c r="L22" i="36" s="1"/>
  <c r="N22" i="36" s="1"/>
  <c r="M22" i="36" s="1"/>
  <c r="P22" i="36" s="1"/>
  <c r="I14" i="36"/>
  <c r="K14" i="36" s="1"/>
  <c r="V28" i="9"/>
  <c r="D14" i="35"/>
  <c r="F14" i="35" s="1"/>
  <c r="I17" i="36"/>
  <c r="K17" i="36" s="1"/>
  <c r="V40" i="9"/>
  <c r="D17" i="35"/>
  <c r="F17" i="35" s="1"/>
  <c r="V56" i="9"/>
  <c r="I21" i="36"/>
  <c r="K21" i="36" s="1"/>
  <c r="D21" i="35"/>
  <c r="F21" i="35" s="1"/>
  <c r="C13" i="35"/>
  <c r="E13" i="35" s="1"/>
  <c r="U24" i="9"/>
  <c r="I10" i="36"/>
  <c r="K10" i="36" s="1"/>
  <c r="D10" i="35"/>
  <c r="F10" i="35" s="1"/>
  <c r="G10" i="35" s="1"/>
  <c r="L12" i="36"/>
  <c r="N12" i="36" s="1"/>
  <c r="M12" i="36" s="1"/>
  <c r="P12" i="36" s="1"/>
  <c r="V24" i="9"/>
  <c r="I13" i="36"/>
  <c r="K13" i="36" s="1"/>
  <c r="L13" i="36" s="1"/>
  <c r="N13" i="36" s="1"/>
  <c r="M13" i="36" s="1"/>
  <c r="P13" i="36" s="1"/>
  <c r="D13" i="35"/>
  <c r="F13" i="35" s="1"/>
  <c r="I11" i="31"/>
  <c r="C12" i="37" s="1"/>
  <c r="D11" i="35"/>
  <c r="F11" i="35" s="1"/>
  <c r="K12" i="31"/>
  <c r="E13" i="37" s="1"/>
  <c r="I11" i="36"/>
  <c r="K11" i="36" s="1"/>
  <c r="K9" i="31"/>
  <c r="E10" i="37" s="1"/>
  <c r="K11" i="31"/>
  <c r="E12" i="37" s="1"/>
  <c r="U16" i="9"/>
  <c r="H11" i="36"/>
  <c r="J11" i="36" s="1"/>
  <c r="L11" i="36" s="1"/>
  <c r="N11" i="36" s="1"/>
  <c r="M11" i="36" s="1"/>
  <c r="P11" i="36" s="1"/>
  <c r="C11" i="35"/>
  <c r="E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9" i="35"/>
  <c r="U8" i="9"/>
  <c r="B15" i="33"/>
  <c r="G13" i="35" l="1"/>
  <c r="B17" i="33"/>
  <c r="L10" i="36"/>
  <c r="N10" i="36" s="1"/>
  <c r="M10" i="36" s="1"/>
  <c r="P10" i="36" s="1"/>
  <c r="G11" i="35"/>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c r="C16" i="33" l="1"/>
  <c r="B21" i="33"/>
  <c r="C17"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<sst xmlns="http://schemas.openxmlformats.org/spreadsheetml/2006/main" count="810" uniqueCount="321">
  <si>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</si>
  <si>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</si>
  <si>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</si>
  <si>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</si>
  <si>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</si>
  <si>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</si>
  <si>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</si>
  <si>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</si>
  <si>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</si>
  <si>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</si>
  <si>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</si>
  <si>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</si>
  <si>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</si>
  <si>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</si>
  <si>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</si>
  <si>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</si>
  <si>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</si>
  <si>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</si>
  <si>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</si>
  <si>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</si>
  <si>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</si>
  <si>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</si>
  <si>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</si>
  <si>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</si>
  <si>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</si>
  <si>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</si>
  <si>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</si>
  <si>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</si>
  <si>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</si>
  <si>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</si>
  <si>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</si>
  <si>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</si>
  <si>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</si>
  <si>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</si>
  <si>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</si>
  <si>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</si>
  <si>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</si>
  <si>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</si>
  <si>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</si>
  <si>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</si>
  <si>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</si>
  <si>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</si>
  <si>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</si>
  <si>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</si>
  <si>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</si>
  <si>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</si>
  <si>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</si>
  <si>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</si>
  <si>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</si>
  <si>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</si>
  <si>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</si>
  <si>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</si>
  <si>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</si>
  <si>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</si>
  <si>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</si>
  <si>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</si>
  <si>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</si>
  <si>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</si>
  <si>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</si>
  <si>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</si>
  <si>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</si>
  <si>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</si>
  <si>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</si>
  <si>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</si>
  <si>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</si>
  <si>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</si>
  <si>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</si>
  <si>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</si>
  <si>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</si>
  <si>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</si>
  <si>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</si>
  <si>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</si>
  <si>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</si>
  <si>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</si>
  <si>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</si>
  <si>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</si>
  <si>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</si>
  <si>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</si>
  <si>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</si>
  <si>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</si>
  <si>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</si>
  <si>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</si>
  <si>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</si>
  <si>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</si>
  <si>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</si>
  <si>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</si>
  <si>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</si>
  <si>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</si>
  <si>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</si>
  <si>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</si>
  <si>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</si>
  <si>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</si>
  <si>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</si>
  <si>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</si>
  <si>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</si>
  <si>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</si>
  <si>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</si>
  <si>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</si>
  <si>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</si>
  <si>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</si>
  <si>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</si>
  <si>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</si>
  <si>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</si>
  <si>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</si>
  <si>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</si>
  <si>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</si>
  <si>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</si>
  <si>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</si>
  <si>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</si>
  <si>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</si>
  <si>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</si>
  <si>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</si>
  <si>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</si>
  <si>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</si>
  <si>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</si>
  <si>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</si>
  <si>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</si>
  <si>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</si>
  <si>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</si>
  <si>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</si>
  <si>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</si>
  <si>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</si>
  <si>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</si>
  <si>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</si>
  <si>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</si>
  <si>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</si>
  <si>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</si>
  <si>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</si>
  <si>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</si>
  <si>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</si>
  <si>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</si>
  <si>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</si>
  <si>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</si>
  <si>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</si>
  <si>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</si>
  <si>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</si>
  <si>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</si>
  <si>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</si>
  <si>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</si>
  <si>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</si>
  <si>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</si>
  <si>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</si>
  <si>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</si>
  <si>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</si>
  <si>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</si>
  <si>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</si>
  <si>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</si>
  <si>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</si>
  <si>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</si>
  <si>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</si>
  <si>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</si>
  <si>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</si>
  <si>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</si>
  <si>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</si>
  <si>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</si>
  <si>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</si>
  <si>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</si>
  <si>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</si>
  <si>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</si>
  <si>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</si>
  <si>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</si>
  <si>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</si>
  <si>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</si>
  <si>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</si>
  <si>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</si>
  <si>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</si>
  <si>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</si>
  <si>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</si>
  <si>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</si>
  <si>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</si>
  <si>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</si>
  <si>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</si>
  <si>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</si>
  <si>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</si>
  <si>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</si>
  <si>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</si>
  <si>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</si>
  <si>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</si>
  <si>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</si>
  <si>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</si>
  <si>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</si>
  <si>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</si>
  <si>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</si>
  <si>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</si>
  <si>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</si>
  <si>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</si>
  <si>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</si>
  <si>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</si>
  <si>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</si>
  <si>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</si>
  <si>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</si>
  <si>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</si>
  <si>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</si>
  <si>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</si>
  <si>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</si>
  <si>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</si>
  <si>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</si>
  <si>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</si>
  <si>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</si>
  <si>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</si>
  <si>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</si>
  <si>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</si>
  <si>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</si>
  <si>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</si>
  <si>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</si>
  <si>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</si>
  <si>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</si>
  <si>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</si>
  <si>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</si>
  <si>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</si>
  <si>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</si>
  <si>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</si>
  <si>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</si>
  <si>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</si>
  <si>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</si>
  <si>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</si>
  <si>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</si>
  <si>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</si>
  <si>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</si>
  <si>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</si>
  <si>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</si>
  <si>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</si>
  <si>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</si>
  <si>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</si>
  <si>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</si>
  <si>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</si>
  <si>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</si>
  <si>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</si>
  <si>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</si>
  <si>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</si>
  <si>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</si>
  <si>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</si>
  <si>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</si>
  <si>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</si>
  <si>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</si>
  <si>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</si>
  <si>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</si>
  <si>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</si>
  <si>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</si>
  <si>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</si>
  <si>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</si>
  <si>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</si>
  <si>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</si>
  <si>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</si>
  <si>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</si>
  <si>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</si>
  <si>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</si>
  <si>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</si>
  <si>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</si>
  <si>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</si>
  <si>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</si>
  <si>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</si>
  <si>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</si>
  <si>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</si>
  <si>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</si>
  <si>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</si>
  <si>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</si>
  <si>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</si>
  <si>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</si>
  <si>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</si>
  <si>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</si>
  <si>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</si>
  <si>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</si>
  <si>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</si>
  <si>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</si>
  <si>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</si>
  <si>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</si>
  <si>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</si>
  <si>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</si>
  <si>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</si>
  <si>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</si>
  <si>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</si>
  <si>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</si>
  <si>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</si>
  <si>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</si>
  <si>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</si>
  <si>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</si>
  <si>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</si>
  <si>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</si>
  <si>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</si>
  <si>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</si>
  <si>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</si>
  <si>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</si>
  <si>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</si>
  <si>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</si>
  <si>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DOCENCIA UNIVERSITARIA E INVESTIGACIÓN</t>
  </si>
  <si>
    <t>Brindar a la comunidad educativa y funcionarios del Hospital Universitario Departamental de Nariño capacidades en la formación teórico-práctica en áreas de salud y en el desarrollo de la investigación de las instituciones educativas con convenio vigente docencia-servicio.</t>
  </si>
  <si>
    <t xml:space="preserve">por parte del personal docente sobre la cantidad de estudiantes programados y asignados de acuerdo a la norma </t>
  </si>
  <si>
    <t>debido a exceso de compromisos académicos del docente (concurrencia en el programa de medicina)</t>
  </si>
  <si>
    <t xml:space="preserve">por categorización del grupo de investigación en min ciencias sin mantener, </t>
  </si>
  <si>
    <t>debido a la ausencia de productos científicos derivados de investigaciones.</t>
  </si>
  <si>
    <t>por desapego al plan de capacitación de estudiantes,</t>
  </si>
  <si>
    <t>debido a desconocimiento del plan por parte de las instituciones educativas, inexistencia de cultura de aprendizaje virtual por parte de los estudiantes y por último en caso de epidemias o pandemias el hospital no cuenta con medios tecnológicos para capacitación virtual.</t>
  </si>
  <si>
    <t>por inefectividad en la gestión de Docencia,</t>
  </si>
  <si>
    <t xml:space="preserve">debido a desapego al plan de gestión de Docencia por parte de Instituciones educativas </t>
  </si>
  <si>
    <t>por desapego al cronograma de comités y actividades interinstitucionales,</t>
  </si>
  <si>
    <t>debido a la falta de planeación por parte de externos que afectan la programación de Docencia e Investigación y actividades internas de instituciones educativas.</t>
  </si>
  <si>
    <t>Responsable del área de docencia universitaria,</t>
  </si>
  <si>
    <t xml:space="preserve"> realiza rondas de verificación diaria en conjunto con los coordinadores académicos de las instituciones educativas con quienes el hospital tiene convenio docencia/servicio, </t>
  </si>
  <si>
    <t>con el fin de evaluar el cumplimiento y la concurrencia de la carga académica de los docentes que laboran en el hospital y cuando es necesario se levantan actas.</t>
  </si>
  <si>
    <t>Comité de investigación</t>
  </si>
  <si>
    <t xml:space="preserve">realiza aprobación de proyectos de investigación </t>
  </si>
  <si>
    <t>y productos científicos.</t>
  </si>
  <si>
    <t xml:space="preserve"> realiza seguimiento a la actualización de hojas de vida </t>
  </si>
  <si>
    <t>de los investigadores en la plataforma min ciencias</t>
  </si>
  <si>
    <t>realiza actualización</t>
  </si>
  <si>
    <t>del GrupLack</t>
  </si>
  <si>
    <t>mensualmente realiza reuniones de comités y trimestralmente de servicios y docencia,</t>
  </si>
  <si>
    <t>donde se evalúa la programación enviada a través de los anexos técnicos de acuerdo al curriculum de la institución educativa, registrado mediantes las actas de cada comité.</t>
  </si>
  <si>
    <t xml:space="preserve">Responsable del área de docencia universitaria, </t>
  </si>
  <si>
    <t xml:space="preserve">realiza control al seguimiento de POA trimestralmente, </t>
  </si>
  <si>
    <t xml:space="preserve"> con el objetivo de verificar las acciones e indicadores propuestos en el cual se hace seguimiento desde la Oficina Asesora de Planeación.</t>
  </si>
  <si>
    <t xml:space="preserve"> realiza el envió de citaciones cada 8 días antes de cada reunión,</t>
  </si>
  <si>
    <t>con el fin de evaluar los procesos de investigación adelantados por el HUDN e instituciones educativas; estas se envían por correo electrónico o físico. Así mismo, el seguimiento a las comunicaciones enviadas se hace a través de SEVENET y correo institucional.</t>
  </si>
  <si>
    <t>1. Capacitación a docentes para cumplimiento de norma 
2. Exigir acompañamiento a las universidades sobre control en servicios docentes</t>
  </si>
  <si>
    <t>Prof Esp Docencia Universitaria e Investigación</t>
  </si>
  <si>
    <t>Se realizo reunión y programación a inicios de febrero y las rondas de verificación se realiza diariamente con listas de chequeo, como evidencia se tiene: actas de reunión, de comité docencia servicio y listas de chequeo correctamente diligenciadas.
Dando cumplimiento al plan de acción, se ha realizado a la fecha dos reuniones del comité docencia servicio, como evidencia se tiene las actas.</t>
  </si>
  <si>
    <t>SEGUIMIENTO CTRL 1:
Se realiza reuniones cada dos meses en comité de investigación y comité de ética de la investigación, con el fin de que a fin de año se realice la presentación de documentación pertinente y mantener reconocimiento con min ciencias, tecnología e innovación y categorización de grupo de investigación en C.
SEGUIMIENTO CTRL 2: 
Se realiza seguimiento continuo a través de plataforma de min ciencias para actualización de GrupLAC.
Evidencia: plataforma de min ciencias en lo relacionado a proceso de investigación y en las actas de comité de investigación y ética de investigación, el cual se reúne de manera bimensual.</t>
  </si>
  <si>
    <t>Se realiza con las respectivas actas de los comités y seguimiento al cumplimiento de los anexos técnicos y plan de prácticas evaluados durante el periodo de rotación.</t>
  </si>
  <si>
    <t>Se reporta trimestralmente el POA a la Oficina Asesora de Planeación con sus respectivos análisis de cada indicador.</t>
  </si>
  <si>
    <t>Se le realiza seguimiento al cumplimiento por parte de los representantes de los programas del área de la salud y estudiantes de las instituciones educativas con las que se tiene convenio docencia servicio vigente en la asistencia a los diferentes comités y reuniones programadas con antelación de 8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</si>
</sst>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12</xdr:row>
      <xdr:rowOff>89309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917575</xdr:colOff>
      <xdr:row>11</xdr:row>
      <xdr:rowOff>117475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8110200" y="5768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98" zoomScaleNormal="98" workbookViewId="0">
      <pane xSplit="2" topLeftCell="C1" activePane="topRight" state="frozen"/>
      <selection pane="topRight" activeCell="B4" sqref="B4"/>
    </sheetView>
  </sheetViews>
  <sheetFormatPr baseColWidth="10" defaultColWidth="11.42578125" defaultRowHeight="14.25" x14ac:dyDescent="0.25"/>
  <cols>
    <col min="1" max="1" width="21.42578125" style="10" customWidth="1"/>
    <col min="2" max="2" width="30.85546875" style="10" customWidth="1"/>
    <col min="3" max="3" width="28" style="10" customWidth="1"/>
    <col min="4" max="4" width="32.28515625" style="10" customWidth="1"/>
    <col min="5" max="5" width="40.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75" customHeight="1" x14ac:dyDescent="0.25">
      <c r="A5" s="19" t="s">
        <v>158</v>
      </c>
      <c r="B5" s="398" t="s">
        <v>286</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99.75" x14ac:dyDescent="0.25">
      <c r="A9" s="2" t="s">
        <v>13</v>
      </c>
      <c r="B9" s="2" t="s">
        <v>141</v>
      </c>
      <c r="C9" s="2" t="s">
        <v>287</v>
      </c>
      <c r="D9" s="2" t="s">
        <v>288</v>
      </c>
      <c r="E9" s="167" t="str">
        <f>+CONCATENATE(B9," ",C9," ",D9)</f>
        <v>Posibilidad de pérdida Reputacional por parte del personal docente sobre la cantidad de estudiantes programados y asignados de acuerdo a la norma  debido a exceso de compromisos académicos del docente (concurrencia en el programa de medicina)</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141</v>
      </c>
      <c r="C10" s="2" t="s">
        <v>289</v>
      </c>
      <c r="D10" s="2" t="s">
        <v>290</v>
      </c>
      <c r="E10" s="167" t="str">
        <f t="shared" ref="E10:E28" si="0">+CONCATENATE(B10," ",C10," ",D10)</f>
        <v>Posibilidad de pérdida Reputacional por categorización del grupo de investigación en min ciencias sin mantener,  debido a la ausencia de productos científicos derivados de investigaciones.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42.5" x14ac:dyDescent="0.25">
      <c r="A11" s="2" t="s">
        <v>15</v>
      </c>
      <c r="B11" s="2" t="s">
        <v>141</v>
      </c>
      <c r="C11" s="2" t="s">
        <v>291</v>
      </c>
      <c r="D11" s="2" t="s">
        <v>292</v>
      </c>
      <c r="E11" s="167" t="str">
        <f t="shared" si="0"/>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141</v>
      </c>
      <c r="C12" s="2" t="s">
        <v>293</v>
      </c>
      <c r="D12" s="2" t="s">
        <v>294</v>
      </c>
      <c r="E12" s="167" t="str">
        <f t="shared" si="0"/>
        <v xml:space="preserve">Posibilidad de pérdida Reputacional por inefectividad en la gestión de Docencia, debido a desapego al plan de gestión de Docencia por parte de Instituciones educativas </v>
      </c>
      <c r="F12" s="3" t="s">
        <v>160</v>
      </c>
      <c r="G12" s="3"/>
      <c r="H12" s="183" t="str">
        <f>+IF(F12='11 FORMULAS'!$B$4,'11 FORMULAS'!$C$4,IF(F12='11 FORMULAS'!$B$6,'11 FORMULAS'!$C$6,IF(F12='11 FORMULAS'!$B$8,'11 FORMULAS'!$C$8,IF(F12='11 FORMULAS'!$B$10,'11 FORMULAS'!$C$10,""))))</f>
        <v>Procesos</v>
      </c>
      <c r="I12" s="183" t="str">
        <f t="shared" si="1"/>
        <v>Procesos</v>
      </c>
    </row>
    <row r="13" spans="1:9" ht="99.75" x14ac:dyDescent="0.25">
      <c r="A13" s="2" t="s">
        <v>17</v>
      </c>
      <c r="B13" s="2" t="s">
        <v>141</v>
      </c>
      <c r="C13" s="2" t="s">
        <v>295</v>
      </c>
      <c r="D13" s="2" t="s">
        <v>296</v>
      </c>
      <c r="E13" s="167" t="str">
        <f t="shared" si="0"/>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0" sqref="A10"/>
    </sheetView>
  </sheetViews>
  <sheetFormatPr baseColWidth="10" defaultColWidth="14.28515625" defaultRowHeight="14.25" x14ac:dyDescent="0.25"/>
  <cols>
    <col min="1" max="1" width="15.42578125" style="10" customWidth="1"/>
    <col min="2" max="2" width="51.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DOCENCIA UNIVERSITARIA E INVESTIGACIÓN</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1.25" x14ac:dyDescent="0.25">
      <c r="A9" s="31" t="str">
        <f>'2 CONTEXTO E IDENTIFICACIÓN'!A9</f>
        <v>R1</v>
      </c>
      <c r="B9" s="217"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218">
        <v>600</v>
      </c>
      <c r="D9" s="191" t="str">
        <f t="shared" ref="D9:D28" si="0">+IF(C9="","",IF(C9&lt;=$S$9,$Q$9,IF(C9&lt;=$S$10,$Q$10,IF(C9&lt;=$S$11,$Q$11,IF(C9&lt;=$S$12,$Q$12,IF(C9&gt;=$R$13,$Q$13,""))))))</f>
        <v>La actividad que conlleva el riesgo se ejecuta mínimo 500 veces al año y máximo 5.000 veces por año</v>
      </c>
      <c r="E9" s="192">
        <f t="shared" ref="E9:E28" si="1">+IF(D9="","",IF(D9=$Q$9,$T$9,IF(D9=$Q$10,$T$10,IF(D9=$Q$11,$T$11,IF(D9=$Q$12,$T$12,IF(D9=$Q$13,$T$13))))))</f>
        <v>0.8</v>
      </c>
      <c r="F9" s="32" t="str">
        <f t="shared" ref="F9:F28" si="2">+IF(D9="","",IF(D9=$Q$9,$P$9,IF(D9=$Q$10,$P$10,IF(D9=$Q$11,$P$11,IF(D9=$Q$12,$P$12,IF(D9=$Q$13,$P$13))))))</f>
        <v>Alta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75</v>
      </c>
      <c r="K9" s="194">
        <f t="shared" ref="K9:K28" si="4">+IF(J9="","",IF(J9="N/A","",IF(OR(J9=$X$9,J9=$Y$9),$W$9,IF(OR(J9=$X$10,J9=$Y$10),$W$10,IF(OR(J9=$X$11,J9=$Y$11),$W$11,IF(OR(J9=$X$12,J9=$Y$12),$W$12,IF(OR(J9=$X$13,J9=$Y$13),$W$13)))))))</f>
        <v>1</v>
      </c>
      <c r="L9" s="200" t="str">
        <f t="shared" ref="L9:L28" si="5">+IF(J9="","",IF(J9="N/A","",IF(OR(J9=$X$9,J9=$Y$9),$V$9,IF(OR(J9=$X$10,J9=$Y$10),$V$10,IF(OR(J9=$X$11,J9=$Y$11),$V$11,IF(OR(J9=$X$12,J9=$Y$12),$V$12,IF(OR(J9=$X$13,J9=$Y$13),$V$13)))))))</f>
        <v>Catastrófico</v>
      </c>
      <c r="M9" s="226">
        <f>+IF(H9="",K9,IF(K9="",H9,IF(H9&gt;K9,H9,K9)))</f>
        <v>1</v>
      </c>
      <c r="N9" s="227" t="str">
        <f>+IF(M9="","",IF(M9=$W$9,$V$9,IF(M9=$W$10,$V$10,IF(M9=$W$11,$V$11,IF(M9=$W$12,$V$12,IF(M9=$W$13,$V$13))))))</f>
        <v>Catastrófico</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Reputacional por categorización del grupo de investigación en min ciencias sin mantener,  debido a la ausencia de productos científicos derivados de investigaciones.</v>
      </c>
      <c r="C10" s="219">
        <v>20</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114" x14ac:dyDescent="0.25">
      <c r="A11" s="31" t="str">
        <f>'2 CONTEXTO E IDENTIFICACIÓN'!A11</f>
        <v>R3</v>
      </c>
      <c r="B11" s="217"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 xml:space="preserve">Posibilidad de pérdida Reputacional por inefectividad en la gestión de Docencia, debido a desapego al plan de gestión de Docencia por parte de Instituciones educativas </v>
      </c>
      <c r="C12" s="219">
        <v>4</v>
      </c>
      <c r="D12" s="191" t="str">
        <f t="shared" si="0"/>
        <v>La actividad que conlleva el riesgo se ejecuta de 3 a 24 veces por año</v>
      </c>
      <c r="E12" s="192">
        <f t="shared" si="1"/>
        <v>0.4</v>
      </c>
      <c r="F12" s="32" t="str">
        <f t="shared" si="2"/>
        <v>Baja</v>
      </c>
      <c r="G12" s="202"/>
      <c r="H12" s="194" t="str">
        <f t="shared" si="6"/>
        <v/>
      </c>
      <c r="I12" s="200" t="str">
        <f t="shared" si="3"/>
        <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85.5" x14ac:dyDescent="0.25">
      <c r="A13" s="31" t="str">
        <f>'2 CONTEXTO E IDENTIFICACIÓN'!A13</f>
        <v>R5</v>
      </c>
      <c r="B13" s="217"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219">
        <v>2</v>
      </c>
      <c r="D13" s="191" t="str">
        <f t="shared" si="0"/>
        <v>La actividad que conlleva el riesgo se ejecuta como máximos 2 veces por año</v>
      </c>
      <c r="E13" s="192">
        <f t="shared" si="1"/>
        <v>0.2</v>
      </c>
      <c r="F13" s="32" t="str">
        <f t="shared" si="2"/>
        <v>Muy Baja</v>
      </c>
      <c r="G13" s="202"/>
      <c r="H13" s="194" t="str">
        <f t="shared" si="6"/>
        <v/>
      </c>
      <c r="I13" s="200" t="str">
        <f t="shared" si="3"/>
        <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0" orientation="landscape" r:id="rId1"/>
  <headerFooter alignWithMargins="0"/>
  <colBreaks count="2" manualBreakCount="2">
    <brk id="12"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0" sqref="B10"/>
    </sheetView>
  </sheetViews>
  <sheetFormatPr baseColWidth="10" defaultColWidth="14.28515625" defaultRowHeight="12.75" x14ac:dyDescent="0.25"/>
  <cols>
    <col min="1" max="1" width="12.85546875" style="87" customWidth="1"/>
    <col min="2" max="2" width="51.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DOCENCIA UNIVERSITARIA E INVESTIGACIÓN</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06" t="str">
        <f>+'3 PROBABIL E IMPACTO INHERENTE'!F9</f>
        <v>Alta</v>
      </c>
      <c r="D9" s="106" t="str">
        <f>+'3 PROBABIL E IMPACTO INHERENTE'!N9</f>
        <v>Catastrófico</v>
      </c>
      <c r="E9" s="105" t="str">
        <f>+IF(C9=$Q$9,IF(D9=$R$8,$R$9,IF(D9=$S$8,$S$9,IF(D9=$T$8,$T$9,IF(D9=$U$8,$U$9,IF(D9=$V$8,$V$9))))),IF(C9=$Q$10,IF(D9=$R$8,$R$10,IF(D9=$S$8,$S$10,IF(D9=$T$8,$T$10,IF(D9=$U$8,$U$10,IF(D9=$V$8,$V$10))))),IF(C9=$Q$11,IF(D9=$R$8,$R$11,IF(D9=$S$8,$S$11,IF(D9=$T$8,$T$11,IF(D9=$U$8,$U$11,IF(D9=$V$8,$V$11))))),IF(C9=$Q$12,IF(D9=$R$8,$R$12,IF(D9=$S$8,$S$12,IF(D9=$T$8,$T$12,IF(D9=$U$8,$U$12,IF(D9=$V$8,$V$12))))),IF(C9=$Q$13,IF(D9=$R$8,$R$13,IF(D9=$S$8,$S$13,IF(D9=$T$8,$T$13,IF(D9=$U$8,$U$13,IF(D9=$V$8,$V$13))))),"")))))</f>
        <v>Extremo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06" t="str">
        <f>+'3 PROBABIL E IMPACTO INHERENTE'!F10</f>
        <v>Baja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R1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89.25"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06" t="str">
        <f>+'3 PROBABIL E IMPACTO INHERENTE'!F11</f>
        <v>Muy 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8.25"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06" t="str">
        <f>+'3 PROBABIL E IMPACTO INHERENTE'!F12</f>
        <v>Baja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R4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R2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64.5"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06" t="str">
        <f>+'3 PROBABIL E IMPACTO INHERENTE'!F13</f>
        <v>Muy Baja</v>
      </c>
      <c r="D13" s="106" t="str">
        <f>+'3 PROBABIL E IMPACTO INHERENTE'!N13</f>
        <v>Moderado</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R3  R5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4.85546875" style="55" customWidth="1"/>
    <col min="2" max="2" width="48.42578125" style="55" customWidth="1"/>
    <col min="3" max="3" width="15.28515625" style="55" customWidth="1"/>
    <col min="4" max="4" width="11.5703125" style="55" customWidth="1"/>
    <col min="5" max="5" width="10.140625" style="55" customWidth="1"/>
    <col min="6" max="6" width="32.28515625" style="55" customWidth="1"/>
    <col min="7" max="7" width="36.42578125" style="55" customWidth="1"/>
    <col min="8" max="8" width="36.85546875" style="55" customWidth="1"/>
    <col min="9" max="9" width="51.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2.5" customHeight="1" x14ac:dyDescent="0.25">
      <c r="A4" s="19" t="s">
        <v>157</v>
      </c>
      <c r="B4" s="410" t="str">
        <f>+IF('2 CONTEXTO E IDENTIFICACIÓN'!$D$4="","",'2 CONTEXTO E IDENTIFICACIÓN'!$D$4)</f>
        <v>DOCENCIA UNIVERSITARIA E INVESTIGACIÓN</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14" x14ac:dyDescent="0.25">
      <c r="A8" s="452" t="str">
        <f>'2 CONTEXTO E IDENTIFICACIÓN'!A9</f>
        <v>R1</v>
      </c>
      <c r="B8" s="45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8" s="432">
        <f>+'3 PROBABIL E IMPACTO INHERENTE'!E9</f>
        <v>0.8</v>
      </c>
      <c r="D8" s="435">
        <f>+'3 PROBABIL E IMPACTO INHERENTE'!M9</f>
        <v>1</v>
      </c>
      <c r="E8" s="68">
        <v>1</v>
      </c>
      <c r="F8" s="71" t="s">
        <v>297</v>
      </c>
      <c r="G8" s="71" t="s">
        <v>298</v>
      </c>
      <c r="H8" s="71" t="s">
        <v>299</v>
      </c>
      <c r="I8" s="318" t="str">
        <f t="shared" ref="I8:I39" si="0">+CONCATENATE(F8," ",G8," ",H8)</f>
        <v>Responsable del área de docencia universitaria,  realiza rondas de verificación diaria en conjunto con los coordinadores académicos de las instituciones educativas con quienes el hospital tiene convenio docencia/servicio,  con el fin de evaluar el cumplimiento y la concurrencia de la carga académica de los docentes que laboran en el hospital y cuando es necesario se levantan actas.</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99</v>
      </c>
      <c r="P8" s="6" t="s">
        <v>100</v>
      </c>
      <c r="Q8" s="6" t="s">
        <v>103</v>
      </c>
      <c r="R8" s="333">
        <f>+IFERROR(K8+N8,"")</f>
        <v>0.25</v>
      </c>
      <c r="S8" s="333">
        <f>IF(L8='11 FORMULAS'!$P$5,C8-(C8*R8),C8)</f>
        <v>0.8</v>
      </c>
      <c r="T8" s="333">
        <f>IF(L8='11 FORMULAS'!$P$6,D8-(D8*R8),D8)</f>
        <v>0.75</v>
      </c>
      <c r="U8" s="458">
        <f>+IF(S11="","",S11)</f>
        <v>0.8</v>
      </c>
      <c r="V8" s="461">
        <f>+IF(T11="","",T11)</f>
        <v>0.75</v>
      </c>
      <c r="X8" s="41" t="s">
        <v>59</v>
      </c>
      <c r="Y8" s="36">
        <v>0.41</v>
      </c>
      <c r="Z8" s="35">
        <v>0.6</v>
      </c>
    </row>
    <row r="9" spans="1:26" ht="27" customHeight="1" x14ac:dyDescent="0.25">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0.8</v>
      </c>
      <c r="T9" s="334">
        <f>IF(L9='11 FORMULAS'!$P$6,T8-(T8*R9),T8)</f>
        <v>0.75</v>
      </c>
      <c r="U9" s="459"/>
      <c r="V9" s="462"/>
      <c r="X9" s="42" t="s">
        <v>61</v>
      </c>
      <c r="Y9" s="36">
        <v>0.61</v>
      </c>
      <c r="Z9" s="35">
        <v>0.8</v>
      </c>
    </row>
    <row r="10" spans="1:26" ht="29.2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0.8</v>
      </c>
      <c r="T10" s="334">
        <f>IF(L10='11 FORMULAS'!$P$6,T9-(T9*R10),T9)</f>
        <v>0.75</v>
      </c>
      <c r="U10" s="459"/>
      <c r="V10" s="462"/>
      <c r="X10" s="43" t="s">
        <v>62</v>
      </c>
      <c r="Y10" s="36">
        <v>0.81</v>
      </c>
      <c r="Z10" s="35">
        <v>1</v>
      </c>
    </row>
    <row r="11" spans="1:26" ht="29.4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0.8</v>
      </c>
      <c r="T11" s="335">
        <f>IF(L11='11 FORMULAS'!$P$6,T10-(T10*R11),T10)</f>
        <v>0.75</v>
      </c>
      <c r="U11" s="460"/>
      <c r="V11" s="463"/>
      <c r="X11" s="44"/>
      <c r="Y11" s="45"/>
      <c r="Z11" s="46"/>
    </row>
    <row r="12" spans="1:26" ht="29.25" thickBot="1" x14ac:dyDescent="0.3">
      <c r="A12" s="452" t="str">
        <f>'2 CONTEXTO E IDENTIFICACIÓN'!A10</f>
        <v>R2</v>
      </c>
      <c r="B12" s="455" t="str">
        <f>+'2 CONTEXTO E IDENTIFICACIÓN'!E10</f>
        <v>Posibilidad de pérdida Reputacional por categorización del grupo de investigación en min ciencias sin mantener,  debido a la ausencia de productos científicos derivados de investigaciones.</v>
      </c>
      <c r="C12" s="432">
        <f>+'3 PROBABIL E IMPACTO INHERENTE'!E10</f>
        <v>0.4</v>
      </c>
      <c r="D12" s="435">
        <f>+'3 PROBABIL E IMPACTO INHERENTE'!M10</f>
        <v>0.8</v>
      </c>
      <c r="E12" s="68">
        <v>1</v>
      </c>
      <c r="F12" s="71" t="s">
        <v>300</v>
      </c>
      <c r="G12" s="71" t="s">
        <v>301</v>
      </c>
      <c r="H12" s="71" t="s">
        <v>302</v>
      </c>
      <c r="I12" s="318" t="str">
        <f t="shared" si="0"/>
        <v>Comité de investigación realiza aprobación de proyectos de investigación  y productos científicos.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0.8</v>
      </c>
      <c r="U12" s="458">
        <f>+IF(S15="","",S15)</f>
        <v>8.6399999999999991E-2</v>
      </c>
      <c r="V12" s="461">
        <f>+IF(T15="","",T15)</f>
        <v>0.8</v>
      </c>
      <c r="X12" s="329"/>
      <c r="Y12" s="330"/>
      <c r="Z12" s="330"/>
    </row>
    <row r="13" spans="1:26" ht="43.5" thickBot="1" x14ac:dyDescent="0.3">
      <c r="A13" s="453"/>
      <c r="B13" s="456"/>
      <c r="C13" s="433"/>
      <c r="D13" s="436"/>
      <c r="E13" s="69">
        <v>2</v>
      </c>
      <c r="F13" s="71" t="s">
        <v>300</v>
      </c>
      <c r="G13" s="231" t="s">
        <v>303</v>
      </c>
      <c r="H13" s="231" t="s">
        <v>304</v>
      </c>
      <c r="I13" s="319" t="str">
        <f t="shared" si="0"/>
        <v>Comité de investigación  realiza seguimiento a la actualización de hojas de vida  de los investigadores en la plataforma min ciencias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0.14399999999999999</v>
      </c>
      <c r="T13" s="334">
        <f>IF(L13='11 FORMULAS'!$P$6,T12-(T12*R13),T12)</f>
        <v>0.8</v>
      </c>
      <c r="U13" s="459"/>
      <c r="V13" s="462"/>
      <c r="X13" s="329"/>
      <c r="Y13" s="330"/>
      <c r="Z13" s="330"/>
    </row>
    <row r="14" spans="1:26" ht="28.5" x14ac:dyDescent="0.25">
      <c r="A14" s="453"/>
      <c r="B14" s="456"/>
      <c r="C14" s="433"/>
      <c r="D14" s="436"/>
      <c r="E14" s="69">
        <v>3</v>
      </c>
      <c r="F14" s="71" t="s">
        <v>300</v>
      </c>
      <c r="G14" s="231" t="s">
        <v>305</v>
      </c>
      <c r="H14" s="231" t="s">
        <v>306</v>
      </c>
      <c r="I14" s="319" t="str">
        <f t="shared" si="0"/>
        <v>Comité de investigación realiza actualización del GrupLack</v>
      </c>
      <c r="J14" s="1" t="s">
        <v>106</v>
      </c>
      <c r="K14" s="65">
        <f>+IF(J14='11 FORMULAS'!$E$4,'11 FORMULAS'!$F$4,IF(J14='11 FORMULAS'!$E$5,'11 FORMULAS'!$F$5,IF(J14='11 FORMULAS'!$E$6,'11 FORMULAS'!$F$6,"")))</f>
        <v>0.25</v>
      </c>
      <c r="L14" s="65" t="str">
        <f>+IF(OR(J14='11 FORMULAS'!$O$4,J14='11 FORMULAS'!$O$5),'11 FORMULAS'!$P$5,IF(J14='11 FORMULAS'!$O$6,'11 FORMULAS'!$P$6,""))</f>
        <v>Probabilidad</v>
      </c>
      <c r="M14" s="1" t="s">
        <v>95</v>
      </c>
      <c r="N14" s="65">
        <f>+IF(M14='11 FORMULAS'!$H$4,'11 FORMULAS'!$I$4,IF(M14='11 FORMULAS'!$H$5,'11 FORMULAS'!$I$5,""))</f>
        <v>0.15</v>
      </c>
      <c r="O14" s="4" t="s">
        <v>98</v>
      </c>
      <c r="P14" s="4" t="s">
        <v>100</v>
      </c>
      <c r="Q14" s="4" t="s">
        <v>103</v>
      </c>
      <c r="R14" s="334">
        <f>+IFERROR(K14+N14,"")</f>
        <v>0.4</v>
      </c>
      <c r="S14" s="334">
        <f>IF(L14='11 FORMULAS'!$P$5,S13-(S13*R14),S13)</f>
        <v>8.6399999999999991E-2</v>
      </c>
      <c r="T14" s="334">
        <f>IF(L14='11 FORMULAS'!$P$6,T13-(T13*R14),T13)</f>
        <v>0.8</v>
      </c>
      <c r="U14" s="459"/>
      <c r="V14" s="462"/>
      <c r="X14" s="329"/>
      <c r="Y14" s="330"/>
      <c r="Z14" s="330"/>
    </row>
    <row r="15" spans="1:26" ht="29.4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8.6399999999999991E-2</v>
      </c>
      <c r="T15" s="335">
        <f>IF(L15='11 FORMULAS'!$P$6,T14-(T14*R15),T14)</f>
        <v>0.8</v>
      </c>
      <c r="U15" s="460"/>
      <c r="V15" s="463"/>
    </row>
    <row r="16" spans="1:26" ht="102" customHeight="1" x14ac:dyDescent="0.25">
      <c r="A16" s="452" t="str">
        <f>'2 CONTEXTO E IDENTIFICACIÓN'!A11</f>
        <v>R3</v>
      </c>
      <c r="B16" s="45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6" s="432">
        <f>+'3 PROBABIL E IMPACTO INHERENTE'!E11</f>
        <v>0.2</v>
      </c>
      <c r="D16" s="435">
        <f>+'3 PROBABIL E IMPACTO INHERENTE'!M11</f>
        <v>0.6</v>
      </c>
      <c r="E16" s="68">
        <v>1</v>
      </c>
      <c r="F16" s="71" t="s">
        <v>297</v>
      </c>
      <c r="G16" s="71" t="s">
        <v>307</v>
      </c>
      <c r="H16" s="71" t="s">
        <v>308</v>
      </c>
      <c r="I16" s="318" t="str">
        <f t="shared" si="0"/>
        <v>Responsable del área de docencia universitaria, mensualmente realiza reuniones de comités y trimestralmente de servicios y docencia, donde se evalúa la programación enviada a través de los anexos técnicos de acuerdo al curriculum de la institución educativa, registrado mediantes las actas de cada comité.</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0.12</v>
      </c>
      <c r="T16" s="333">
        <f>IF(L16='11 FORMULAS'!$P$6,D16-(D16*R16),D16)</f>
        <v>0.6</v>
      </c>
      <c r="U16" s="458">
        <f>+IF(S19="","",S19)</f>
        <v>0.12</v>
      </c>
      <c r="V16" s="461">
        <f>+IF(T19="","",T19)</f>
        <v>0.6</v>
      </c>
      <c r="X16" s="329"/>
      <c r="Y16" s="330"/>
      <c r="Z16" s="330"/>
    </row>
    <row r="17" spans="1:26" ht="29.45"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0.6</v>
      </c>
      <c r="U17" s="459"/>
      <c r="V17" s="462"/>
      <c r="X17" s="329"/>
      <c r="Y17" s="330"/>
      <c r="Z17" s="330"/>
    </row>
    <row r="18" spans="1:26" ht="29.4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0.6</v>
      </c>
      <c r="U18" s="459"/>
      <c r="V18" s="462"/>
      <c r="X18" s="329"/>
      <c r="Y18" s="330"/>
      <c r="Z18" s="330"/>
    </row>
    <row r="19" spans="1:26" ht="29.4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0.6</v>
      </c>
      <c r="U19" s="460"/>
      <c r="V19" s="463"/>
    </row>
    <row r="20" spans="1:26" ht="86.25" customHeight="1" x14ac:dyDescent="0.25">
      <c r="A20" s="452" t="str">
        <f>'2 CONTEXTO E IDENTIFICACIÓN'!A12</f>
        <v>R4</v>
      </c>
      <c r="B20" s="455" t="str">
        <f>+'2 CONTEXTO E IDENTIFICACIÓN'!E12</f>
        <v xml:space="preserve">Posibilidad de pérdida Reputacional por inefectividad en la gestión de Docencia, debido a desapego al plan de gestión de Docencia por parte de Instituciones educativas </v>
      </c>
      <c r="C20" s="432">
        <f>+'3 PROBABIL E IMPACTO INHERENTE'!E12</f>
        <v>0.4</v>
      </c>
      <c r="D20" s="435">
        <f>+'3 PROBABIL E IMPACTO INHERENTE'!M12</f>
        <v>0.6</v>
      </c>
      <c r="E20" s="68">
        <v>1</v>
      </c>
      <c r="F20" s="71" t="s">
        <v>309</v>
      </c>
      <c r="G20" s="71" t="s">
        <v>310</v>
      </c>
      <c r="H20" s="71" t="s">
        <v>311</v>
      </c>
      <c r="I20" s="318" t="str">
        <f t="shared" si="0"/>
        <v>Responsable del área de docencia universitaria,  realiza control al seguimiento de POA trimestralmente,   con el objetivo de verificar las acciones e indicadores propuestos en el cual se hace seguimiento desde la Oficina Asesora de Planeación.</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0.6</v>
      </c>
      <c r="U20" s="458">
        <f>+IF(S23="","",S23)</f>
        <v>0.24</v>
      </c>
      <c r="V20" s="461">
        <f>+IF(T23="","",T23)</f>
        <v>0.6</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0.24</v>
      </c>
      <c r="T21" s="334">
        <f>IF(L21='11 FORMULAS'!$P$6,T20-(T20*R21),T20)</f>
        <v>0.6</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0.24</v>
      </c>
      <c r="T22" s="334">
        <f>IF(L22='11 FORMULAS'!$P$6,T21-(T21*R22),T21)</f>
        <v>0.6</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0.24</v>
      </c>
      <c r="T23" s="335">
        <f>IF(L23='11 FORMULAS'!$P$6,T22-(T22*R23),T22)</f>
        <v>0.6</v>
      </c>
      <c r="U23" s="460"/>
      <c r="V23" s="463"/>
    </row>
    <row r="24" spans="1:26" ht="114.75" customHeight="1" x14ac:dyDescent="0.25">
      <c r="A24" s="452" t="str">
        <f>'2 CONTEXTO E IDENTIFICACIÓN'!A13</f>
        <v>R5</v>
      </c>
      <c r="B24" s="45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24" s="432">
        <f>+'3 PROBABIL E IMPACTO INHERENTE'!E13</f>
        <v>0.2</v>
      </c>
      <c r="D24" s="435">
        <f>+'3 PROBABIL E IMPACTO INHERENTE'!M13</f>
        <v>0.6</v>
      </c>
      <c r="E24" s="68">
        <v>1</v>
      </c>
      <c r="F24" s="71" t="s">
        <v>309</v>
      </c>
      <c r="G24" s="71" t="s">
        <v>312</v>
      </c>
      <c r="H24" s="71" t="s">
        <v>313</v>
      </c>
      <c r="I24" s="318" t="str">
        <f t="shared" si="0"/>
        <v>Responsable del área de docencia universitaria,   realiza el envió de citaciones cada 8 días antes de cada reunión, con el fin de evaluar los procesos de investigación adelantados por el HUDN e instituciones educativas; estas se envían por correo electrónico o físico. Así mismo, el seguimiento a las comunicaciones enviadas se hace a través de SEVENET y correo institucional.</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0.12</v>
      </c>
      <c r="T24" s="333">
        <f>IF(L24='11 FORMULAS'!$P$6,D24-(D24*R24),D24)</f>
        <v>0.6</v>
      </c>
      <c r="U24" s="458">
        <f>+IF(S27="","",S27)</f>
        <v>0.12</v>
      </c>
      <c r="V24" s="461">
        <f>+IF(T27="","",T27)</f>
        <v>0.6</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0.12</v>
      </c>
      <c r="T25" s="334">
        <f>IF(L25='11 FORMULAS'!$P$6,T24-(T24*R25),T24)</f>
        <v>0.6</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0.12</v>
      </c>
      <c r="T26" s="334">
        <f>IF(L26='11 FORMULAS'!$P$6,T25-(T25*R26),T25)</f>
        <v>0.6</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0.12</v>
      </c>
      <c r="T27" s="335">
        <f>IF(L27='11 FORMULAS'!$P$6,T26-(T26*R27),T26)</f>
        <v>0.6</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A9" sqref="A9"/>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DOCENCIA UNIVERSITARIA E INVESTIGACIÓN</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14.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35">
        <f>+'5 VALORACIÓN DEL CONTROL'!S11</f>
        <v>0.8</v>
      </c>
      <c r="D9" s="106">
        <f>+'5 VALORACIÓN DEL CONTROL'!T11</f>
        <v>0.75</v>
      </c>
      <c r="E9" s="136" t="str">
        <f>+IF(C9=0,"",IF(C9&lt;=$R$13,$S$13,IF(C9&lt;=$R$12,$S$12,IF(C9&lt;=$R$11,$S$11,IF(C9&lt;=$R$10,$S$10,IF(C9&lt;=$R$9,$S$9,""))))))</f>
        <v>Alta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35">
        <f>+'5 VALORACIÓN DEL CONTROL'!S15</f>
        <v>8.6399999999999991E-2</v>
      </c>
      <c r="D10" s="106">
        <f>+'5 VALORACIÓN DEL CONTROL'!T15</f>
        <v>0.8</v>
      </c>
      <c r="E10" s="136" t="str">
        <f t="shared" ref="E10:E28" si="0">+IF(C10=0,"",IF(C10&lt;=$R$13,$S$13,IF(C10&lt;=$R$12,$S$12,IF(C10&lt;=$R$11,$S$11,IF(C10&lt;=$R$10,$S$10,IF(C10&lt;=$R$9,$S$9,""))))))</f>
        <v>Muy 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R1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153"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35">
        <f>+'5 VALORACIÓN DEL CONTROL'!S19</f>
        <v>0.12</v>
      </c>
      <c r="D11" s="106">
        <f>+'5 VALORACIÓN DEL CONTROL'!T19</f>
        <v>0.6</v>
      </c>
      <c r="E11" s="136" t="str">
        <f t="shared" si="0"/>
        <v>Muy 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0.95" customHeight="1"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35">
        <f>+'5 VALORACIÓN DEL CONTROL'!S23</f>
        <v>0.24</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35">
        <f>+'5 VALORACIÓN DEL CONTROL'!S27</f>
        <v>0.12</v>
      </c>
      <c r="D13" s="106">
        <f>+'5 VALORACIÓN DEL CONTROL'!T27</f>
        <v>0.6</v>
      </c>
      <c r="E13" s="136" t="str">
        <f t="shared" si="0"/>
        <v>Muy Baja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R3  R5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R2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DOCENCIA UNIVERSITARIA E INVESTIGACIÓN</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R1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R1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R4                </v>
      </c>
      <c r="F13" s="108" t="str">
        <f>+'4 MAPA CALOR INHERENTE'!L12</f>
        <v xml:space="preserve"> R2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R4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R3  R5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R3  R5               </v>
      </c>
      <c r="N14" s="120" t="str">
        <f>+'6 MAPA CALOR RESIDUAL'!N13</f>
        <v xml:space="preserve"> R2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U13" sqref="U13"/>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4.71093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DOCENCIA UNIVERSITARIA E INVESTIGACIÓN</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14.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41">
        <f>+'3 PROBABIL E IMPACTO INHERENTE'!E9</f>
        <v>0.8</v>
      </c>
      <c r="D9" s="141">
        <f>+'3 PROBABIL E IMPACTO INHERENTE'!M9</f>
        <v>1</v>
      </c>
      <c r="E9" s="136" t="str">
        <f>+'4 MAPA CALOR INHERENTE'!C9</f>
        <v>Alta</v>
      </c>
      <c r="F9" s="136" t="str">
        <f>+'4 MAPA CALOR INHERENTE'!D9</f>
        <v>Catastrófico</v>
      </c>
      <c r="G9" s="105" t="str">
        <f>+'4 MAPA CALOR INHERENTE'!E9</f>
        <v>Extremo</v>
      </c>
      <c r="H9" s="135">
        <f>+'6 MAPA CALOR RESIDUAL'!C9</f>
        <v>0.8</v>
      </c>
      <c r="I9" s="106">
        <f>+'6 MAPA CALOR RESIDUAL'!D9</f>
        <v>0.75</v>
      </c>
      <c r="J9" s="136" t="str">
        <f>+'6 MAPA CALOR RESIDUAL'!E9</f>
        <v>Alta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t="s">
        <v>278</v>
      </c>
      <c r="P9" s="105" t="str">
        <f t="shared" ref="P9:P28" si="2">+IF($M9="","",IF($M9=$AH$19,$AG$19,$O9))</f>
        <v>Reducir_Mitigar</v>
      </c>
      <c r="Q9" s="339" t="s">
        <v>314</v>
      </c>
      <c r="R9" s="339" t="s">
        <v>315</v>
      </c>
      <c r="S9" s="340">
        <v>44927</v>
      </c>
      <c r="T9" s="340">
        <v>45291</v>
      </c>
      <c r="U9" s="233" t="s">
        <v>316</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91.25"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41">
        <f>+'3 PROBABIL E IMPACTO INHERENTE'!E10</f>
        <v>0.4</v>
      </c>
      <c r="D10" s="141">
        <f>+'3 PROBABIL E IMPACTO INHERENTE'!M10</f>
        <v>0.8</v>
      </c>
      <c r="E10" s="136" t="str">
        <f>+'4 MAPA CALOR INHERENTE'!C10</f>
        <v>Baja</v>
      </c>
      <c r="F10" s="136" t="str">
        <f>+'4 MAPA CALOR INHERENTE'!D10</f>
        <v>Mayor</v>
      </c>
      <c r="G10" s="105" t="str">
        <f>+'4 MAPA CALOR INHERENTE'!E10</f>
        <v>Alto</v>
      </c>
      <c r="H10" s="135">
        <f>+'5 VALORACIÓN DEL CONTROL'!S15</f>
        <v>8.6399999999999991E-2</v>
      </c>
      <c r="I10" s="106">
        <f>+'5 VALORACIÓN DEL CONTROL'!T15</f>
        <v>0.8</v>
      </c>
      <c r="J10" s="136" t="str">
        <f t="shared" ref="J10:J28" si="3">+IF(H10=0,"",IF(H10&lt;=$AD$13,$AE$13,IF(H10&lt;=$AD$12,$AE$12,IF(H10&lt;=$AD$11,$AE$11,IF(H10&lt;=$AD$10,$AE$10,IF(H10&lt;=$AD$9,$AE$9,""))))))</f>
        <v>Muy 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c r="P10" s="105">
        <f t="shared" si="2"/>
        <v>0</v>
      </c>
      <c r="Q10" s="339" t="s">
        <v>284</v>
      </c>
      <c r="R10" s="339" t="s">
        <v>315</v>
      </c>
      <c r="S10" s="340">
        <v>44927</v>
      </c>
      <c r="T10" s="340">
        <v>45291</v>
      </c>
      <c r="U10" s="233" t="s">
        <v>317</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02"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41">
        <f>+'3 PROBABIL E IMPACTO INHERENTE'!E11</f>
        <v>0.2</v>
      </c>
      <c r="D11" s="141">
        <f>+'3 PROBABIL E IMPACTO INHERENTE'!M11</f>
        <v>0.6</v>
      </c>
      <c r="E11" s="136" t="str">
        <f>+'4 MAPA CALOR INHERENTE'!C11</f>
        <v>Muy Baja</v>
      </c>
      <c r="F11" s="136" t="str">
        <f>+'4 MAPA CALOR INHERENTE'!D11</f>
        <v>Moderado</v>
      </c>
      <c r="G11" s="105" t="str">
        <f>+'4 MAPA CALOR INHERENTE'!E11</f>
        <v>Moderado</v>
      </c>
      <c r="H11" s="135">
        <f>+'5 VALORACIÓN DEL CONTROL'!S19</f>
        <v>0.12</v>
      </c>
      <c r="I11" s="106">
        <f>+'5 VALORACIÓN DEL CONTROL'!T19</f>
        <v>0.6</v>
      </c>
      <c r="J11" s="136" t="str">
        <f t="shared" si="3"/>
        <v>Muy 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315</v>
      </c>
      <c r="S11" s="340">
        <v>44927</v>
      </c>
      <c r="T11" s="340">
        <v>45291</v>
      </c>
      <c r="U11" s="233" t="s">
        <v>318</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51"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41">
        <f>+'3 PROBABIL E IMPACTO INHERENTE'!E12</f>
        <v>0.4</v>
      </c>
      <c r="D12" s="141">
        <f>+'3 PROBABIL E IMPACTO INHERENTE'!M12</f>
        <v>0.6</v>
      </c>
      <c r="E12" s="136" t="str">
        <f>+'4 MAPA CALOR INHERENTE'!C12</f>
        <v>Baja</v>
      </c>
      <c r="F12" s="136" t="str">
        <f>+'4 MAPA CALOR INHERENTE'!D12</f>
        <v>Moderado</v>
      </c>
      <c r="G12" s="105" t="str">
        <f>+'4 MAPA CALOR INHERENTE'!E12</f>
        <v>Moderado</v>
      </c>
      <c r="H12" s="135">
        <f>+'5 VALORACIÓN DEL CONTROL'!S23</f>
        <v>0.24</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315</v>
      </c>
      <c r="S12" s="340">
        <v>44927</v>
      </c>
      <c r="T12" s="340">
        <v>45291</v>
      </c>
      <c r="U12" s="233" t="s">
        <v>319</v>
      </c>
      <c r="V12" s="233"/>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77.25"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41">
        <f>+'3 PROBABIL E IMPACTO INHERENTE'!E13</f>
        <v>0.2</v>
      </c>
      <c r="D13" s="141">
        <f>+'3 PROBABIL E IMPACTO INHERENTE'!M13</f>
        <v>0.6</v>
      </c>
      <c r="E13" s="136" t="str">
        <f>+'4 MAPA CALOR INHERENTE'!C13</f>
        <v>Muy Baja</v>
      </c>
      <c r="F13" s="136" t="str">
        <f>+'4 MAPA CALOR INHERENTE'!D13</f>
        <v>Moderado</v>
      </c>
      <c r="G13" s="105" t="str">
        <f>+'4 MAPA CALOR INHERENTE'!E13</f>
        <v>Moderado</v>
      </c>
      <c r="H13" s="135">
        <f>+'5 VALORACIÓN DEL CONTROL'!S27</f>
        <v>0.12</v>
      </c>
      <c r="I13" s="106">
        <f>+'5 VALORACIÓN DEL CONTROL'!T27</f>
        <v>0.6</v>
      </c>
      <c r="J13" s="136" t="str">
        <f t="shared" si="3"/>
        <v>Muy 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315</v>
      </c>
      <c r="S13" s="340">
        <v>44927</v>
      </c>
      <c r="T13" s="340">
        <v>45291</v>
      </c>
      <c r="U13" s="233" t="s">
        <v>320</v>
      </c>
      <c r="V13" s="233"/>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DOCENCIA UNIVERSITARIA E INVESTIGACIÓN</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1</v>
      </c>
      <c r="C14" s="151">
        <f>+B14/$B$18</f>
        <v>0.2</v>
      </c>
      <c r="D14" s="150">
        <f>+COUNTIF('8 MAPA RIESGOS'!$L$9:$L$28,G14)</f>
        <v>0</v>
      </c>
      <c r="E14" s="151">
        <f>+D14/$D$18</f>
        <v>0</v>
      </c>
      <c r="G14" s="125" t="s">
        <v>84</v>
      </c>
    </row>
    <row r="15" spans="1:11" x14ac:dyDescent="0.25">
      <c r="A15" s="149" t="s">
        <v>27</v>
      </c>
      <c r="B15" s="150">
        <f>+COUNTIF('8 MAPA RIESGOS'!$G$9:$G$28,G15)</f>
        <v>1</v>
      </c>
      <c r="C15" s="151">
        <f t="shared" ref="C15:C18" si="0">+B15/$B$18</f>
        <v>0.2</v>
      </c>
      <c r="D15" s="150">
        <f>+COUNTIF('8 MAPA RIESGOS'!$L$9:$L$28,G15)</f>
        <v>2</v>
      </c>
      <c r="E15" s="151">
        <f t="shared" ref="E15:E18" si="1">+D15/$D$18</f>
        <v>0.4</v>
      </c>
      <c r="G15" s="108" t="s">
        <v>85</v>
      </c>
    </row>
    <row r="16" spans="1:11" x14ac:dyDescent="0.25">
      <c r="A16" s="149" t="s">
        <v>28</v>
      </c>
      <c r="B16" s="150">
        <f>+COUNTIF('8 MAPA RIESGOS'!$G$9:$G$28,G16)</f>
        <v>3</v>
      </c>
      <c r="C16" s="151">
        <f t="shared" si="0"/>
        <v>0.6</v>
      </c>
      <c r="D16" s="150">
        <f>+COUNTIF('8 MAPA RIESGOS'!$L$9:$L$28,G16)</f>
        <v>3</v>
      </c>
      <c r="E16" s="151">
        <f t="shared" si="1"/>
        <v>0.6</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Extremo</v>
      </c>
      <c r="D21" s="154" t="str">
        <f>+IF((D14/D18)&gt;=0.2,G14,+IF(((D14/D18)+(D15/D18))&gt;=0.3,G15,+IF(((D14/D18)+(D15/D18)+(D16/D18))&gt;=0.4,G16,+IF((D14/D18)+(D15/D18)+(D16/D18)+(D17/D18)&gt;=0.5,G17,""))))</f>
        <v>Alto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2023-06-09T16:18:52Z</dcterms:modified>
</cp:coreProperties>
</file>