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2CB62798-F236-44F4-8A84-D58A010CCB7F}" xr6:coauthVersionLast="47" xr6:coauthVersionMax="47" xr10:uidLastSave="{00000000-0000-0000-0000-000000000000}"/>
  <bookViews>
    <workbookView xWindow="0" yWindow="0" windowWidth="10245" windowHeight="1092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L86" i="9"/>
  <c r="K86" i="9"/>
  <c r="I86" i="9"/>
  <c r="N85" i="9"/>
  <c r="L85" i="9"/>
  <c r="K85" i="9"/>
  <c r="I85" i="9"/>
  <c r="N84" i="9"/>
  <c r="L84" i="9"/>
  <c r="K84" i="9"/>
  <c r="I84" i="9"/>
  <c r="N83" i="9"/>
  <c r="R83" i="9" s="1"/>
  <c r="L83" i="9"/>
  <c r="K83" i="9"/>
  <c r="I83" i="9"/>
  <c r="N82" i="9"/>
  <c r="R82" i="9" s="1"/>
  <c r="L82" i="9"/>
  <c r="K82" i="9"/>
  <c r="I82" i="9"/>
  <c r="N81" i="9"/>
  <c r="R81" i="9" s="1"/>
  <c r="L81" i="9"/>
  <c r="K81" i="9"/>
  <c r="I81" i="9"/>
  <c r="N80" i="9"/>
  <c r="L80" i="9"/>
  <c r="K80" i="9"/>
  <c r="I80" i="9"/>
  <c r="N79" i="9"/>
  <c r="L79" i="9"/>
  <c r="K79" i="9"/>
  <c r="I79" i="9"/>
  <c r="N78" i="9"/>
  <c r="R78" i="9" s="1"/>
  <c r="L78" i="9"/>
  <c r="K78" i="9"/>
  <c r="I78" i="9"/>
  <c r="N77" i="9"/>
  <c r="R77" i="9" s="1"/>
  <c r="L77" i="9"/>
  <c r="K77" i="9"/>
  <c r="I77" i="9"/>
  <c r="N76" i="9"/>
  <c r="R76" i="9" s="1"/>
  <c r="L76" i="9"/>
  <c r="K76" i="9"/>
  <c r="I76" i="9"/>
  <c r="N75" i="9"/>
  <c r="L75" i="9"/>
  <c r="K75" i="9"/>
  <c r="I75" i="9"/>
  <c r="N74" i="9"/>
  <c r="R74" i="9" s="1"/>
  <c r="L74" i="9"/>
  <c r="K74" i="9"/>
  <c r="I74" i="9"/>
  <c r="N73" i="9"/>
  <c r="R73" i="9" s="1"/>
  <c r="L73" i="9"/>
  <c r="K73" i="9"/>
  <c r="I73" i="9"/>
  <c r="N72" i="9"/>
  <c r="R72" i="9" s="1"/>
  <c r="L72" i="9"/>
  <c r="K72" i="9"/>
  <c r="I72" i="9"/>
  <c r="N71" i="9"/>
  <c r="R71" i="9" s="1"/>
  <c r="L71" i="9"/>
  <c r="K71" i="9"/>
  <c r="I71" i="9"/>
  <c r="N70" i="9"/>
  <c r="L70" i="9"/>
  <c r="K70" i="9"/>
  <c r="R70" i="9"/>
  <c r="I70" i="9"/>
  <c r="N69" i="9"/>
  <c r="L69" i="9"/>
  <c r="K69" i="9"/>
  <c r="R69" i="9" s="1"/>
  <c r="I69" i="9"/>
  <c r="N68" i="9"/>
  <c r="R68" i="9" s="1"/>
  <c r="L68" i="9"/>
  <c r="K68" i="9"/>
  <c r="I68" i="9"/>
  <c r="N67" i="9"/>
  <c r="R67" i="9" s="1"/>
  <c r="L67" i="9"/>
  <c r="K67" i="9"/>
  <c r="I67" i="9"/>
  <c r="N66" i="9"/>
  <c r="L66" i="9"/>
  <c r="K66" i="9"/>
  <c r="R66" i="9"/>
  <c r="I66" i="9"/>
  <c r="N65" i="9"/>
  <c r="L65" i="9"/>
  <c r="K65" i="9"/>
  <c r="R65" i="9" s="1"/>
  <c r="I65" i="9"/>
  <c r="N64" i="9"/>
  <c r="L64" i="9"/>
  <c r="K64" i="9"/>
  <c r="R64" i="9"/>
  <c r="I64" i="9"/>
  <c r="N63" i="9"/>
  <c r="L63" i="9"/>
  <c r="K63" i="9"/>
  <c r="R63" i="9" s="1"/>
  <c r="I63" i="9"/>
  <c r="N62" i="9"/>
  <c r="L62" i="9"/>
  <c r="K62" i="9"/>
  <c r="R62" i="9"/>
  <c r="I62" i="9"/>
  <c r="N61" i="9"/>
  <c r="L61" i="9"/>
  <c r="K61" i="9"/>
  <c r="I61" i="9"/>
  <c r="N60" i="9"/>
  <c r="R60" i="9" s="1"/>
  <c r="L60" i="9"/>
  <c r="K60" i="9"/>
  <c r="I60" i="9"/>
  <c r="N59" i="9"/>
  <c r="L59" i="9"/>
  <c r="K59" i="9"/>
  <c r="R59" i="9"/>
  <c r="I59" i="9"/>
  <c r="N58" i="9"/>
  <c r="L58" i="9"/>
  <c r="K58" i="9"/>
  <c r="R58" i="9" s="1"/>
  <c r="I58" i="9"/>
  <c r="N57" i="9"/>
  <c r="L57" i="9"/>
  <c r="K57" i="9"/>
  <c r="I57" i="9"/>
  <c r="N56" i="9"/>
  <c r="R56" i="9" s="1"/>
  <c r="L56" i="9"/>
  <c r="K56" i="9"/>
  <c r="I56" i="9"/>
  <c r="N55" i="9"/>
  <c r="L55" i="9"/>
  <c r="K55" i="9"/>
  <c r="R55" i="9"/>
  <c r="I55" i="9"/>
  <c r="N54" i="9"/>
  <c r="L54" i="9"/>
  <c r="K54" i="9"/>
  <c r="R54" i="9" s="1"/>
  <c r="I54" i="9"/>
  <c r="N53" i="9"/>
  <c r="L53" i="9"/>
  <c r="K53" i="9"/>
  <c r="R53" i="9" s="1"/>
  <c r="I53" i="9"/>
  <c r="N52" i="9"/>
  <c r="R52" i="9" s="1"/>
  <c r="L52" i="9"/>
  <c r="K52" i="9"/>
  <c r="I52" i="9"/>
  <c r="N51" i="9"/>
  <c r="R51" i="9" s="1"/>
  <c r="L51" i="9"/>
  <c r="K51" i="9"/>
  <c r="I51" i="9"/>
  <c r="N50" i="9"/>
  <c r="L50" i="9"/>
  <c r="K50" i="9"/>
  <c r="R50" i="9"/>
  <c r="I50" i="9"/>
  <c r="N49" i="9"/>
  <c r="L49" i="9"/>
  <c r="K49" i="9"/>
  <c r="R49" i="9" s="1"/>
  <c r="I49" i="9"/>
  <c r="N48" i="9"/>
  <c r="L48" i="9"/>
  <c r="K48" i="9"/>
  <c r="R48" i="9"/>
  <c r="I48" i="9"/>
  <c r="N47" i="9"/>
  <c r="L47" i="9"/>
  <c r="K47" i="9"/>
  <c r="R47" i="9" s="1"/>
  <c r="I47" i="9"/>
  <c r="N46" i="9"/>
  <c r="L46" i="9"/>
  <c r="K46" i="9"/>
  <c r="R46" i="9"/>
  <c r="I46" i="9"/>
  <c r="N45" i="9"/>
  <c r="L45" i="9"/>
  <c r="K45" i="9"/>
  <c r="I45" i="9"/>
  <c r="N44" i="9"/>
  <c r="R44" i="9" s="1"/>
  <c r="L44" i="9"/>
  <c r="K44" i="9"/>
  <c r="I44" i="9"/>
  <c r="N43" i="9"/>
  <c r="L43" i="9"/>
  <c r="K43" i="9"/>
  <c r="R43" i="9"/>
  <c r="I43" i="9"/>
  <c r="N42" i="9"/>
  <c r="L42" i="9"/>
  <c r="K42" i="9"/>
  <c r="R42" i="9" s="1"/>
  <c r="I42" i="9"/>
  <c r="N41" i="9"/>
  <c r="L41" i="9"/>
  <c r="K41" i="9"/>
  <c r="I41" i="9"/>
  <c r="N40" i="9"/>
  <c r="R40" i="9" s="1"/>
  <c r="L40" i="9"/>
  <c r="K40" i="9"/>
  <c r="I40" i="9"/>
  <c r="N39" i="9"/>
  <c r="L39" i="9"/>
  <c r="K39" i="9"/>
  <c r="R39" i="9"/>
  <c r="I39" i="9"/>
  <c r="N38" i="9"/>
  <c r="L38" i="9"/>
  <c r="K38" i="9"/>
  <c r="R38" i="9" s="1"/>
  <c r="I38" i="9"/>
  <c r="N37" i="9"/>
  <c r="L37" i="9"/>
  <c r="K37" i="9"/>
  <c r="R37" i="9" s="1"/>
  <c r="I37" i="9"/>
  <c r="N36" i="9"/>
  <c r="R36" i="9" s="1"/>
  <c r="L36" i="9"/>
  <c r="K36" i="9"/>
  <c r="I36" i="9"/>
  <c r="N35" i="9"/>
  <c r="R35" i="9" s="1"/>
  <c r="L35" i="9"/>
  <c r="K35" i="9"/>
  <c r="I35" i="9"/>
  <c r="N34" i="9"/>
  <c r="L34" i="9"/>
  <c r="K34" i="9"/>
  <c r="R34" i="9"/>
  <c r="I34" i="9"/>
  <c r="N33" i="9"/>
  <c r="L33" i="9"/>
  <c r="K33" i="9"/>
  <c r="R33" i="9" s="1"/>
  <c r="I33" i="9"/>
  <c r="N32" i="9"/>
  <c r="L32" i="9"/>
  <c r="K32" i="9"/>
  <c r="R32" i="9"/>
  <c r="I32" i="9"/>
  <c r="N31" i="9"/>
  <c r="L31" i="9"/>
  <c r="K31" i="9"/>
  <c r="R31" i="9" s="1"/>
  <c r="I31" i="9"/>
  <c r="N30" i="9"/>
  <c r="L30" i="9"/>
  <c r="K30" i="9"/>
  <c r="R30" i="9"/>
  <c r="I30" i="9"/>
  <c r="N29" i="9"/>
  <c r="L29" i="9"/>
  <c r="K29" i="9"/>
  <c r="I29" i="9"/>
  <c r="N28" i="9"/>
  <c r="L28" i="9"/>
  <c r="K28" i="9"/>
  <c r="R28" i="9"/>
  <c r="I28" i="9"/>
  <c r="N27" i="9"/>
  <c r="L27" i="9"/>
  <c r="K27" i="9"/>
  <c r="R27" i="9"/>
  <c r="I27" i="9"/>
  <c r="N26" i="9"/>
  <c r="L26" i="9"/>
  <c r="K26" i="9"/>
  <c r="R26" i="9" s="1"/>
  <c r="I26" i="9"/>
  <c r="N25" i="9"/>
  <c r="L25" i="9"/>
  <c r="K25" i="9"/>
  <c r="I25" i="9"/>
  <c r="N24" i="9"/>
  <c r="R24" i="9" s="1"/>
  <c r="L24" i="9"/>
  <c r="K24" i="9"/>
  <c r="I24" i="9"/>
  <c r="N23" i="9"/>
  <c r="R23" i="9" s="1"/>
  <c r="L23" i="9"/>
  <c r="K23" i="9"/>
  <c r="I23" i="9"/>
  <c r="N22" i="9"/>
  <c r="L22" i="9"/>
  <c r="K22" i="9"/>
  <c r="R22" i="9"/>
  <c r="I22" i="9"/>
  <c r="N21" i="9"/>
  <c r="L21" i="9"/>
  <c r="K21" i="9"/>
  <c r="R21" i="9" s="1"/>
  <c r="I21" i="9"/>
  <c r="N20" i="9"/>
  <c r="L20" i="9"/>
  <c r="K20" i="9"/>
  <c r="R20" i="9" s="1"/>
  <c r="I20" i="9"/>
  <c r="N19" i="9"/>
  <c r="R19" i="9" s="1"/>
  <c r="L19" i="9"/>
  <c r="K19" i="9"/>
  <c r="I19" i="9"/>
  <c r="N18" i="9"/>
  <c r="R18" i="9" s="1"/>
  <c r="L18" i="9"/>
  <c r="K18" i="9"/>
  <c r="I18" i="9"/>
  <c r="N17" i="9"/>
  <c r="R17" i="9" s="1"/>
  <c r="L17" i="9"/>
  <c r="K17" i="9"/>
  <c r="I17" i="9"/>
  <c r="N16" i="9"/>
  <c r="R16" i="9" s="1"/>
  <c r="L16" i="9"/>
  <c r="K16" i="9"/>
  <c r="I16" i="9"/>
  <c r="A12" i="9"/>
  <c r="N15" i="9"/>
  <c r="L15" i="9"/>
  <c r="K15" i="9"/>
  <c r="R15" i="9" s="1"/>
  <c r="I15" i="9"/>
  <c r="N14" i="9"/>
  <c r="L14" i="9"/>
  <c r="K14" i="9"/>
  <c r="R14" i="9" s="1"/>
  <c r="I14" i="9"/>
  <c r="N13" i="9"/>
  <c r="L13" i="9"/>
  <c r="K13" i="9"/>
  <c r="I13" i="9"/>
  <c r="N12" i="9"/>
  <c r="L12" i="9"/>
  <c r="K12" i="9"/>
  <c r="R12" i="9" s="1"/>
  <c r="I12" i="9"/>
  <c r="N10" i="9"/>
  <c r="L10" i="9"/>
  <c r="K10" i="9"/>
  <c r="I10" i="9"/>
  <c r="I11" i="9"/>
  <c r="I9" i="9"/>
  <c r="I8" i="9"/>
  <c r="R75" i="9"/>
  <c r="R79" i="9"/>
  <c r="R80" i="9"/>
  <c r="R85" i="9"/>
  <c r="R86" i="9"/>
  <c r="R84" i="9"/>
  <c r="R13" i="9"/>
  <c r="R10" i="9"/>
  <c r="I3" i="31"/>
  <c r="I2" i="31"/>
  <c r="G4" i="15"/>
  <c r="G2" i="15"/>
  <c r="L9" i="9"/>
  <c r="L11" i="9"/>
  <c r="L8" i="9"/>
  <c r="H10" i="30"/>
  <c r="I10" i="30" s="1"/>
  <c r="H11" i="30"/>
  <c r="I11" i="30" s="1"/>
  <c r="H12" i="30"/>
  <c r="I12" i="30"/>
  <c r="H13" i="30"/>
  <c r="I13" i="30" s="1"/>
  <c r="H14" i="30"/>
  <c r="I14" i="30"/>
  <c r="H15" i="30"/>
  <c r="I15" i="30" s="1"/>
  <c r="H16" i="30"/>
  <c r="I16" i="30" s="1"/>
  <c r="H17" i="30"/>
  <c r="I17" i="30" s="1"/>
  <c r="H18" i="30"/>
  <c r="I18" i="30" s="1"/>
  <c r="H19" i="30"/>
  <c r="I19" i="30" s="1"/>
  <c r="H20" i="30"/>
  <c r="I20" i="30"/>
  <c r="H21" i="30"/>
  <c r="I21" i="30" s="1"/>
  <c r="H22" i="30"/>
  <c r="I22" i="30"/>
  <c r="H23" i="30"/>
  <c r="I23" i="30" s="1"/>
  <c r="H24" i="30"/>
  <c r="I24" i="30" s="1"/>
  <c r="H25" i="30"/>
  <c r="I25" i="30" s="1"/>
  <c r="H26" i="30"/>
  <c r="I26" i="30"/>
  <c r="H27" i="30"/>
  <c r="I27" i="30" s="1"/>
  <c r="H28" i="30"/>
  <c r="I28" i="30"/>
  <c r="F2" i="37"/>
  <c r="F1" i="37"/>
  <c r="H9" i="15"/>
  <c r="H10" i="15"/>
  <c r="H11" i="15"/>
  <c r="H12" i="15"/>
  <c r="H13" i="15"/>
  <c r="M13" i="15" s="1"/>
  <c r="H14" i="15"/>
  <c r="H15" i="15"/>
  <c r="M15" i="15" s="1"/>
  <c r="H16" i="15"/>
  <c r="H17" i="15"/>
  <c r="H18" i="15"/>
  <c r="H19" i="15"/>
  <c r="M19" i="15" s="1"/>
  <c r="H20" i="15"/>
  <c r="H21" i="15"/>
  <c r="H22" i="15"/>
  <c r="H23" i="15"/>
  <c r="M23" i="15" s="1"/>
  <c r="H24" i="15"/>
  <c r="H25" i="15"/>
  <c r="H26" i="15"/>
  <c r="H27" i="15"/>
  <c r="M27" i="15" s="1"/>
  <c r="H28" i="15"/>
  <c r="L9" i="15"/>
  <c r="K10" i="15"/>
  <c r="L10" i="15"/>
  <c r="K11" i="15"/>
  <c r="L11" i="15"/>
  <c r="K12" i="15"/>
  <c r="L12" i="15"/>
  <c r="K13" i="15"/>
  <c r="L13" i="15"/>
  <c r="K14" i="15"/>
  <c r="M14" i="15"/>
  <c r="L14" i="15"/>
  <c r="K15" i="15"/>
  <c r="L15" i="15"/>
  <c r="K16" i="15"/>
  <c r="M16" i="15" s="1"/>
  <c r="D16" i="36" s="1"/>
  <c r="L16" i="15"/>
  <c r="K17" i="15"/>
  <c r="L17" i="15"/>
  <c r="K18" i="15"/>
  <c r="L18" i="15"/>
  <c r="K19" i="15"/>
  <c r="L19" i="15"/>
  <c r="K20" i="15"/>
  <c r="M20" i="15" s="1"/>
  <c r="D20" i="36" s="1"/>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C12" i="36" s="1"/>
  <c r="D13" i="15"/>
  <c r="D14" i="15"/>
  <c r="E14" i="15" s="1"/>
  <c r="D15" i="15"/>
  <c r="D16" i="15"/>
  <c r="D17" i="15"/>
  <c r="D18" i="15"/>
  <c r="E18" i="15" s="1"/>
  <c r="D19" i="15"/>
  <c r="D20" i="15"/>
  <c r="E20" i="15" s="1"/>
  <c r="D21" i="15"/>
  <c r="D22" i="15"/>
  <c r="E22" i="15" s="1"/>
  <c r="C60" i="9" s="1"/>
  <c r="S60" i="9" s="1"/>
  <c r="S61" i="9" s="1"/>
  <c r="D23" i="15"/>
  <c r="D24" i="15"/>
  <c r="E24" i="15" s="1"/>
  <c r="D25" i="15"/>
  <c r="D26" i="15"/>
  <c r="E26" i="15" s="1"/>
  <c r="D27" i="15"/>
  <c r="D28" i="15"/>
  <c r="E21" i="15"/>
  <c r="C56" i="9"/>
  <c r="E13" i="15"/>
  <c r="E25" i="15"/>
  <c r="E17" i="15"/>
  <c r="E28" i="15"/>
  <c r="E16" i="15"/>
  <c r="C36" i="9" s="1"/>
  <c r="E27" i="15"/>
  <c r="C80" i="9" s="1"/>
  <c r="E23" i="15"/>
  <c r="C64" i="9"/>
  <c r="E19" i="15"/>
  <c r="E15" i="15"/>
  <c r="C22" i="36"/>
  <c r="M12" i="15"/>
  <c r="E10" i="15"/>
  <c r="C12" i="9" s="1"/>
  <c r="M17" i="15"/>
  <c r="D40" i="9" s="1"/>
  <c r="F9" i="15"/>
  <c r="C9" i="31" s="1"/>
  <c r="E9" i="36" s="1"/>
  <c r="M25" i="15"/>
  <c r="M28" i="15"/>
  <c r="D84" i="9" s="1"/>
  <c r="M24" i="15"/>
  <c r="N24" i="15" s="1"/>
  <c r="M26" i="15"/>
  <c r="N26" i="15" s="1"/>
  <c r="M18" i="15"/>
  <c r="M22" i="15"/>
  <c r="E10" i="30"/>
  <c r="B12" i="9" s="1"/>
  <c r="E11" i="30"/>
  <c r="B16" i="9" s="1"/>
  <c r="E12" i="30"/>
  <c r="B20" i="9"/>
  <c r="E13" i="30"/>
  <c r="B24" i="9"/>
  <c r="E14" i="30"/>
  <c r="B28" i="9"/>
  <c r="E15" i="30"/>
  <c r="B32" i="9"/>
  <c r="E16" i="30"/>
  <c r="B36" i="9"/>
  <c r="E17" i="30"/>
  <c r="B40" i="9"/>
  <c r="E18" i="30"/>
  <c r="B44" i="9"/>
  <c r="E19" i="30"/>
  <c r="B48" i="9"/>
  <c r="E20" i="30"/>
  <c r="B52" i="9"/>
  <c r="E21" i="30"/>
  <c r="B56" i="9"/>
  <c r="E22" i="30"/>
  <c r="B60" i="9"/>
  <c r="E23" i="30"/>
  <c r="B64" i="9"/>
  <c r="E24" i="30"/>
  <c r="B68" i="9"/>
  <c r="E25" i="30"/>
  <c r="B72" i="9"/>
  <c r="E26" i="30"/>
  <c r="B76" i="9" s="1"/>
  <c r="E27" i="30"/>
  <c r="B80" i="9"/>
  <c r="E28" i="30"/>
  <c r="E9" i="30"/>
  <c r="B9" i="15" s="1"/>
  <c r="D32" i="9"/>
  <c r="D24" i="36"/>
  <c r="D68" i="9"/>
  <c r="C24" i="36"/>
  <c r="C68" i="9"/>
  <c r="D26" i="36"/>
  <c r="D76" i="9"/>
  <c r="D17" i="36"/>
  <c r="T40" i="9"/>
  <c r="D22" i="36"/>
  <c r="D36" i="9"/>
  <c r="D13" i="36"/>
  <c r="C19" i="36"/>
  <c r="C48" i="9"/>
  <c r="S48" i="9"/>
  <c r="D52" i="9"/>
  <c r="T52" i="9"/>
  <c r="T53" i="9" s="1"/>
  <c r="T54" i="9" s="1"/>
  <c r="T55" i="9" s="1"/>
  <c r="D25" i="36"/>
  <c r="C20" i="36"/>
  <c r="C52" i="9"/>
  <c r="C20" i="9"/>
  <c r="S20" i="9" s="1"/>
  <c r="S21" i="9" s="1"/>
  <c r="S22" i="9" s="1"/>
  <c r="S23" i="9" s="1"/>
  <c r="U20" i="9"/>
  <c r="D28" i="36"/>
  <c r="B28" i="15"/>
  <c r="B84" i="9"/>
  <c r="C21" i="36"/>
  <c r="C27" i="36"/>
  <c r="C23" i="36"/>
  <c r="N28" i="15"/>
  <c r="D28" i="31" s="1"/>
  <c r="N16" i="15"/>
  <c r="D16" i="31"/>
  <c r="D26" i="31"/>
  <c r="N20" i="15"/>
  <c r="D20" i="31"/>
  <c r="F20" i="36" s="1"/>
  <c r="N17" i="15"/>
  <c r="D17" i="31" s="1"/>
  <c r="F17" i="36" s="1"/>
  <c r="D24" i="31"/>
  <c r="F24" i="36"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A10" i="35"/>
  <c r="A9" i="35"/>
  <c r="N8" i="9"/>
  <c r="N9" i="9"/>
  <c r="N11" i="9"/>
  <c r="R11" i="9" s="1"/>
  <c r="A8" i="9"/>
  <c r="K9" i="9"/>
  <c r="R9" i="9" s="1"/>
  <c r="K11" i="9"/>
  <c r="K8" i="9"/>
  <c r="F16" i="36"/>
  <c r="F26" i="36"/>
  <c r="F28" i="36"/>
  <c r="F10" i="15"/>
  <c r="C10" i="31" s="1"/>
  <c r="F11" i="15"/>
  <c r="C11" i="31" s="1"/>
  <c r="F12" i="15"/>
  <c r="F13" i="15"/>
  <c r="C13" i="31" s="1"/>
  <c r="E13" i="36" s="1"/>
  <c r="F14" i="15"/>
  <c r="C14" i="31"/>
  <c r="F15" i="15"/>
  <c r="C15" i="31"/>
  <c r="F16" i="15"/>
  <c r="C16" i="31"/>
  <c r="F17" i="15"/>
  <c r="C17" i="31"/>
  <c r="F18" i="15"/>
  <c r="C18" i="31"/>
  <c r="F19" i="15"/>
  <c r="C19" i="31"/>
  <c r="F20" i="15"/>
  <c r="F21" i="15"/>
  <c r="C21" i="31" s="1"/>
  <c r="F22" i="15"/>
  <c r="C22" i="31" s="1"/>
  <c r="E22" i="31" s="1"/>
  <c r="G22" i="36" s="1"/>
  <c r="F23" i="15"/>
  <c r="C23" i="31" s="1"/>
  <c r="F24" i="15"/>
  <c r="C24" i="31" s="1"/>
  <c r="F25" i="15"/>
  <c r="C25" i="31" s="1"/>
  <c r="F26" i="15"/>
  <c r="C26" i="31" s="1"/>
  <c r="F27" i="15"/>
  <c r="C27" i="31" s="1"/>
  <c r="E27" i="31" s="1"/>
  <c r="G27" i="36" s="1"/>
  <c r="F28" i="15"/>
  <c r="C28" i="31" s="1"/>
  <c r="C20" i="31"/>
  <c r="E20" i="36" s="1"/>
  <c r="E19" i="31"/>
  <c r="G19" i="36" s="1"/>
  <c r="E19" i="36"/>
  <c r="E25" i="31"/>
  <c r="G25" i="36" s="1"/>
  <c r="E25" i="36"/>
  <c r="E17" i="31"/>
  <c r="G17" i="36" s="1"/>
  <c r="E17" i="36"/>
  <c r="E16" i="31"/>
  <c r="G16" i="36" s="1"/>
  <c r="E16" i="36"/>
  <c r="E15" i="31"/>
  <c r="G15" i="36" s="1"/>
  <c r="E15" i="36"/>
  <c r="C12" i="31"/>
  <c r="E12" i="36" s="1"/>
  <c r="A10" i="31"/>
  <c r="E20" i="31"/>
  <c r="G20" i="36" s="1"/>
  <c r="H12" i="36"/>
  <c r="J12" i="36"/>
  <c r="L12" i="36" s="1"/>
  <c r="N12" i="36" s="1"/>
  <c r="M12" i="36" s="1"/>
  <c r="P12" i="36" s="1"/>
  <c r="C12" i="35"/>
  <c r="E12" i="35" s="1"/>
  <c r="G12" i="35" s="1"/>
  <c r="B13" i="15"/>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E23" i="31" l="1"/>
  <c r="G23" i="36" s="1"/>
  <c r="E23" i="36"/>
  <c r="C76" i="9"/>
  <c r="C26" i="36"/>
  <c r="C44" i="9"/>
  <c r="S44" i="9" s="1"/>
  <c r="S45" i="9" s="1"/>
  <c r="S46" i="9" s="1"/>
  <c r="S47" i="9" s="1"/>
  <c r="C18" i="36"/>
  <c r="C28" i="9"/>
  <c r="S28" i="9" s="1"/>
  <c r="S29" i="9" s="1"/>
  <c r="S30" i="9" s="1"/>
  <c r="S31" i="9" s="1"/>
  <c r="C14" i="36"/>
  <c r="D28" i="9"/>
  <c r="T28" i="9" s="1"/>
  <c r="T29" i="9" s="1"/>
  <c r="T30" i="9" s="1"/>
  <c r="T31" i="9" s="1"/>
  <c r="D14" i="36"/>
  <c r="N14" i="15"/>
  <c r="D14" i="31" s="1"/>
  <c r="F14" i="36" s="1"/>
  <c r="D27" i="36"/>
  <c r="N27" i="15"/>
  <c r="D27" i="31" s="1"/>
  <c r="F27" i="36" s="1"/>
  <c r="D80" i="9"/>
  <c r="D23" i="36"/>
  <c r="N23" i="15"/>
  <c r="D23" i="31" s="1"/>
  <c r="F23" i="36" s="1"/>
  <c r="D64" i="9"/>
  <c r="T64" i="9" s="1"/>
  <c r="D15" i="36"/>
  <c r="N15" i="15"/>
  <c r="D15" i="31" s="1"/>
  <c r="F15" i="36" s="1"/>
  <c r="S73" i="9"/>
  <c r="S74" i="9" s="1"/>
  <c r="S75" i="9" s="1"/>
  <c r="T76" i="9"/>
  <c r="T77" i="9" s="1"/>
  <c r="T78" i="9" s="1"/>
  <c r="T79" i="9" s="1"/>
  <c r="S76" i="9"/>
  <c r="T80" i="9"/>
  <c r="T82" i="9"/>
  <c r="T83" i="9" s="1"/>
  <c r="T85" i="9"/>
  <c r="I20" i="36"/>
  <c r="K20" i="36" s="1"/>
  <c r="V52" i="9"/>
  <c r="D20" i="35"/>
  <c r="F20" i="35" s="1"/>
  <c r="D44" i="9"/>
  <c r="T44" i="9" s="1"/>
  <c r="T45" i="9" s="1"/>
  <c r="T46" i="9" s="1"/>
  <c r="T47" i="9" s="1"/>
  <c r="D18" i="36"/>
  <c r="D72" i="9"/>
  <c r="T72" i="9" s="1"/>
  <c r="T73" i="9" s="1"/>
  <c r="T74" i="9" s="1"/>
  <c r="T75" i="9" s="1"/>
  <c r="N25" i="15"/>
  <c r="D25" i="31" s="1"/>
  <c r="F25" i="36" s="1"/>
  <c r="D12" i="36"/>
  <c r="D20" i="9"/>
  <c r="T20" i="9" s="1"/>
  <c r="N12" i="15"/>
  <c r="D12" i="31" s="1"/>
  <c r="F12" i="36" s="1"/>
  <c r="S36" i="9"/>
  <c r="S37" i="9" s="1"/>
  <c r="S38" i="9" s="1"/>
  <c r="S39" i="9" s="1"/>
  <c r="S62" i="9"/>
  <c r="S63" i="9" s="1"/>
  <c r="E27" i="36"/>
  <c r="E22" i="36"/>
  <c r="E21" i="36"/>
  <c r="E21" i="31"/>
  <c r="G21" i="36" s="1"/>
  <c r="E18" i="31"/>
  <c r="G18" i="36" s="1"/>
  <c r="E18" i="36"/>
  <c r="E14" i="31"/>
  <c r="G14" i="36" s="1"/>
  <c r="E14" i="36"/>
  <c r="N18" i="15"/>
  <c r="D18" i="31" s="1"/>
  <c r="F18" i="36" s="1"/>
  <c r="T36" i="9"/>
  <c r="T37" i="9" s="1"/>
  <c r="T38" i="9" s="1"/>
  <c r="T39" i="9" s="1"/>
  <c r="C28" i="36"/>
  <c r="C84" i="9"/>
  <c r="D48" i="9"/>
  <c r="T48" i="9" s="1"/>
  <c r="T49" i="9" s="1"/>
  <c r="T50" i="9" s="1"/>
  <c r="T51" i="9" s="1"/>
  <c r="N19" i="15"/>
  <c r="D19" i="31" s="1"/>
  <c r="F19" i="36" s="1"/>
  <c r="D19" i="36"/>
  <c r="S77" i="9"/>
  <c r="S78" i="9" s="1"/>
  <c r="S79" i="9" s="1"/>
  <c r="S84" i="9"/>
  <c r="S85" i="9" s="1"/>
  <c r="S86" i="9" s="1"/>
  <c r="S87" i="9" s="1"/>
  <c r="T84" i="9"/>
  <c r="E12" i="31"/>
  <c r="G12" i="36" s="1"/>
  <c r="E26" i="36"/>
  <c r="E26" i="31"/>
  <c r="G26" i="36" s="1"/>
  <c r="E13" i="31"/>
  <c r="G13" i="36" s="1"/>
  <c r="E28" i="36"/>
  <c r="E28" i="31"/>
  <c r="G28" i="36" s="1"/>
  <c r="E24" i="31"/>
  <c r="G24" i="36" s="1"/>
  <c r="E24" i="36"/>
  <c r="T86" i="9"/>
  <c r="T87" i="9" s="1"/>
  <c r="T81" i="9"/>
  <c r="C15" i="36"/>
  <c r="C32" i="9"/>
  <c r="S32" i="9" s="1"/>
  <c r="S33" i="9" s="1"/>
  <c r="S80" i="9"/>
  <c r="S81" i="9" s="1"/>
  <c r="S82" i="9" s="1"/>
  <c r="S83" i="9" s="1"/>
  <c r="C40" i="9"/>
  <c r="S40" i="9" s="1"/>
  <c r="C17" i="36"/>
  <c r="D60" i="9"/>
  <c r="N22" i="15"/>
  <c r="D22" i="31" s="1"/>
  <c r="F22" i="36" s="1"/>
  <c r="C25" i="36"/>
  <c r="C72" i="9"/>
  <c r="S72" i="9" s="1"/>
  <c r="T21" i="9"/>
  <c r="T22" i="9" s="1"/>
  <c r="T23" i="9" s="1"/>
  <c r="S56" i="9"/>
  <c r="S57" i="9" s="1"/>
  <c r="S58" i="9"/>
  <c r="S59" i="9" s="1"/>
  <c r="R8" i="9"/>
  <c r="C16" i="36"/>
  <c r="M21" i="15"/>
  <c r="D24" i="9"/>
  <c r="T24" i="9" s="1"/>
  <c r="T25" i="9" s="1"/>
  <c r="T26" i="9" s="1"/>
  <c r="T27" i="9" s="1"/>
  <c r="N13" i="15"/>
  <c r="D13" i="31" s="1"/>
  <c r="F13" i="36" s="1"/>
  <c r="T41" i="9"/>
  <c r="T42" i="9" s="1"/>
  <c r="T43" i="9" s="1"/>
  <c r="S41" i="9"/>
  <c r="S42" i="9" s="1"/>
  <c r="S43" i="9" s="1"/>
  <c r="T68" i="9"/>
  <c r="T69" i="9" s="1"/>
  <c r="T70" i="9" s="1"/>
  <c r="T71" i="9" s="1"/>
  <c r="S68" i="9"/>
  <c r="S69" i="9" s="1"/>
  <c r="S70" i="9" s="1"/>
  <c r="S71" i="9" s="1"/>
  <c r="T32" i="9"/>
  <c r="T33" i="9" s="1"/>
  <c r="S52" i="9"/>
  <c r="S53" i="9" s="1"/>
  <c r="S54" i="9" s="1"/>
  <c r="S55" i="9" s="1"/>
  <c r="R29" i="9"/>
  <c r="R45" i="9"/>
  <c r="S49" i="9"/>
  <c r="S50" i="9" s="1"/>
  <c r="S51" i="9" s="1"/>
  <c r="R61" i="9"/>
  <c r="S64" i="9"/>
  <c r="S65" i="9" s="1"/>
  <c r="S66" i="9" s="1"/>
  <c r="S67" i="9" s="1"/>
  <c r="T65" i="9"/>
  <c r="T66" i="9" s="1"/>
  <c r="T67" i="9" s="1"/>
  <c r="C24" i="9"/>
  <c r="S24" i="9" s="1"/>
  <c r="S25" i="9" s="1"/>
  <c r="S26" i="9" s="1"/>
  <c r="S27" i="9" s="1"/>
  <c r="C13" i="36"/>
  <c r="R25" i="9"/>
  <c r="T34" i="9"/>
  <c r="T35" i="9" s="1"/>
  <c r="S34" i="9"/>
  <c r="S35" i="9" s="1"/>
  <c r="R41" i="9"/>
  <c r="R57" i="9"/>
  <c r="T60" i="9"/>
  <c r="T61" i="9" s="1"/>
  <c r="T62" i="9" s="1"/>
  <c r="T63" i="9" s="1"/>
  <c r="M11" i="15"/>
  <c r="S12" i="9"/>
  <c r="M10" i="15"/>
  <c r="D10" i="36" s="1"/>
  <c r="B10" i="31"/>
  <c r="B10" i="35"/>
  <c r="B10" i="36"/>
  <c r="S13" i="9"/>
  <c r="S14" i="9" s="1"/>
  <c r="S15" i="9" s="1"/>
  <c r="U12" i="9" s="1"/>
  <c r="D16" i="9"/>
  <c r="T16" i="9" s="1"/>
  <c r="T17" i="9" s="1"/>
  <c r="T18" i="9" s="1"/>
  <c r="T19" i="9" s="1"/>
  <c r="D11" i="36"/>
  <c r="C10" i="36"/>
  <c r="B10" i="15"/>
  <c r="B11" i="15"/>
  <c r="B9" i="31"/>
  <c r="B8" i="9"/>
  <c r="N11" i="15"/>
  <c r="D11" i="31" s="1"/>
  <c r="F11" i="36" s="1"/>
  <c r="E11" i="36"/>
  <c r="C11" i="36"/>
  <c r="C16" i="9"/>
  <c r="S16" i="9" s="1"/>
  <c r="S17" i="9" s="1"/>
  <c r="S18" i="9" s="1"/>
  <c r="S19" i="9" s="1"/>
  <c r="D12" i="9"/>
  <c r="T12" i="9" s="1"/>
  <c r="T13" i="9" s="1"/>
  <c r="T14" i="9" s="1"/>
  <c r="T15" i="9" s="1"/>
  <c r="V12" i="9" s="1"/>
  <c r="N10" i="15"/>
  <c r="D10" i="31" s="1"/>
  <c r="F10" i="36" s="1"/>
  <c r="E10" i="36"/>
  <c r="D8" i="9"/>
  <c r="T8" i="9" s="1"/>
  <c r="T9" i="9" s="1"/>
  <c r="T10" i="9" s="1"/>
  <c r="T11" i="9" s="1"/>
  <c r="N9" i="15"/>
  <c r="D9" i="31" s="1"/>
  <c r="C8" i="9"/>
  <c r="B9" i="35"/>
  <c r="B9" i="36"/>
  <c r="B11" i="35"/>
  <c r="B11" i="36"/>
  <c r="V84" i="9" l="1"/>
  <c r="D28" i="35"/>
  <c r="F28" i="35" s="1"/>
  <c r="I28" i="36"/>
  <c r="K28" i="36" s="1"/>
  <c r="I16" i="36"/>
  <c r="K16" i="36" s="1"/>
  <c r="V36" i="9"/>
  <c r="D16" i="35"/>
  <c r="F16" i="35" s="1"/>
  <c r="V72" i="9"/>
  <c r="D25" i="35"/>
  <c r="F25" i="35" s="1"/>
  <c r="I25" i="36"/>
  <c r="K25" i="36" s="1"/>
  <c r="U36" i="9"/>
  <c r="H16" i="36"/>
  <c r="J16" i="36" s="1"/>
  <c r="L16" i="36" s="1"/>
  <c r="N16" i="36" s="1"/>
  <c r="M16" i="36" s="1"/>
  <c r="P16" i="36" s="1"/>
  <c r="C16" i="35"/>
  <c r="E16" i="35" s="1"/>
  <c r="G16" i="35" s="1"/>
  <c r="V80" i="9"/>
  <c r="D27" i="35"/>
  <c r="F27" i="35" s="1"/>
  <c r="I27" i="36"/>
  <c r="K27" i="36" s="1"/>
  <c r="V60" i="9"/>
  <c r="D22" i="35"/>
  <c r="F22" i="35" s="1"/>
  <c r="I22" i="36"/>
  <c r="K22" i="36" s="1"/>
  <c r="U68" i="9"/>
  <c r="C24" i="35"/>
  <c r="E24" i="35" s="1"/>
  <c r="G24" i="35" s="1"/>
  <c r="H24" i="36"/>
  <c r="J24" i="36" s="1"/>
  <c r="L24" i="36" s="1"/>
  <c r="N24" i="36" s="1"/>
  <c r="M24" i="36" s="1"/>
  <c r="P24" i="36" s="1"/>
  <c r="U84" i="9"/>
  <c r="C28" i="35"/>
  <c r="E28" i="35" s="1"/>
  <c r="G28" i="35" s="1"/>
  <c r="H28" i="36"/>
  <c r="J28" i="36" s="1"/>
  <c r="L28" i="36" s="1"/>
  <c r="N28" i="36" s="1"/>
  <c r="M28" i="36" s="1"/>
  <c r="P28" i="36" s="1"/>
  <c r="U80" i="9"/>
  <c r="H27" i="36"/>
  <c r="J27" i="36" s="1"/>
  <c r="L27" i="36" s="1"/>
  <c r="N27" i="36" s="1"/>
  <c r="M27" i="36" s="1"/>
  <c r="P27" i="36" s="1"/>
  <c r="C27" i="35"/>
  <c r="E27" i="35" s="1"/>
  <c r="G27" i="35" s="1"/>
  <c r="U72" i="9"/>
  <c r="C25" i="35"/>
  <c r="E25" i="35" s="1"/>
  <c r="G25" i="35" s="1"/>
  <c r="H25" i="36"/>
  <c r="J25" i="36" s="1"/>
  <c r="L25" i="36" s="1"/>
  <c r="N25" i="36" s="1"/>
  <c r="M25" i="36" s="1"/>
  <c r="P25" i="36" s="1"/>
  <c r="V24" i="9"/>
  <c r="D13" i="35"/>
  <c r="F13" i="35" s="1"/>
  <c r="I13" i="36"/>
  <c r="K13" i="36" s="1"/>
  <c r="U76" i="9"/>
  <c r="H26" i="36"/>
  <c r="J26" i="36" s="1"/>
  <c r="L26" i="36" s="1"/>
  <c r="N26" i="36" s="1"/>
  <c r="M26" i="36" s="1"/>
  <c r="P26" i="36" s="1"/>
  <c r="C26" i="35"/>
  <c r="E26" i="35" s="1"/>
  <c r="G26" i="35" s="1"/>
  <c r="V76" i="9"/>
  <c r="D26" i="35"/>
  <c r="F26" i="35" s="1"/>
  <c r="I26" i="36"/>
  <c r="K26" i="36" s="1"/>
  <c r="V32" i="9"/>
  <c r="I15" i="36"/>
  <c r="K15" i="36" s="1"/>
  <c r="D15" i="35"/>
  <c r="F15" i="35" s="1"/>
  <c r="U48" i="9"/>
  <c r="H19" i="36"/>
  <c r="J19" i="36" s="1"/>
  <c r="L19" i="36" s="1"/>
  <c r="N19" i="36" s="1"/>
  <c r="M19" i="36" s="1"/>
  <c r="P19" i="36" s="1"/>
  <c r="C19" i="35"/>
  <c r="E19" i="35" s="1"/>
  <c r="G19" i="35" s="1"/>
  <c r="U60" i="9"/>
  <c r="C22" i="35"/>
  <c r="E22" i="35" s="1"/>
  <c r="G22" i="35" s="1"/>
  <c r="H22" i="36"/>
  <c r="J22" i="36" s="1"/>
  <c r="L22" i="36" s="1"/>
  <c r="N22" i="36" s="1"/>
  <c r="M22" i="36" s="1"/>
  <c r="P22" i="36" s="1"/>
  <c r="D23" i="35"/>
  <c r="F23" i="35" s="1"/>
  <c r="V64" i="9"/>
  <c r="I23" i="36"/>
  <c r="K23" i="36" s="1"/>
  <c r="V68" i="9"/>
  <c r="I24" i="36"/>
  <c r="K24" i="36" s="1"/>
  <c r="D24" i="35"/>
  <c r="F24" i="35" s="1"/>
  <c r="H21" i="36"/>
  <c r="J21" i="36" s="1"/>
  <c r="L21" i="36" s="1"/>
  <c r="N21" i="36" s="1"/>
  <c r="M21" i="36" s="1"/>
  <c r="P21" i="36" s="1"/>
  <c r="U56" i="9"/>
  <c r="C21" i="35"/>
  <c r="E21" i="35" s="1"/>
  <c r="G21" i="35" s="1"/>
  <c r="D19" i="35"/>
  <c r="F19" i="35" s="1"/>
  <c r="V48" i="9"/>
  <c r="I19" i="36"/>
  <c r="K19" i="36" s="1"/>
  <c r="U28" i="9"/>
  <c r="H14" i="36"/>
  <c r="J14" i="36" s="1"/>
  <c r="L14" i="36" s="1"/>
  <c r="N14" i="36" s="1"/>
  <c r="M14" i="36" s="1"/>
  <c r="P14" i="36" s="1"/>
  <c r="C14" i="35"/>
  <c r="E14" i="35" s="1"/>
  <c r="G14" i="35" s="1"/>
  <c r="S8" i="9"/>
  <c r="S9" i="9" s="1"/>
  <c r="S10" i="9" s="1"/>
  <c r="S11" i="9" s="1"/>
  <c r="C9" i="35" s="1"/>
  <c r="E10" i="31"/>
  <c r="G10" i="36" s="1"/>
  <c r="U64" i="9"/>
  <c r="H23" i="36"/>
  <c r="J23" i="36" s="1"/>
  <c r="L23" i="36" s="1"/>
  <c r="N23" i="36" s="1"/>
  <c r="M23" i="36" s="1"/>
  <c r="P23" i="36" s="1"/>
  <c r="C23" i="35"/>
  <c r="E23" i="35" s="1"/>
  <c r="G23" i="35" s="1"/>
  <c r="C17" i="35"/>
  <c r="E17" i="35" s="1"/>
  <c r="G17" i="35" s="1"/>
  <c r="U40" i="9"/>
  <c r="H17" i="36"/>
  <c r="J17" i="36" s="1"/>
  <c r="L17" i="36" s="1"/>
  <c r="N17" i="36" s="1"/>
  <c r="M17" i="36" s="1"/>
  <c r="P17" i="36" s="1"/>
  <c r="D21" i="36"/>
  <c r="D56" i="9"/>
  <c r="T56" i="9" s="1"/>
  <c r="T57" i="9" s="1"/>
  <c r="T58" i="9" s="1"/>
  <c r="T59" i="9" s="1"/>
  <c r="N21" i="15"/>
  <c r="D21" i="31" s="1"/>
  <c r="F21" i="36" s="1"/>
  <c r="V44" i="9"/>
  <c r="D18" i="35"/>
  <c r="F18" i="35" s="1"/>
  <c r="I18" i="36"/>
  <c r="K18" i="36" s="1"/>
  <c r="U52" i="9"/>
  <c r="C20" i="35"/>
  <c r="E20" i="35" s="1"/>
  <c r="G20" i="35" s="1"/>
  <c r="H20" i="36"/>
  <c r="J20" i="36" s="1"/>
  <c r="L20" i="36" s="1"/>
  <c r="N20" i="36" s="1"/>
  <c r="M20" i="36" s="1"/>
  <c r="P20" i="36" s="1"/>
  <c r="V20" i="9"/>
  <c r="D12" i="35"/>
  <c r="F12" i="35" s="1"/>
  <c r="I12" i="36"/>
  <c r="K12" i="36" s="1"/>
  <c r="E11" i="31"/>
  <c r="G11" i="36" s="1"/>
  <c r="U32" i="9"/>
  <c r="H15" i="36"/>
  <c r="J15" i="36" s="1"/>
  <c r="L15" i="36" s="1"/>
  <c r="N15" i="36" s="1"/>
  <c r="M15" i="36" s="1"/>
  <c r="P15" i="36" s="1"/>
  <c r="C15" i="35"/>
  <c r="E15" i="35" s="1"/>
  <c r="G15" i="35" s="1"/>
  <c r="U24" i="9"/>
  <c r="C13" i="35"/>
  <c r="E13" i="35" s="1"/>
  <c r="G13" i="35" s="1"/>
  <c r="H13" i="36"/>
  <c r="J13" i="36" s="1"/>
  <c r="L13" i="36" s="1"/>
  <c r="N13" i="36" s="1"/>
  <c r="M13" i="36" s="1"/>
  <c r="P13" i="36" s="1"/>
  <c r="V40" i="9"/>
  <c r="I17" i="36"/>
  <c r="K17" i="36" s="1"/>
  <c r="D17" i="35"/>
  <c r="F17" i="35" s="1"/>
  <c r="V28" i="9"/>
  <c r="I14" i="36"/>
  <c r="K14" i="36" s="1"/>
  <c r="D14" i="35"/>
  <c r="F14" i="35" s="1"/>
  <c r="U44" i="9"/>
  <c r="H18" i="36"/>
  <c r="J18" i="36" s="1"/>
  <c r="L18" i="36" s="1"/>
  <c r="N18" i="36" s="1"/>
  <c r="M18" i="36" s="1"/>
  <c r="P18" i="36" s="1"/>
  <c r="C18" i="35"/>
  <c r="E18" i="35" s="1"/>
  <c r="G18" i="35" s="1"/>
  <c r="V16" i="9"/>
  <c r="D11" i="35"/>
  <c r="F11" i="35" s="1"/>
  <c r="H10" i="36"/>
  <c r="J10" i="36" s="1"/>
  <c r="C10" i="35"/>
  <c r="E10" i="35" s="1"/>
  <c r="K12" i="31"/>
  <c r="E13" i="37" s="1"/>
  <c r="I10" i="36"/>
  <c r="K10" i="36" s="1"/>
  <c r="D10" i="35"/>
  <c r="F10" i="35" s="1"/>
  <c r="I11" i="31"/>
  <c r="C12" i="37" s="1"/>
  <c r="I11" i="36"/>
  <c r="K11" i="36" s="1"/>
  <c r="K9" i="31"/>
  <c r="E10" i="37" s="1"/>
  <c r="K11" i="31"/>
  <c r="E12" i="37" s="1"/>
  <c r="U16" i="9"/>
  <c r="H11" i="36"/>
  <c r="J11" i="36" s="1"/>
  <c r="L11" i="36" s="1"/>
  <c r="N11" i="36" s="1"/>
  <c r="M11" i="36" s="1"/>
  <c r="P11" i="36" s="1"/>
  <c r="C11" i="35"/>
  <c r="E11" i="35" s="1"/>
  <c r="G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B17" i="33" s="1"/>
  <c r="I13" i="31"/>
  <c r="C14" i="37" s="1"/>
  <c r="K13" i="31"/>
  <c r="E14" i="37" s="1"/>
  <c r="L10" i="31"/>
  <c r="F11" i="37" s="1"/>
  <c r="I10" i="31"/>
  <c r="C11" i="37" s="1"/>
  <c r="J12" i="31"/>
  <c r="D13" i="37" s="1"/>
  <c r="J13" i="31"/>
  <c r="D14" i="37" s="1"/>
  <c r="I9" i="31"/>
  <c r="C10" i="37" s="1"/>
  <c r="M11" i="31"/>
  <c r="G12" i="37" s="1"/>
  <c r="V8" i="9"/>
  <c r="D9" i="35"/>
  <c r="U8" i="9"/>
  <c r="L10" i="36" l="1"/>
  <c r="N10" i="36" s="1"/>
  <c r="M10" i="36" s="1"/>
  <c r="P10" i="36" s="1"/>
  <c r="V56" i="9"/>
  <c r="D21" i="35"/>
  <c r="F21" i="35" s="1"/>
  <c r="I21" i="36"/>
  <c r="K21"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<sst xmlns="http://schemas.openxmlformats.org/spreadsheetml/2006/main" count="759" uniqueCount="306">
  <si>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</si>
  <si>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</si>
  <si>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</si>
  <si>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</si>
  <si>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</si>
  <si>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</si>
  <si>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</si>
  <si>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</si>
  <si>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</si>
  <si>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</si>
  <si>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</si>
  <si>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</si>
  <si>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</si>
  <si>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</si>
  <si>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</si>
  <si>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</si>
  <si>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</si>
  <si>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</si>
  <si>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</si>
  <si>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</si>
  <si>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</si>
  <si>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</si>
  <si>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</si>
  <si>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</si>
  <si>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</si>
  <si>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</si>
  <si>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</si>
  <si>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</si>
  <si>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</si>
  <si>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</si>
  <si>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</si>
  <si>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</si>
  <si>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</si>
  <si>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</si>
  <si>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</si>
  <si>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</si>
  <si>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</si>
  <si>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</si>
  <si>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</si>
  <si>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</si>
  <si>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</si>
  <si>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</si>
  <si>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</si>
  <si>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</si>
  <si>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</si>
  <si>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</si>
  <si>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</si>
  <si>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</si>
  <si>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</si>
  <si>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</si>
  <si>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</si>
  <si>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</si>
  <si>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</si>
  <si>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</si>
  <si>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</si>
  <si>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</si>
  <si>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</si>
  <si>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</si>
  <si>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</si>
  <si>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</si>
  <si>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</si>
  <si>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</si>
  <si>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</si>
  <si>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</si>
  <si>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</si>
  <si>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</si>
  <si>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</si>
  <si>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</si>
  <si>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</si>
  <si>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</si>
  <si>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</si>
  <si>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</si>
  <si>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</si>
  <si>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</si>
  <si>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</si>
  <si>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</si>
  <si>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</si>
  <si>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</si>
  <si>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</si>
  <si>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</si>
  <si>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</si>
  <si>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</si>
  <si>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</si>
  <si>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</si>
  <si>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</si>
  <si>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</si>
  <si>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</si>
  <si>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</si>
  <si>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</si>
  <si>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</si>
  <si>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</si>
  <si>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</si>
  <si>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</si>
  <si>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</si>
  <si>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</si>
  <si>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</si>
  <si>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</si>
  <si>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</si>
  <si>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</si>
  <si>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</si>
  <si>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</si>
  <si>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</si>
  <si>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</si>
  <si>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</si>
  <si>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</si>
  <si>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</si>
  <si>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</si>
  <si>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</si>
  <si>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</si>
  <si>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</si>
  <si>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</si>
  <si>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</si>
  <si>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</si>
  <si>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</si>
  <si>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</si>
  <si>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</si>
  <si>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</si>
  <si>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</si>
  <si>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</si>
  <si>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</si>
  <si>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</si>
  <si>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</si>
  <si>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</si>
  <si>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</si>
  <si>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</si>
  <si>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</si>
  <si>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</si>
  <si>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</si>
  <si>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</si>
  <si>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</si>
  <si>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</si>
  <si>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</si>
  <si>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</si>
  <si>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</si>
  <si>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</si>
  <si>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</si>
  <si>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</si>
  <si>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</si>
  <si>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</si>
  <si>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</si>
  <si>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</si>
  <si>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</si>
  <si>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</si>
  <si>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</si>
  <si>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</si>
  <si>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</si>
  <si>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</si>
  <si>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</si>
  <si>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</si>
  <si>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</si>
  <si>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</si>
  <si>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</si>
  <si>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</si>
  <si>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</si>
  <si>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</si>
  <si>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</si>
  <si>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</si>
  <si>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</si>
  <si>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</si>
  <si>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</si>
  <si>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</si>
  <si>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</si>
  <si>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</si>
  <si>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</si>
  <si>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</si>
  <si>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</si>
  <si>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</si>
  <si>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</si>
  <si>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</si>
  <si>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</si>
  <si>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</si>
  <si>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</si>
  <si>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</si>
  <si>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</si>
  <si>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</si>
  <si>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</si>
  <si>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</si>
  <si>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</si>
  <si>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</si>
  <si>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</si>
  <si>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</si>
  <si>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</si>
  <si>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</si>
  <si>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</si>
  <si>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</si>
  <si>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</si>
  <si>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</si>
  <si>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</si>
  <si>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</si>
  <si>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</si>
  <si>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</si>
  <si>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</si>
  <si>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</si>
  <si>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</si>
  <si>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</si>
  <si>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</si>
  <si>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</si>
  <si>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</si>
  <si>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</si>
  <si>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</si>
  <si>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</si>
  <si>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</si>
  <si>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</si>
  <si>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</si>
  <si>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</si>
  <si>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</si>
  <si>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</si>
  <si>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</si>
  <si>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</si>
  <si>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</si>
  <si>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</si>
  <si>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</si>
  <si>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</si>
  <si>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</si>
  <si>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</si>
  <si>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</si>
  <si>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</si>
  <si>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</si>
  <si>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</si>
  <si>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</si>
  <si>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</si>
  <si>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</si>
  <si>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</si>
  <si>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</si>
  <si>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</si>
  <si>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</si>
  <si>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</si>
  <si>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</si>
  <si>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</si>
  <si>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</si>
  <si>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</si>
  <si>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</si>
  <si>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</si>
  <si>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</si>
  <si>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</si>
  <si>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</si>
  <si>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</si>
  <si>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</si>
  <si>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</si>
  <si>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</si>
  <si>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</si>
  <si>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</si>
  <si>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</si>
  <si>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</si>
  <si>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</si>
  <si>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</si>
  <si>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</si>
  <si>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</si>
  <si>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</si>
  <si>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</si>
  <si>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</si>
  <si>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</si>
  <si>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</si>
  <si>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</si>
  <si>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</si>
  <si>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</si>
  <si>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</si>
  <si>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</si>
  <si>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</si>
  <si>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</si>
  <si>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</si>
  <si>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</si>
  <si>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</si>
  <si>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</si>
  <si>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</si>
  <si>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</si>
  <si>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</si>
  <si>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</si>
  <si>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</si>
  <si>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</si>
  <si>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</si>
  <si>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</si>
  <si>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</si>
  <si>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</si>
  <si>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</si>
  <si>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</si>
  <si>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</si>
  <si>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</si>
  <si>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</si>
  <si>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</si>
  <si>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</si>
  <si>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</si>
  <si>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</si>
  <si>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</si>
  <si>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</si>
  <si>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 xml:space="preserve">CONTROL INTERNO DISCIPLINARIO </t>
  </si>
  <si>
    <t>por vencimiento de términos de las diferentes etapas del proceso,</t>
  </si>
  <si>
    <t xml:space="preserve"> debido a sobre carga de trabajo  y falta de personal</t>
  </si>
  <si>
    <t xml:space="preserve">por pérdida de documentos, </t>
  </si>
  <si>
    <t>debido a préstamo de documentos a sujetos procesales.</t>
  </si>
  <si>
    <t xml:space="preserve">por divulgación de información confidencial, </t>
  </si>
  <si>
    <t>debido al desconocimiento de la norma.</t>
  </si>
  <si>
    <t>Profesional especializado de Control Interno Disciplinario,</t>
  </si>
  <si>
    <t>realiza revisión de libro radicador de envió de requerimientos</t>
  </si>
  <si>
    <t>y el auxiliar administrativo realiza diligenciamiento en la base de datos de la dependencia.</t>
  </si>
  <si>
    <t>Auxiliar administrativo,</t>
  </si>
  <si>
    <t xml:space="preserve"> realiza actas de entregas a procesos</t>
  </si>
  <si>
    <t>y foliación de expedientes.</t>
  </si>
  <si>
    <t>Profesional especializado,</t>
  </si>
  <si>
    <t>realiza capacitaciones</t>
  </si>
  <si>
    <t xml:space="preserve"> a nivel interno de la oficina de CID.</t>
  </si>
  <si>
    <t>Profesional especializado CID</t>
  </si>
  <si>
    <t xml:space="preserve">Conocer los procesos disciplinarios que se adelanten contra los servidores del HUDN. </t>
  </si>
  <si>
    <t xml:space="preserve">Cuentan con un inventario de los procesos del hospital, con sus respectivas quejas de cada servicios o persona externa, la cual adelantan actuación disciplinaria de cada uno, rotulan el expediente, determinan la actuación correspondiente, establecen tiempos, en caso de no cumplir con dichos tiempos establecidos reiteran la solicitud para dar cumplimiento a la ley vigente.    </t>
  </si>
  <si>
    <t xml:space="preserve">El profesional de la oficina a quien se encuentra a cargo el expediente es encargado de foliarlos. Por otra parte, para salida y entrega de expedientes de la Oficina de Control Interno Disciplinario se implementan las actas. </t>
  </si>
  <si>
    <t>Constantemente se realiza capacitación a personal nuevo y judicantes.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</si>
</sst>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4" zoomScale="70" zoomScaleNormal="70" workbookViewId="0">
      <pane xSplit="2" topLeftCell="C1" activePane="topRight" state="frozen"/>
      <selection pane="topRight" activeCell="A9" sqref="A9"/>
    </sheetView>
  </sheetViews>
  <sheetFormatPr baseColWidth="10" defaultColWidth="11.42578125" defaultRowHeight="14.25" x14ac:dyDescent="0.25"/>
  <cols>
    <col min="1" max="1" width="21.42578125" style="10" customWidth="1"/>
    <col min="2" max="2" width="33.42578125" style="10" customWidth="1"/>
    <col min="3" max="3" width="36.570312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58.5" customHeight="1" x14ac:dyDescent="0.25">
      <c r="A5" s="19" t="s">
        <v>158</v>
      </c>
      <c r="B5" s="400" t="s">
        <v>302</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57" x14ac:dyDescent="0.25">
      <c r="A9" s="2" t="s">
        <v>13</v>
      </c>
      <c r="B9" s="2" t="s">
        <v>141</v>
      </c>
      <c r="C9" s="2" t="s">
        <v>286</v>
      </c>
      <c r="D9" s="2" t="s">
        <v>287</v>
      </c>
      <c r="E9" s="167" t="str">
        <f>+CONCATENATE(B9," ",C9," ",D9)</f>
        <v>Posibilidad de pérdida Reputacional por vencimiento de términos de las diferentes etapas del proceso,  debido a sobre carga de trabajo  y falta de personal</v>
      </c>
      <c r="F9" s="3" t="s">
        <v>160</v>
      </c>
      <c r="G9" s="3"/>
      <c r="H9" s="183" t="str">
        <f>+IF(F9='11 FORMULAS'!$B$4,'11 FORMULAS'!$C$4,IF(F9='11 FORMULAS'!$B$6,'11 FORMULAS'!$C$6,IF(F9='11 FORMULAS'!$B$8,'11 FORMULAS'!$C$8,IF(F9='11 FORMULAS'!$B$10,'11 FORMULAS'!$C$10,""))))</f>
        <v>Procesos</v>
      </c>
      <c r="I9" s="183" t="str">
        <f>+G9&amp;H9</f>
        <v>Procesos</v>
      </c>
    </row>
    <row r="10" spans="1:9" s="11" customFormat="1" ht="57" x14ac:dyDescent="0.25">
      <c r="A10" s="2" t="s">
        <v>14</v>
      </c>
      <c r="B10" s="2" t="s">
        <v>141</v>
      </c>
      <c r="C10" s="2" t="s">
        <v>288</v>
      </c>
      <c r="D10" s="2" t="s">
        <v>289</v>
      </c>
      <c r="E10" s="167" t="str">
        <f t="shared" ref="E10:E28" si="0">+CONCATENATE(B10," ",C10," ",D10)</f>
        <v>Posibilidad de pérdida Reputacional por pérdida de documentos,  debido a préstamo de documentos a sujetos procesales.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42.75" x14ac:dyDescent="0.25">
      <c r="A11" s="2" t="s">
        <v>15</v>
      </c>
      <c r="B11" s="2" t="s">
        <v>141</v>
      </c>
      <c r="C11" s="2" t="s">
        <v>290</v>
      </c>
      <c r="D11" s="2" t="s">
        <v>291</v>
      </c>
      <c r="E11" s="167" t="str">
        <f t="shared" si="0"/>
        <v>Posibilidad de pérdida Reputacional por divulgación de información confidencial,  debido al desconocimiento de la norma.</v>
      </c>
      <c r="F11" s="3" t="s">
        <v>160</v>
      </c>
      <c r="G11" s="3"/>
      <c r="H11" s="183" t="str">
        <f>+IF(F11='11 FORMULAS'!$B$4,'11 FORMULAS'!$C$4,IF(F11='11 FORMULAS'!$B$6,'11 FORMULAS'!$C$6,IF(F11='11 FORMULAS'!$B$8,'11 FORMULAS'!$C$8,IF(F11='11 FORMULAS'!$B$10,'11 FORMULAS'!$C$10,""))))</f>
        <v>Procesos</v>
      </c>
      <c r="I11" s="183" t="str">
        <f t="shared" si="1"/>
        <v>Procesos</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11" sqref="A11"/>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 xml:space="preserve">CONTROL INTERNO DISCIPLINARIO </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0" x14ac:dyDescent="0.25">
      <c r="A9" s="31" t="str">
        <f>'2 CONTEXTO E IDENTIFICACIÓN'!A9</f>
        <v>R1</v>
      </c>
      <c r="B9" s="217" t="str">
        <f>+'2 CONTEXTO E IDENTIFICACIÓN'!E9</f>
        <v>Posibilidad de pérdida Reputacional por vencimiento de términos de las diferentes etapas del proceso,  debido a sobre carga de trabajo  y falta de personal</v>
      </c>
      <c r="C9" s="218">
        <v>50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c r="H9" s="194" t="str">
        <f>+IF(G9="","",IF(G9="N/A","",IF(OR(G9=$X$9,G9=$Y$9),$W$9,IF(OR(G9=$X$10,G9=$Y$10),$W$10,IF(OR(G9=$X$11,G9=$Y$11),$W$11,IF(OR(G9=$X$12,G9=$Y$12),$W$12,IF(OR(G9=$X$13,G9=$Y$13),$W$13)))))))</f>
        <v/>
      </c>
      <c r="I9" s="200" t="str">
        <f t="shared" ref="I9:I28" si="3">+IF(G9="","",IF(G9="N/A","",IF(OR(G9=$X$9,G9=$Y$9),$V$9,IF(OR(G9=$X$10,G9=$Y$10),$V$10,IF(OR(G9=$X$11,G9=$Y$11),$V$11,IF(OR(G9=$X$12,G9=$Y$12),$V$12,IF(OR(G9=$X$13,G9=$Y$13),$V$13)))))))</f>
        <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90" x14ac:dyDescent="0.25">
      <c r="A10" s="31" t="str">
        <f>'2 CONTEXTO E IDENTIFICACIÓN'!A10</f>
        <v>R2</v>
      </c>
      <c r="B10" s="217" t="str">
        <f>+'2 CONTEXTO E IDENTIFICACIÓN'!E10</f>
        <v>Posibilidad de pérdida Reputacional por pérdida de documentos,  debido a préstamo de documentos a sujetos procesales.</v>
      </c>
      <c r="C10" s="219">
        <v>50</v>
      </c>
      <c r="D10" s="191" t="str">
        <f t="shared" si="0"/>
        <v>La actividad que conlleva el riesgo se ejecuta de 24 a 500 veces por año</v>
      </c>
      <c r="E10" s="192">
        <f t="shared" si="1"/>
        <v>0.6</v>
      </c>
      <c r="F10" s="32" t="str">
        <f t="shared" si="2"/>
        <v>Media</v>
      </c>
      <c r="G10" s="202"/>
      <c r="H10" s="194" t="str">
        <f t="shared" ref="H10:H28" si="6">+IF(G10="","",IF(G10="N/A","",IF(OR(G10=$X$9,G10=$Y$9),$W$9,IF(OR(G10=$X$10,G10=$Y$10),$W$10,IF(OR(G10=$X$11,G10=$Y$11),$W$11,IF(OR(G10=$X$12,G10=$Y$12),$W$12,IF(OR(G10=$X$13,G10=$Y$13),$W$13)))))))</f>
        <v/>
      </c>
      <c r="I10" s="200" t="str">
        <f t="shared" si="3"/>
        <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90" x14ac:dyDescent="0.25">
      <c r="A11" s="31" t="str">
        <f>'2 CONTEXTO E IDENTIFICACIÓN'!A11</f>
        <v>R3</v>
      </c>
      <c r="B11" s="217" t="str">
        <f>+'2 CONTEXTO E IDENTIFICACIÓN'!E11</f>
        <v>Posibilidad de pérdida Reputacional por divulgación de información confidencial,  debido al desconocimiento de la norma.</v>
      </c>
      <c r="C11" s="219">
        <v>2</v>
      </c>
      <c r="D11" s="191" t="str">
        <f t="shared" si="0"/>
        <v>La actividad que conlleva el riesgo se ejecuta como máximos 2 veces por año</v>
      </c>
      <c r="E11" s="192">
        <f t="shared" si="1"/>
        <v>0.2</v>
      </c>
      <c r="F11" s="32" t="str">
        <f t="shared" si="2"/>
        <v>Muy Baja</v>
      </c>
      <c r="G11" s="202"/>
      <c r="H11" s="194" t="str">
        <f t="shared" si="6"/>
        <v/>
      </c>
      <c r="I11" s="200" t="str">
        <f t="shared" si="3"/>
        <v/>
      </c>
      <c r="J11" s="202" t="s">
        <v>68</v>
      </c>
      <c r="K11" s="194">
        <f t="shared" si="4"/>
        <v>0.4</v>
      </c>
      <c r="L11" s="200" t="str">
        <f t="shared" si="5"/>
        <v>Menor</v>
      </c>
      <c r="M11" s="226">
        <f t="shared" ref="M11:M28" si="8">+IF(H11="",K11,IF(K11="",H11,IF(H11&gt;K11,H11,K11)))</f>
        <v>0.4</v>
      </c>
      <c r="N11" s="227" t="str">
        <f t="shared" si="7"/>
        <v>Menor</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C18" sqref="C18"/>
    </sheetView>
  </sheetViews>
  <sheetFormatPr baseColWidth="10" defaultColWidth="14.28515625" defaultRowHeight="12.75" x14ac:dyDescent="0.25"/>
  <cols>
    <col min="1" max="1" width="13.7109375" style="87" customWidth="1"/>
    <col min="2" max="2" width="46"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 xml:space="preserve">CONTROL INTERNO DISCIPLINARIO </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38.25" x14ac:dyDescent="0.2">
      <c r="A9" s="104" t="str">
        <f>'2 CONTEXTO E IDENTIFICACIÓN'!A9</f>
        <v>R1</v>
      </c>
      <c r="B9" s="105" t="str">
        <f>+'2 CONTEXTO E IDENTIFICACIÓN'!E9</f>
        <v>Posibilidad de pérdida Reputacional por vencimiento de términos de las diferentes etapas del proceso,  debido a sobre carga de trabajo  y falta de personal</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38.25" x14ac:dyDescent="0.2">
      <c r="A10" s="104" t="str">
        <f>'2 CONTEXTO E IDENTIFICACIÓN'!A10</f>
        <v>R2</v>
      </c>
      <c r="B10" s="105" t="str">
        <f>+'2 CONTEXTO E IDENTIFICACIÓN'!E10</f>
        <v>Posibilidad de pérdida Reputacional por pérdida de documentos,  debido a préstamo de documentos a sujetos procesales.</v>
      </c>
      <c r="C10" s="106" t="str">
        <f>+'3 PROBABIL E IMPACTO INHERENTE'!F10</f>
        <v>Media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38.25" x14ac:dyDescent="0.2">
      <c r="A11" s="104" t="str">
        <f>'2 CONTEXTO E IDENTIFICACIÓN'!A11</f>
        <v>R3</v>
      </c>
      <c r="B11" s="105" t="str">
        <f>+'2 CONTEXTO E IDENTIFICACIÓN'!E11</f>
        <v>Posibilidad de pérdida Reputacional por divulgación de información confidencial,  debido al desconocimiento de la norma.</v>
      </c>
      <c r="C11" s="106" t="str">
        <f>+'3 PROBABIL E IMPACTO INHERENTE'!F11</f>
        <v>Muy Baja</v>
      </c>
      <c r="D11" s="106" t="str">
        <f>+'3 PROBABIL E IMPACTO INHERENTE'!N11</f>
        <v>Menor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Bajo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R2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R3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11" activePane="bottomRight" state="frozen"/>
      <selection pane="topRight" activeCell="B1" sqref="B1"/>
      <selection pane="bottomLeft" activeCell="A7" sqref="A7"/>
      <selection pane="bottomRight" activeCell="G16" sqref="G16"/>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42.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 xml:space="preserve">CONTROL INTERNO DISCIPLINARIO </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86.25" thickBot="1" x14ac:dyDescent="0.3">
      <c r="A8" s="436" t="str">
        <f>'2 CONTEXTO E IDENTIFICACIÓN'!A9</f>
        <v>R1</v>
      </c>
      <c r="B8" s="439" t="str">
        <f>+'2 CONTEXTO E IDENTIFICACIÓN'!E9</f>
        <v>Posibilidad de pérdida Reputacional por vencimiento de términos de las diferentes etapas del proceso,  debido a sobre carga de trabajo  y falta de personal</v>
      </c>
      <c r="C8" s="442">
        <f>+'3 PROBABIL E IMPACTO INHERENTE'!E9</f>
        <v>0.6</v>
      </c>
      <c r="D8" s="445">
        <f>+'3 PROBABIL E IMPACTO INHERENTE'!M9</f>
        <v>0.4</v>
      </c>
      <c r="E8" s="68">
        <v>1</v>
      </c>
      <c r="F8" s="71" t="s">
        <v>292</v>
      </c>
      <c r="G8" s="71" t="s">
        <v>293</v>
      </c>
      <c r="H8" s="71" t="s">
        <v>294</v>
      </c>
      <c r="I8" s="318" t="str">
        <f t="shared" ref="I8:I39" si="0">+CONCATENATE(F8," ",G8," ",H8)</f>
        <v>Profesional especializado de Control Interno Disciplinario, realiza revisión de libro radicador de envió de requerimientos y el auxiliar administrativo realiza diligenciamiento en la base de datos de la dependencia.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0.4</v>
      </c>
      <c r="U8" s="430">
        <f>+IF(S11="","",S11)</f>
        <v>0.36</v>
      </c>
      <c r="V8" s="433">
        <f>+IF(T11="","",T11)</f>
        <v>0.4</v>
      </c>
      <c r="X8" s="41" t="s">
        <v>59</v>
      </c>
      <c r="Y8" s="36">
        <v>0.41</v>
      </c>
      <c r="Z8" s="35">
        <v>0.6</v>
      </c>
    </row>
    <row r="9" spans="1:26" ht="15.75" thickBot="1" x14ac:dyDescent="0.3">
      <c r="A9" s="437"/>
      <c r="B9" s="440"/>
      <c r="C9" s="443"/>
      <c r="D9" s="44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0.36</v>
      </c>
      <c r="T9" s="334">
        <f>IF(L9='11 FORMULAS'!$P$6,T8-(T8*R9),T8)</f>
        <v>0.4</v>
      </c>
      <c r="U9" s="431"/>
      <c r="V9" s="434"/>
      <c r="X9" s="42" t="s">
        <v>61</v>
      </c>
      <c r="Y9" s="36">
        <v>0.61</v>
      </c>
      <c r="Z9" s="35">
        <v>0.8</v>
      </c>
    </row>
    <row r="10" spans="1:26" ht="18.7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0.36</v>
      </c>
      <c r="T10" s="334">
        <f>IF(L10='11 FORMULAS'!$P$6,T9-(T9*R10),T9)</f>
        <v>0.4</v>
      </c>
      <c r="U10" s="431"/>
      <c r="V10" s="434"/>
      <c r="X10" s="43" t="s">
        <v>62</v>
      </c>
      <c r="Y10" s="36">
        <v>0.81</v>
      </c>
      <c r="Z10" s="35">
        <v>1</v>
      </c>
    </row>
    <row r="11" spans="1:26" ht="23.2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0.4</v>
      </c>
      <c r="U11" s="432"/>
      <c r="V11" s="435"/>
      <c r="X11" s="44"/>
      <c r="Y11" s="45"/>
      <c r="Z11" s="46"/>
    </row>
    <row r="12" spans="1:26" ht="63.75" customHeight="1" x14ac:dyDescent="0.25">
      <c r="A12" s="436" t="str">
        <f>'2 CONTEXTO E IDENTIFICACIÓN'!A10</f>
        <v>R2</v>
      </c>
      <c r="B12" s="439" t="str">
        <f>+'2 CONTEXTO E IDENTIFICACIÓN'!E10</f>
        <v>Posibilidad de pérdida Reputacional por pérdida de documentos,  debido a préstamo de documentos a sujetos procesales.</v>
      </c>
      <c r="C12" s="442">
        <f>+'3 PROBABIL E IMPACTO INHERENTE'!E10</f>
        <v>0.6</v>
      </c>
      <c r="D12" s="445">
        <f>+'3 PROBABIL E IMPACTO INHERENTE'!M10</f>
        <v>0.4</v>
      </c>
      <c r="E12" s="68">
        <v>1</v>
      </c>
      <c r="F12" s="71" t="s">
        <v>295</v>
      </c>
      <c r="G12" s="71" t="s">
        <v>296</v>
      </c>
      <c r="H12" s="71" t="s">
        <v>297</v>
      </c>
      <c r="I12" s="318" t="str">
        <f t="shared" si="0"/>
        <v>Auxiliar administrativo,  realiza actas de entregas a procesos y foliación de expedientes.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0.4</v>
      </c>
      <c r="U12" s="430">
        <f>+IF(S15="","",S15)</f>
        <v>0.36</v>
      </c>
      <c r="V12" s="433">
        <f>+IF(T15="","",T15)</f>
        <v>0.4</v>
      </c>
      <c r="X12" s="329"/>
      <c r="Y12" s="330"/>
      <c r="Z12" s="330"/>
    </row>
    <row r="13" spans="1:26" ht="15" x14ac:dyDescent="0.25">
      <c r="A13" s="437"/>
      <c r="B13" s="440"/>
      <c r="C13" s="443"/>
      <c r="D13" s="44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0.4</v>
      </c>
      <c r="U13" s="431"/>
      <c r="V13" s="434"/>
      <c r="X13" s="329"/>
      <c r="Y13" s="330"/>
      <c r="Z13" s="330"/>
    </row>
    <row r="14" spans="1:26" ht="16.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0.4</v>
      </c>
      <c r="U14" s="431"/>
      <c r="V14" s="434"/>
      <c r="X14" s="329"/>
      <c r="Y14" s="330"/>
      <c r="Z14" s="330"/>
    </row>
    <row r="15" spans="1:26" ht="19.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0.4</v>
      </c>
      <c r="U15" s="432"/>
      <c r="V15" s="435"/>
    </row>
    <row r="16" spans="1:26" ht="42.75" x14ac:dyDescent="0.25">
      <c r="A16" s="436" t="str">
        <f>'2 CONTEXTO E IDENTIFICACIÓN'!A11</f>
        <v>R3</v>
      </c>
      <c r="B16" s="439" t="str">
        <f>+'2 CONTEXTO E IDENTIFICACIÓN'!E11</f>
        <v>Posibilidad de pérdida Reputacional por divulgación de información confidencial,  debido al desconocimiento de la norma.</v>
      </c>
      <c r="C16" s="442">
        <f>+'3 PROBABIL E IMPACTO INHERENTE'!E11</f>
        <v>0.2</v>
      </c>
      <c r="D16" s="445">
        <f>+'3 PROBABIL E IMPACTO INHERENTE'!M11</f>
        <v>0.4</v>
      </c>
      <c r="E16" s="68">
        <v>1</v>
      </c>
      <c r="F16" s="71" t="s">
        <v>298</v>
      </c>
      <c r="G16" s="71" t="s">
        <v>299</v>
      </c>
      <c r="H16" s="71" t="s">
        <v>300</v>
      </c>
      <c r="I16" s="318" t="str">
        <f t="shared" si="0"/>
        <v>Profesional especializado, realiza capacitaciones  a nivel interno de la oficina de CID.</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99</v>
      </c>
      <c r="P16" s="6" t="s">
        <v>100</v>
      </c>
      <c r="Q16" s="6" t="s">
        <v>103</v>
      </c>
      <c r="R16" s="333">
        <f>+IFERROR(K16+N16,"")</f>
        <v>0.4</v>
      </c>
      <c r="S16" s="333">
        <f>IF(L16='11 FORMULAS'!$P$5,C16-(C16*R16),C16)</f>
        <v>0.12</v>
      </c>
      <c r="T16" s="333">
        <f>IF(L16='11 FORMULAS'!$P$6,D16-(D16*R16),D16)</f>
        <v>0.4</v>
      </c>
      <c r="U16" s="430">
        <f>+IF(S19="","",S19)</f>
        <v>0.12</v>
      </c>
      <c r="V16" s="433">
        <f>+IF(T19="","",T19)</f>
        <v>0.4</v>
      </c>
      <c r="X16" s="329"/>
      <c r="Y16" s="330"/>
      <c r="Z16" s="330"/>
    </row>
    <row r="17" spans="1:26" ht="24"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0.12</v>
      </c>
      <c r="T17" s="334">
        <f>IF(L17='11 FORMULAS'!$P$6,T16-(T16*R17),T16)</f>
        <v>0.4</v>
      </c>
      <c r="U17" s="431"/>
      <c r="V17" s="434"/>
      <c r="X17" s="329"/>
      <c r="Y17" s="330"/>
      <c r="Z17" s="330"/>
    </row>
    <row r="18" spans="1:26" ht="21.7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0.12</v>
      </c>
      <c r="T18" s="334">
        <f>IF(L18='11 FORMULAS'!$P$6,T17-(T17*R18),T17)</f>
        <v>0.4</v>
      </c>
      <c r="U18" s="431"/>
      <c r="V18" s="434"/>
      <c r="X18" s="329"/>
      <c r="Y18" s="330"/>
      <c r="Z18" s="330"/>
    </row>
    <row r="19" spans="1:26" ht="21.7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0.12</v>
      </c>
      <c r="T19" s="335">
        <f>IF(L19='11 FORMULAS'!$P$6,T18-(T18*R19),T18)</f>
        <v>0.4</v>
      </c>
      <c r="U19" s="432"/>
      <c r="V19" s="435"/>
    </row>
    <row r="20" spans="1:26" ht="29.45" customHeight="1" x14ac:dyDescent="0.25">
      <c r="A20" s="436" t="str">
        <f>'2 CONTEXTO E IDENTIFICACIÓN'!A12</f>
        <v>R4</v>
      </c>
      <c r="B20" s="439" t="str">
        <f>+'2 CONTEXTO E IDENTIFICACIÓN'!E12</f>
        <v xml:space="preserve">  </v>
      </c>
      <c r="C20" s="442" t="str">
        <f>+'3 PROBABIL E IMPACTO INHERENTE'!E12</f>
        <v/>
      </c>
      <c r="D20" s="44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0" t="str">
        <f>+IF(S23="","",S23)</f>
        <v/>
      </c>
      <c r="V20" s="433" t="str">
        <f>+IF(T23="","",T23)</f>
        <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2"/>
      <c r="V23" s="435"/>
    </row>
    <row r="24" spans="1:26" ht="29.45" customHeight="1" x14ac:dyDescent="0.25">
      <c r="A24" s="436" t="str">
        <f>'2 CONTEXTO E IDENTIFICACIÓN'!A13</f>
        <v>R5</v>
      </c>
      <c r="B24" s="439" t="str">
        <f>+'2 CONTEXTO E IDENTIFICACIÓN'!E13</f>
        <v xml:space="preserve">  </v>
      </c>
      <c r="C24" s="442" t="str">
        <f>+'3 PROBABIL E IMPACTO INHERENTE'!E13</f>
        <v/>
      </c>
      <c r="D24" s="44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0" t="str">
        <f>+IF(S27="","",S27)</f>
        <v/>
      </c>
      <c r="V24" s="433" t="str">
        <f>+IF(T27="","",T27)</f>
        <v/>
      </c>
      <c r="X24" s="329"/>
      <c r="Y24" s="330"/>
      <c r="Z24" s="330"/>
    </row>
    <row r="25" spans="1:26" ht="29.45" customHeight="1"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2"/>
      <c r="V27" s="435"/>
    </row>
    <row r="28" spans="1:26" ht="29.45" customHeight="1" x14ac:dyDescent="0.25">
      <c r="A28" s="436" t="str">
        <f>'2 CONTEXTO E IDENTIFICACIÓN'!A14</f>
        <v>R6</v>
      </c>
      <c r="B28" s="439" t="str">
        <f>+'2 CONTEXTO E IDENTIFICACIÓN'!E14</f>
        <v xml:space="preserve">  </v>
      </c>
      <c r="C28" s="442" t="str">
        <f>+'3 PROBABIL E IMPACTO INHERENTE'!E14</f>
        <v/>
      </c>
      <c r="D28" s="44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0" t="str">
        <f>+IF(S31="","",S31)</f>
        <v/>
      </c>
      <c r="V28" s="433" t="str">
        <f>+IF(T31="","",T31)</f>
        <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2"/>
      <c r="V31" s="435"/>
    </row>
    <row r="32" spans="1:26" ht="29.45" customHeight="1" x14ac:dyDescent="0.25">
      <c r="A32" s="436" t="str">
        <f>'2 CONTEXTO E IDENTIFICACIÓN'!A15</f>
        <v>R7</v>
      </c>
      <c r="B32" s="439" t="str">
        <f>+'2 CONTEXTO E IDENTIFICACIÓN'!E15</f>
        <v xml:space="preserve">  </v>
      </c>
      <c r="C32" s="442" t="str">
        <f>+'3 PROBABIL E IMPACTO INHERENTE'!E15</f>
        <v/>
      </c>
      <c r="D32" s="44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0" t="str">
        <f>+IF(S35="","",S35)</f>
        <v/>
      </c>
      <c r="V32" s="433" t="str">
        <f>+IF(T35="","",T35)</f>
        <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2"/>
      <c r="V35" s="435"/>
    </row>
    <row r="36" spans="1:26" ht="29.45" customHeight="1" x14ac:dyDescent="0.25">
      <c r="A36" s="436" t="str">
        <f>'2 CONTEXTO E IDENTIFICACIÓN'!A16</f>
        <v>R8</v>
      </c>
      <c r="B36" s="439" t="str">
        <f>+'2 CONTEXTO E IDENTIFICACIÓN'!E16</f>
        <v xml:space="preserve">  </v>
      </c>
      <c r="C36" s="442" t="str">
        <f>+'3 PROBABIL E IMPACTO INHERENTE'!E16</f>
        <v/>
      </c>
      <c r="D36" s="44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0" t="str">
        <f>+IF(S39="","",S39)</f>
        <v/>
      </c>
      <c r="V36" s="433" t="str">
        <f>+IF(T39="","",T39)</f>
        <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3" sqref="D13"/>
    </sheetView>
  </sheetViews>
  <sheetFormatPr baseColWidth="10" defaultColWidth="14.28515625" defaultRowHeight="12.75" x14ac:dyDescent="0.25"/>
  <cols>
    <col min="1" max="1" width="11.5703125" style="87" customWidth="1"/>
    <col min="2" max="2" width="39.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 xml:space="preserve">CONTROL INTERNO DISCIPLINARIO </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Posibilidad de pérdida Reputacional por vencimiento de términos de las diferentes etapas del proceso,  debido a sobre carga de trabajo  y falta de personal</v>
      </c>
      <c r="C9" s="135">
        <f>+'5 VALORACIÓN DEL CONTROL'!S11</f>
        <v>0.36</v>
      </c>
      <c r="D9" s="106">
        <f>+'5 VALORACIÓN DEL CONTROL'!T11</f>
        <v>0.4</v>
      </c>
      <c r="E9" s="136" t="str">
        <f>+IF(C9=0,"",IF(C9&lt;=$R$13,$S$13,IF(C9&lt;=$R$12,$S$12,IF(C9&lt;=$R$11,$S$11,IF(C9&lt;=$R$10,$S$10,IF(C9&lt;=$R$9,$S$9,""))))))</f>
        <v>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38.25" x14ac:dyDescent="0.2">
      <c r="A10" s="104" t="str">
        <f>'2 CONTEXTO E IDENTIFICACIÓN'!A10</f>
        <v>R2</v>
      </c>
      <c r="B10" s="105" t="str">
        <f>+'2 CONTEXTO E IDENTIFICACIÓN'!E10</f>
        <v>Posibilidad de pérdida Reputacional por pérdida de documentos,  debido a préstamo de documentos a sujetos procesales.</v>
      </c>
      <c r="C10" s="135">
        <f>+'5 VALORACIÓN DEL CONTROL'!S15</f>
        <v>0.36</v>
      </c>
      <c r="D10" s="106">
        <f>+'5 VALORACIÓN DEL CONTROL'!T15</f>
        <v>0.4</v>
      </c>
      <c r="E10" s="136" t="str">
        <f t="shared" ref="E10:E28" si="0">+IF(C10=0,"",IF(C10&lt;=$R$13,$S$13,IF(C10&lt;=$R$12,$S$12,IF(C10&lt;=$R$11,$S$11,IF(C10&lt;=$R$10,$S$10,IF(C10&lt;=$R$9,$S$9,""))))))</f>
        <v>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38.25" x14ac:dyDescent="0.2">
      <c r="A11" s="104" t="str">
        <f>'2 CONTEXTO E IDENTIFICACIÓN'!A11</f>
        <v>R3</v>
      </c>
      <c r="B11" s="105" t="str">
        <f>+'2 CONTEXTO E IDENTIFICACIÓN'!E11</f>
        <v>Posibilidad de pérdida Reputacional por divulgación de información confidencial,  debido al desconocimiento de la norma.</v>
      </c>
      <c r="C11" s="135">
        <f>+'5 VALORACIÓN DEL CONTROL'!S19</f>
        <v>0.12</v>
      </c>
      <c r="D11" s="106">
        <f>+'5 VALORACIÓN DEL CONTROL'!T19</f>
        <v>0.4</v>
      </c>
      <c r="E11" s="136" t="str">
        <f t="shared" si="0"/>
        <v>Muy Baja</v>
      </c>
      <c r="F11" s="136" t="str">
        <f t="shared" si="1"/>
        <v>Menor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Bajo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R1 R2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R3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 xml:space="preserve">CONTROL INTERNO DISCIPLINARIO </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R1 R2                  </v>
      </c>
      <c r="E12" s="112" t="str">
        <f>+'4 MAPA CALOR INHERENTE'!K11</f>
        <v xml:space="preserve">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R1 R2                  </v>
      </c>
      <c r="M13" s="112" t="str">
        <f>+'6 MAPA CALOR RESIDUAL'!M12</f>
        <v xml:space="preserve">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R3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R3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S9" activePane="bottomRight" state="frozen"/>
      <selection pane="topRight" activeCell="B1" sqref="B1"/>
      <selection pane="bottomLeft" activeCell="A7" sqref="A7"/>
      <selection pane="bottomRight" activeCell="U11" sqref="U11"/>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42"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 xml:space="preserve">CONTROL INTERNO DISCIPLINARIO </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14.75" x14ac:dyDescent="0.2">
      <c r="A9" s="104" t="str">
        <f>'2 CONTEXTO E IDENTIFICACIÓN'!A9</f>
        <v>R1</v>
      </c>
      <c r="B9" s="105" t="str">
        <f>+'2 CONTEXTO E IDENTIFICACIÓN'!E9</f>
        <v>Posibilidad de pérdida Reputacional por vencimiento de términos de las diferentes etapas del proceso,  debido a sobre carga de trabajo  y falta de personal</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0.36</v>
      </c>
      <c r="I9" s="106">
        <f>+'6 MAPA CALOR RESIDUAL'!D9</f>
        <v>0.4</v>
      </c>
      <c r="J9" s="136" t="str">
        <f>+'6 MAPA CALOR RESIDUAL'!E9</f>
        <v>Baja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301</v>
      </c>
      <c r="S9" s="340">
        <v>44927</v>
      </c>
      <c r="T9" s="340">
        <v>45291</v>
      </c>
      <c r="U9" s="233" t="s">
        <v>303</v>
      </c>
      <c r="V9" s="233"/>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63.75" x14ac:dyDescent="0.2">
      <c r="A10" s="104" t="str">
        <f>'2 CONTEXTO E IDENTIFICACIÓN'!A10</f>
        <v>R2</v>
      </c>
      <c r="B10" s="105" t="str">
        <f>+'2 CONTEXTO E IDENTIFICACIÓN'!E10</f>
        <v>Posibilidad de pérdida Reputacional por pérdida de documentos,  debido a préstamo de documentos a sujetos procesales.</v>
      </c>
      <c r="C10" s="141">
        <f>+'3 PROBABIL E IMPACTO INHERENTE'!E10</f>
        <v>0.6</v>
      </c>
      <c r="D10" s="141">
        <f>+'3 PROBABIL E IMPACTO INHERENTE'!M10</f>
        <v>0.4</v>
      </c>
      <c r="E10" s="136" t="str">
        <f>+'4 MAPA CALOR INHERENTE'!C10</f>
        <v>Media</v>
      </c>
      <c r="F10" s="136" t="str">
        <f>+'4 MAPA CALOR INHERENTE'!D10</f>
        <v>Menor</v>
      </c>
      <c r="G10" s="105" t="str">
        <f>+'4 MAPA CALOR INHERENTE'!E10</f>
        <v>Moderado</v>
      </c>
      <c r="H10" s="135">
        <f>+'5 VALORACIÓN DEL CONTROL'!S15</f>
        <v>0.36</v>
      </c>
      <c r="I10" s="106">
        <f>+'5 VALORACIÓN DEL CONTROL'!T15</f>
        <v>0.4</v>
      </c>
      <c r="J10" s="136" t="str">
        <f t="shared" ref="J10:J28" si="3">+IF(H10=0,"",IF(H10&lt;=$AD$13,$AE$13,IF(H10&lt;=$AD$12,$AE$12,IF(H10&lt;=$AD$11,$AE$11,IF(H10&lt;=$AD$10,$AE$10,IF(H10&lt;=$AD$9,$AE$9,""))))))</f>
        <v>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301</v>
      </c>
      <c r="S10" s="340">
        <v>44927</v>
      </c>
      <c r="T10" s="340">
        <v>45291</v>
      </c>
      <c r="U10" s="233" t="s">
        <v>304</v>
      </c>
      <c r="V10" s="233"/>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38.25" x14ac:dyDescent="0.2">
      <c r="A11" s="104" t="str">
        <f>'2 CONTEXTO E IDENTIFICACIÓN'!A11</f>
        <v>R3</v>
      </c>
      <c r="B11" s="105" t="str">
        <f>+'2 CONTEXTO E IDENTIFICACIÓN'!E11</f>
        <v>Posibilidad de pérdida Reputacional por divulgación de información confidencial,  debido al desconocimiento de la norma.</v>
      </c>
      <c r="C11" s="141">
        <f>+'3 PROBABIL E IMPACTO INHERENTE'!E11</f>
        <v>0.2</v>
      </c>
      <c r="D11" s="141">
        <f>+'3 PROBABIL E IMPACTO INHERENTE'!M11</f>
        <v>0.4</v>
      </c>
      <c r="E11" s="136" t="str">
        <f>+'4 MAPA CALOR INHERENTE'!C11</f>
        <v>Muy Baja</v>
      </c>
      <c r="F11" s="136" t="str">
        <f>+'4 MAPA CALOR INHERENTE'!D11</f>
        <v>Menor</v>
      </c>
      <c r="G11" s="105" t="str">
        <f>+'4 MAPA CALOR INHERENTE'!E11</f>
        <v>Bajo</v>
      </c>
      <c r="H11" s="135">
        <f>+'5 VALORACIÓN DEL CONTROL'!S19</f>
        <v>0.12</v>
      </c>
      <c r="I11" s="106">
        <f>+'5 VALORACIÓN DEL CONTROL'!T19</f>
        <v>0.4</v>
      </c>
      <c r="J11" s="136" t="str">
        <f t="shared" si="3"/>
        <v>Muy Baja</v>
      </c>
      <c r="K11" s="136" t="str">
        <f t="shared" si="4"/>
        <v>Menor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Bajo</v>
      </c>
      <c r="M11" s="105" t="str">
        <f t="shared" si="0"/>
        <v>No requiere Plan de Acción</v>
      </c>
      <c r="N11" s="105" t="str">
        <f t="shared" si="1"/>
        <v>Aceptar</v>
      </c>
      <c r="O11" s="233"/>
      <c r="P11" s="105" t="str">
        <f t="shared" si="2"/>
        <v>Aceptar</v>
      </c>
      <c r="Q11" s="339" t="s">
        <v>284</v>
      </c>
      <c r="R11" s="339" t="s">
        <v>301</v>
      </c>
      <c r="S11" s="340">
        <v>44927</v>
      </c>
      <c r="T11" s="340">
        <v>45291</v>
      </c>
      <c r="U11" s="233" t="s">
        <v>305</v>
      </c>
      <c r="V11" s="233"/>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 xml:space="preserve">CONTROL INTERNO DISCIPLINARIO </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0.66666666666666663</v>
      </c>
      <c r="D16" s="150">
        <f>+COUNTIF('8 MAPA RIESGOS'!$L$9:$L$28,G16)</f>
        <v>2</v>
      </c>
      <c r="E16" s="151">
        <f t="shared" si="1"/>
        <v>0.66666666666666663</v>
      </c>
      <c r="G16" s="112" t="s">
        <v>5</v>
      </c>
    </row>
    <row r="17" spans="1:7" x14ac:dyDescent="0.25">
      <c r="A17" s="149" t="s">
        <v>29</v>
      </c>
      <c r="B17" s="150">
        <f>+COUNTIF('8 MAPA RIESGOS'!$G$9:$G$28,G17)</f>
        <v>1</v>
      </c>
      <c r="C17" s="151">
        <f t="shared" si="0"/>
        <v>0.33333333333333331</v>
      </c>
      <c r="D17" s="150">
        <f>+COUNTIF('8 MAPA RIESGOS'!$L$9:$L$28,G17)</f>
        <v>1</v>
      </c>
      <c r="E17" s="151">
        <f t="shared" si="1"/>
        <v>0.33333333333333331</v>
      </c>
      <c r="G17" s="116" t="s">
        <v>86</v>
      </c>
    </row>
    <row r="18" spans="1:7" x14ac:dyDescent="0.25">
      <c r="A18" s="149" t="s">
        <v>30</v>
      </c>
      <c r="B18" s="150">
        <f>+SUM(B14:B17)</f>
        <v>3</v>
      </c>
      <c r="C18" s="151">
        <f t="shared" si="0"/>
        <v>1</v>
      </c>
      <c r="D18" s="150">
        <f>+SUM(D14:D17)</f>
        <v>3</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2023-06-05T22:56:08Z</dcterms:modified>
</cp:coreProperties>
</file>