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AF97F89A-B1C7-4CF9-9F60-D97CA11F7A4F}" xr6:coauthVersionLast="47" xr6:coauthVersionMax="47" xr10:uidLastSave="{00000000-0000-0000-0000-000000000000}"/>
  <bookViews>
    <workbookView xWindow="-120" yWindow="-120" windowWidth="20730" windowHeight="11160" firstSheet="5"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R86" i="9" s="1"/>
  <c r="L86" i="9"/>
  <c r="K86" i="9"/>
  <c r="I86" i="9"/>
  <c r="N85" i="9"/>
  <c r="L85" i="9"/>
  <c r="K85" i="9"/>
  <c r="I85" i="9"/>
  <c r="N84" i="9"/>
  <c r="R84" i="9" s="1"/>
  <c r="L84" i="9"/>
  <c r="T84" i="9" s="1"/>
  <c r="K84" i="9"/>
  <c r="I84" i="9"/>
  <c r="N83" i="9"/>
  <c r="L83" i="9"/>
  <c r="K83" i="9"/>
  <c r="I83" i="9"/>
  <c r="N82" i="9"/>
  <c r="R82" i="9" s="1"/>
  <c r="L82" i="9"/>
  <c r="K82" i="9"/>
  <c r="I82" i="9"/>
  <c r="N81" i="9"/>
  <c r="R81" i="9" s="1"/>
  <c r="L81" i="9"/>
  <c r="K81" i="9"/>
  <c r="I81" i="9"/>
  <c r="N80" i="9"/>
  <c r="L80" i="9"/>
  <c r="K80" i="9"/>
  <c r="I80" i="9"/>
  <c r="N79" i="9"/>
  <c r="L79" i="9"/>
  <c r="K79" i="9"/>
  <c r="I79" i="9"/>
  <c r="N78" i="9"/>
  <c r="R78" i="9" s="1"/>
  <c r="L78" i="9"/>
  <c r="K78" i="9"/>
  <c r="I78" i="9"/>
  <c r="N77" i="9"/>
  <c r="R77" i="9" s="1"/>
  <c r="L77" i="9"/>
  <c r="K77" i="9"/>
  <c r="I77" i="9"/>
  <c r="N76" i="9"/>
  <c r="L76" i="9"/>
  <c r="K76" i="9"/>
  <c r="I76" i="9"/>
  <c r="N75" i="9"/>
  <c r="L75" i="9"/>
  <c r="K75" i="9"/>
  <c r="I75" i="9"/>
  <c r="N74" i="9"/>
  <c r="R74" i="9" s="1"/>
  <c r="L74" i="9"/>
  <c r="K74" i="9"/>
  <c r="I74" i="9"/>
  <c r="N73" i="9"/>
  <c r="L73" i="9"/>
  <c r="K73" i="9"/>
  <c r="R73" i="9" s="1"/>
  <c r="I73" i="9"/>
  <c r="N72" i="9"/>
  <c r="R72" i="9" s="1"/>
  <c r="L72" i="9"/>
  <c r="K72" i="9"/>
  <c r="I72" i="9"/>
  <c r="N71" i="9"/>
  <c r="L71" i="9"/>
  <c r="K71" i="9"/>
  <c r="R71" i="9"/>
  <c r="I71" i="9"/>
  <c r="N70" i="9"/>
  <c r="L70" i="9"/>
  <c r="K70" i="9"/>
  <c r="R70" i="9" s="1"/>
  <c r="I70" i="9"/>
  <c r="N69" i="9"/>
  <c r="L69" i="9"/>
  <c r="K69" i="9"/>
  <c r="R69" i="9" s="1"/>
  <c r="I69" i="9"/>
  <c r="N68" i="9"/>
  <c r="R68" i="9" s="1"/>
  <c r="L68" i="9"/>
  <c r="K68" i="9"/>
  <c r="I68" i="9"/>
  <c r="N67" i="9"/>
  <c r="L67" i="9"/>
  <c r="K67" i="9"/>
  <c r="R67" i="9"/>
  <c r="I67" i="9"/>
  <c r="N66" i="9"/>
  <c r="L66" i="9"/>
  <c r="K66" i="9"/>
  <c r="R66" i="9" s="1"/>
  <c r="I66" i="9"/>
  <c r="N65" i="9"/>
  <c r="L65" i="9"/>
  <c r="K65" i="9"/>
  <c r="R65" i="9" s="1"/>
  <c r="I65" i="9"/>
  <c r="N64" i="9"/>
  <c r="L64" i="9"/>
  <c r="K64" i="9"/>
  <c r="R64" i="9"/>
  <c r="I64" i="9"/>
  <c r="N63" i="9"/>
  <c r="L63" i="9"/>
  <c r="K63" i="9"/>
  <c r="R63" i="9" s="1"/>
  <c r="I63" i="9"/>
  <c r="N62" i="9"/>
  <c r="L62" i="9"/>
  <c r="K62" i="9"/>
  <c r="R62" i="9" s="1"/>
  <c r="I62" i="9"/>
  <c r="N61" i="9"/>
  <c r="L61" i="9"/>
  <c r="K61" i="9"/>
  <c r="I61" i="9"/>
  <c r="N60" i="9"/>
  <c r="R60" i="9" s="1"/>
  <c r="L60" i="9"/>
  <c r="K60" i="9"/>
  <c r="I60" i="9"/>
  <c r="N59" i="9"/>
  <c r="L59" i="9"/>
  <c r="K59" i="9"/>
  <c r="R59" i="9"/>
  <c r="I59" i="9"/>
  <c r="N58" i="9"/>
  <c r="L58" i="9"/>
  <c r="K58" i="9"/>
  <c r="R58" i="9" s="1"/>
  <c r="I58" i="9"/>
  <c r="N57" i="9"/>
  <c r="L57" i="9"/>
  <c r="K57" i="9"/>
  <c r="R57" i="9" s="1"/>
  <c r="I57" i="9"/>
  <c r="N56" i="9"/>
  <c r="L56" i="9"/>
  <c r="K56" i="9"/>
  <c r="R56" i="9"/>
  <c r="I56" i="9"/>
  <c r="N55" i="9"/>
  <c r="L55" i="9"/>
  <c r="K55" i="9"/>
  <c r="R55" i="9" s="1"/>
  <c r="I55" i="9"/>
  <c r="N54" i="9"/>
  <c r="L54" i="9"/>
  <c r="K54" i="9"/>
  <c r="R54" i="9" s="1"/>
  <c r="I54" i="9"/>
  <c r="N53" i="9"/>
  <c r="L53" i="9"/>
  <c r="K53" i="9"/>
  <c r="I53" i="9"/>
  <c r="N52" i="9"/>
  <c r="R52" i="9" s="1"/>
  <c r="L52" i="9"/>
  <c r="K52" i="9"/>
  <c r="I52" i="9"/>
  <c r="N51" i="9"/>
  <c r="L51" i="9"/>
  <c r="K51" i="9"/>
  <c r="R51" i="9"/>
  <c r="I51" i="9"/>
  <c r="N50" i="9"/>
  <c r="L50" i="9"/>
  <c r="K50" i="9"/>
  <c r="R50" i="9" s="1"/>
  <c r="I50" i="9"/>
  <c r="N49" i="9"/>
  <c r="L49" i="9"/>
  <c r="K49" i="9"/>
  <c r="R49" i="9" s="1"/>
  <c r="I49" i="9"/>
  <c r="N48" i="9"/>
  <c r="L48" i="9"/>
  <c r="K48" i="9"/>
  <c r="R48" i="9"/>
  <c r="I48" i="9"/>
  <c r="N47" i="9"/>
  <c r="L47" i="9"/>
  <c r="K47" i="9"/>
  <c r="R47" i="9" s="1"/>
  <c r="I47" i="9"/>
  <c r="N46" i="9"/>
  <c r="L46" i="9"/>
  <c r="K46" i="9"/>
  <c r="R46" i="9" s="1"/>
  <c r="I46" i="9"/>
  <c r="N45" i="9"/>
  <c r="L45" i="9"/>
  <c r="K45" i="9"/>
  <c r="I45" i="9"/>
  <c r="N44" i="9"/>
  <c r="R44" i="9" s="1"/>
  <c r="L44" i="9"/>
  <c r="K44" i="9"/>
  <c r="I44" i="9"/>
  <c r="N43" i="9"/>
  <c r="L43" i="9"/>
  <c r="K43" i="9"/>
  <c r="R43" i="9"/>
  <c r="I43" i="9"/>
  <c r="N42" i="9"/>
  <c r="L42" i="9"/>
  <c r="K42" i="9"/>
  <c r="R42" i="9" s="1"/>
  <c r="I42" i="9"/>
  <c r="N41" i="9"/>
  <c r="L41" i="9"/>
  <c r="K41" i="9"/>
  <c r="R41" i="9" s="1"/>
  <c r="I41" i="9"/>
  <c r="N40" i="9"/>
  <c r="L40" i="9"/>
  <c r="K40" i="9"/>
  <c r="R40" i="9"/>
  <c r="I40" i="9"/>
  <c r="N39" i="9"/>
  <c r="L39" i="9"/>
  <c r="K39" i="9"/>
  <c r="R39" i="9" s="1"/>
  <c r="I39" i="9"/>
  <c r="N38" i="9"/>
  <c r="L38" i="9"/>
  <c r="K38" i="9"/>
  <c r="R38" i="9" s="1"/>
  <c r="I38" i="9"/>
  <c r="N37" i="9"/>
  <c r="L37" i="9"/>
  <c r="K37" i="9"/>
  <c r="I37" i="9"/>
  <c r="N36" i="9"/>
  <c r="R36" i="9" s="1"/>
  <c r="L36" i="9"/>
  <c r="K36" i="9"/>
  <c r="I36" i="9"/>
  <c r="N35" i="9"/>
  <c r="L35" i="9"/>
  <c r="K35" i="9"/>
  <c r="R35" i="9"/>
  <c r="I35" i="9"/>
  <c r="N34" i="9"/>
  <c r="L34" i="9"/>
  <c r="K34" i="9"/>
  <c r="R34" i="9" s="1"/>
  <c r="I34" i="9"/>
  <c r="N33" i="9"/>
  <c r="L33" i="9"/>
  <c r="K33" i="9"/>
  <c r="R33" i="9" s="1"/>
  <c r="I33" i="9"/>
  <c r="N32" i="9"/>
  <c r="L32" i="9"/>
  <c r="K32" i="9"/>
  <c r="R32" i="9"/>
  <c r="I32" i="9"/>
  <c r="N31" i="9"/>
  <c r="L31" i="9"/>
  <c r="K31" i="9"/>
  <c r="R31" i="9" s="1"/>
  <c r="I31" i="9"/>
  <c r="N30" i="9"/>
  <c r="L30" i="9"/>
  <c r="K30" i="9"/>
  <c r="R30" i="9" s="1"/>
  <c r="I30" i="9"/>
  <c r="N29" i="9"/>
  <c r="L29" i="9"/>
  <c r="K29" i="9"/>
  <c r="I29" i="9"/>
  <c r="N28" i="9"/>
  <c r="R28" i="9" s="1"/>
  <c r="L28" i="9"/>
  <c r="K28" i="9"/>
  <c r="I28" i="9"/>
  <c r="N27" i="9"/>
  <c r="L27" i="9"/>
  <c r="K27" i="9"/>
  <c r="R27" i="9"/>
  <c r="I27" i="9"/>
  <c r="N26" i="9"/>
  <c r="L26" i="9"/>
  <c r="K26" i="9"/>
  <c r="R26" i="9" s="1"/>
  <c r="I26" i="9"/>
  <c r="N25" i="9"/>
  <c r="L25" i="9"/>
  <c r="K25" i="9"/>
  <c r="R25" i="9" s="1"/>
  <c r="I25" i="9"/>
  <c r="N24" i="9"/>
  <c r="L24" i="9"/>
  <c r="K24" i="9"/>
  <c r="R24" i="9"/>
  <c r="I24" i="9"/>
  <c r="N23" i="9"/>
  <c r="L23" i="9"/>
  <c r="K23" i="9"/>
  <c r="R23" i="9" s="1"/>
  <c r="I23" i="9"/>
  <c r="N22" i="9"/>
  <c r="L22" i="9"/>
  <c r="K22" i="9"/>
  <c r="R22" i="9" s="1"/>
  <c r="I22" i="9"/>
  <c r="N21" i="9"/>
  <c r="L21" i="9"/>
  <c r="K21" i="9"/>
  <c r="I21" i="9"/>
  <c r="N20" i="9"/>
  <c r="L20" i="9"/>
  <c r="K20" i="9"/>
  <c r="I20" i="9"/>
  <c r="N19" i="9"/>
  <c r="R19" i="9" s="1"/>
  <c r="L19" i="9"/>
  <c r="K19" i="9"/>
  <c r="I19" i="9"/>
  <c r="N18" i="9"/>
  <c r="L18" i="9"/>
  <c r="K18" i="9"/>
  <c r="I18" i="9"/>
  <c r="N17" i="9"/>
  <c r="L17" i="9"/>
  <c r="K17" i="9"/>
  <c r="I17" i="9"/>
  <c r="N16" i="9"/>
  <c r="L16" i="9"/>
  <c r="K16" i="9"/>
  <c r="R16" i="9"/>
  <c r="I16" i="9"/>
  <c r="A12" i="9"/>
  <c r="N15" i="9"/>
  <c r="L15" i="9"/>
  <c r="K15" i="9"/>
  <c r="I15" i="9"/>
  <c r="N14" i="9"/>
  <c r="L14" i="9"/>
  <c r="K14" i="9"/>
  <c r="R14" i="9" s="1"/>
  <c r="I14" i="9"/>
  <c r="N13" i="9"/>
  <c r="R13" i="9" s="1"/>
  <c r="L13" i="9"/>
  <c r="K13" i="9"/>
  <c r="I13" i="9"/>
  <c r="N12" i="9"/>
  <c r="R12" i="9" s="1"/>
  <c r="L12" i="9"/>
  <c r="K12" i="9"/>
  <c r="I12" i="9"/>
  <c r="N10" i="9"/>
  <c r="L10" i="9"/>
  <c r="K10" i="9"/>
  <c r="I10" i="9"/>
  <c r="I11" i="9"/>
  <c r="I9" i="9"/>
  <c r="I8" i="9"/>
  <c r="R75" i="9"/>
  <c r="R76" i="9"/>
  <c r="R79" i="9"/>
  <c r="R80" i="9"/>
  <c r="R83" i="9"/>
  <c r="R85" i="9"/>
  <c r="R17" i="9"/>
  <c r="R18" i="9"/>
  <c r="R15" i="9"/>
  <c r="R10" i="9"/>
  <c r="I3" i="31"/>
  <c r="I2" i="31"/>
  <c r="G4" i="15"/>
  <c r="G2" i="15"/>
  <c r="L9" i="9"/>
  <c r="L11" i="9"/>
  <c r="L8" i="9"/>
  <c r="H10" i="30"/>
  <c r="I10" i="30" s="1"/>
  <c r="H11" i="30"/>
  <c r="I11" i="30" s="1"/>
  <c r="H12" i="30"/>
  <c r="I12" i="30"/>
  <c r="H13" i="30"/>
  <c r="I13" i="30" s="1"/>
  <c r="H14" i="30"/>
  <c r="I14" i="30"/>
  <c r="H15" i="30"/>
  <c r="I15" i="30" s="1"/>
  <c r="H16" i="30"/>
  <c r="I16" i="30" s="1"/>
  <c r="H17" i="30"/>
  <c r="I17" i="30" s="1"/>
  <c r="H18" i="30"/>
  <c r="I18" i="30" s="1"/>
  <c r="H19" i="30"/>
  <c r="I19" i="30" s="1"/>
  <c r="H20" i="30"/>
  <c r="I20" i="30"/>
  <c r="H21" i="30"/>
  <c r="I21" i="30" s="1"/>
  <c r="H22" i="30"/>
  <c r="I22" i="30"/>
  <c r="H23" i="30"/>
  <c r="I23" i="30" s="1"/>
  <c r="H24" i="30"/>
  <c r="I24" i="30" s="1"/>
  <c r="H25" i="30"/>
  <c r="I25" i="30" s="1"/>
  <c r="H26" i="30"/>
  <c r="I26" i="30" s="1"/>
  <c r="H27" i="30"/>
  <c r="I27" i="30" s="1"/>
  <c r="H28" i="30"/>
  <c r="I28" i="30"/>
  <c r="F2" i="37"/>
  <c r="F1" i="37"/>
  <c r="H9" i="15"/>
  <c r="H10" i="15"/>
  <c r="H11" i="15"/>
  <c r="H12" i="15"/>
  <c r="H13" i="15"/>
  <c r="M13" i="15" s="1"/>
  <c r="D24" i="9" s="1"/>
  <c r="H14" i="15"/>
  <c r="H15" i="15"/>
  <c r="H16" i="15"/>
  <c r="H17" i="15"/>
  <c r="H18" i="15"/>
  <c r="M18" i="15" s="1"/>
  <c r="H19" i="15"/>
  <c r="H20" i="15"/>
  <c r="H21" i="15"/>
  <c r="M21" i="15" s="1"/>
  <c r="H22" i="15"/>
  <c r="M22" i="15" s="1"/>
  <c r="D22" i="36" s="1"/>
  <c r="H23" i="15"/>
  <c r="M23" i="15" s="1"/>
  <c r="H24" i="15"/>
  <c r="H25" i="15"/>
  <c r="H26" i="15"/>
  <c r="M26" i="15" s="1"/>
  <c r="H27" i="15"/>
  <c r="H28" i="15"/>
  <c r="L9" i="15"/>
  <c r="K10" i="15"/>
  <c r="L10" i="15"/>
  <c r="K11" i="15"/>
  <c r="L11" i="15"/>
  <c r="K12" i="15"/>
  <c r="M12" i="15" s="1"/>
  <c r="L12" i="15"/>
  <c r="K13" i="15"/>
  <c r="L13" i="15"/>
  <c r="K14" i="15"/>
  <c r="L14" i="15"/>
  <c r="K15" i="15"/>
  <c r="L15" i="15"/>
  <c r="K16" i="15"/>
  <c r="M16" i="15" s="1"/>
  <c r="D16" i="36" s="1"/>
  <c r="L16" i="15"/>
  <c r="K17" i="15"/>
  <c r="L17" i="15"/>
  <c r="K18" i="15"/>
  <c r="L18" i="15"/>
  <c r="K19" i="15"/>
  <c r="L19" i="15"/>
  <c r="K20" i="15"/>
  <c r="L20" i="15"/>
  <c r="K21" i="15"/>
  <c r="L21" i="15"/>
  <c r="K22" i="15"/>
  <c r="L22" i="15"/>
  <c r="K23" i="15"/>
  <c r="L23" i="15"/>
  <c r="K24" i="15"/>
  <c r="L24" i="15"/>
  <c r="K25" i="15"/>
  <c r="L25" i="15"/>
  <c r="K26" i="15"/>
  <c r="L26" i="15"/>
  <c r="K27" i="15"/>
  <c r="L27" i="15"/>
  <c r="K28" i="15"/>
  <c r="M28" i="15" s="1"/>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E10" i="15" s="1"/>
  <c r="C12" i="9" s="1"/>
  <c r="D11" i="15"/>
  <c r="E11" i="15" s="1"/>
  <c r="D12" i="15"/>
  <c r="E12" i="15" s="1"/>
  <c r="D13" i="15"/>
  <c r="D14" i="15"/>
  <c r="D15" i="15"/>
  <c r="E15" i="15" s="1"/>
  <c r="D16" i="15"/>
  <c r="D17" i="15"/>
  <c r="D18" i="15"/>
  <c r="E18" i="15" s="1"/>
  <c r="C44" i="9" s="1"/>
  <c r="S44" i="9" s="1"/>
  <c r="D19" i="15"/>
  <c r="E19" i="15" s="1"/>
  <c r="D20" i="15"/>
  <c r="E20" i="15" s="1"/>
  <c r="D21" i="15"/>
  <c r="D22" i="15"/>
  <c r="E22" i="15" s="1"/>
  <c r="C60" i="9" s="1"/>
  <c r="S60" i="9" s="1"/>
  <c r="S61" i="9" s="1"/>
  <c r="D23" i="15"/>
  <c r="D24" i="15"/>
  <c r="D25" i="15"/>
  <c r="D26" i="15"/>
  <c r="D27" i="15"/>
  <c r="F27" i="15" s="1"/>
  <c r="D28" i="15"/>
  <c r="E21" i="15"/>
  <c r="C56" i="9"/>
  <c r="S56" i="9"/>
  <c r="S57" i="9" s="1"/>
  <c r="E13" i="15"/>
  <c r="E25" i="15"/>
  <c r="C25" i="36" s="1"/>
  <c r="E17" i="15"/>
  <c r="C40" i="9" s="1"/>
  <c r="S40" i="9"/>
  <c r="S41" i="9"/>
  <c r="S42" i="9" s="1"/>
  <c r="S43" i="9" s="1"/>
  <c r="E28" i="15"/>
  <c r="C28" i="36" s="1"/>
  <c r="E24" i="15"/>
  <c r="E16" i="15"/>
  <c r="C36" i="9" s="1"/>
  <c r="S36" i="9" s="1"/>
  <c r="E26" i="15"/>
  <c r="C26" i="36" s="1"/>
  <c r="C76" i="9"/>
  <c r="S45" i="9"/>
  <c r="S46" i="9" s="1"/>
  <c r="S47" i="9" s="1"/>
  <c r="E14" i="15"/>
  <c r="C28" i="9" s="1"/>
  <c r="E27" i="15"/>
  <c r="C17" i="36"/>
  <c r="M17" i="15"/>
  <c r="N17" i="15" s="1"/>
  <c r="D17" i="31" s="1"/>
  <c r="F17" i="36" s="1"/>
  <c r="F9" i="15"/>
  <c r="C9" i="31" s="1"/>
  <c r="E9" i="36" s="1"/>
  <c r="M25" i="15"/>
  <c r="M24" i="15"/>
  <c r="D68" i="9" s="1"/>
  <c r="T68" i="9" s="1"/>
  <c r="T69" i="9" s="1"/>
  <c r="T70" i="9" s="1"/>
  <c r="T71" i="9" s="1"/>
  <c r="M20" i="15"/>
  <c r="M27" i="15"/>
  <c r="D27" i="36" s="1"/>
  <c r="M19" i="15"/>
  <c r="M15" i="15"/>
  <c r="D15" i="36" s="1"/>
  <c r="E10" i="30"/>
  <c r="B12" i="9" s="1"/>
  <c r="E11" i="30"/>
  <c r="B16" i="9" s="1"/>
  <c r="E12" i="30"/>
  <c r="B20" i="9" s="1"/>
  <c r="E13" i="30"/>
  <c r="B24" i="9"/>
  <c r="E14" i="30"/>
  <c r="B28" i="9" s="1"/>
  <c r="E15" i="30"/>
  <c r="B32" i="9"/>
  <c r="E16" i="30"/>
  <c r="B36" i="9" s="1"/>
  <c r="E17" i="30"/>
  <c r="B40" i="9"/>
  <c r="E18" i="30"/>
  <c r="B44" i="9" s="1"/>
  <c r="E19" i="30"/>
  <c r="B48" i="9"/>
  <c r="E20" i="30"/>
  <c r="B52" i="9" s="1"/>
  <c r="E21" i="30"/>
  <c r="B56" i="9"/>
  <c r="E22" i="30"/>
  <c r="B60" i="9" s="1"/>
  <c r="E23" i="30"/>
  <c r="B64" i="9"/>
  <c r="E24" i="30"/>
  <c r="B68" i="9" s="1"/>
  <c r="E25" i="30"/>
  <c r="B72" i="9"/>
  <c r="E26" i="30"/>
  <c r="B76" i="9" s="1"/>
  <c r="E27" i="30"/>
  <c r="B80" i="9"/>
  <c r="E28" i="30"/>
  <c r="B84" i="9" s="1"/>
  <c r="E9" i="30"/>
  <c r="B9" i="15" s="1"/>
  <c r="D32" i="9"/>
  <c r="T32" i="9"/>
  <c r="T33" i="9" s="1"/>
  <c r="D18" i="36"/>
  <c r="D24" i="36"/>
  <c r="C72" i="9"/>
  <c r="S72" i="9" s="1"/>
  <c r="D17" i="36"/>
  <c r="D40" i="9"/>
  <c r="T40" i="9" s="1"/>
  <c r="S28" i="9"/>
  <c r="S29" i="9"/>
  <c r="S30" i="9" s="1"/>
  <c r="S31" i="9" s="1"/>
  <c r="H14" i="36" s="1"/>
  <c r="J14" i="36" s="1"/>
  <c r="L14" i="36" s="1"/>
  <c r="N14" i="36" s="1"/>
  <c r="M14" i="36" s="1"/>
  <c r="P14" i="36" s="1"/>
  <c r="D60" i="9"/>
  <c r="T60" i="9" s="1"/>
  <c r="T61" i="9" s="1"/>
  <c r="T62" i="9" s="1"/>
  <c r="T63" i="9" s="1"/>
  <c r="D23" i="36"/>
  <c r="D64" i="9"/>
  <c r="T64" i="9" s="1"/>
  <c r="D13" i="36"/>
  <c r="T24" i="9"/>
  <c r="T25" i="9" s="1"/>
  <c r="T26" i="9" s="1"/>
  <c r="T27" i="9" s="1"/>
  <c r="D21" i="36"/>
  <c r="D56" i="9"/>
  <c r="T56" i="9" s="1"/>
  <c r="T57" i="9" s="1"/>
  <c r="T58" i="9" s="1"/>
  <c r="T59" i="9" s="1"/>
  <c r="D80" i="9"/>
  <c r="D25" i="36"/>
  <c r="D72" i="9"/>
  <c r="T72" i="9" s="1"/>
  <c r="C20" i="36"/>
  <c r="C52" i="9"/>
  <c r="S52" i="9"/>
  <c r="S53" i="9" s="1"/>
  <c r="S54" i="9" s="1"/>
  <c r="S55" i="9" s="1"/>
  <c r="U52" i="9" s="1"/>
  <c r="C12" i="36"/>
  <c r="C20" i="9"/>
  <c r="S20" i="9" s="1"/>
  <c r="S21" i="9" s="1"/>
  <c r="S22" i="9" s="1"/>
  <c r="S23" i="9" s="1"/>
  <c r="D84" i="9"/>
  <c r="C84" i="9"/>
  <c r="B28" i="15"/>
  <c r="C21" i="36"/>
  <c r="C18" i="36"/>
  <c r="N22" i="15"/>
  <c r="D22" i="31" s="1"/>
  <c r="N23" i="15"/>
  <c r="D23" i="31" s="1"/>
  <c r="F23" i="36" s="1"/>
  <c r="N16" i="15"/>
  <c r="D16" i="31"/>
  <c r="N13" i="15"/>
  <c r="D13" i="31" s="1"/>
  <c r="F13" i="36" s="1"/>
  <c r="N21" i="15"/>
  <c r="D21" i="31"/>
  <c r="N26" i="15"/>
  <c r="D26" i="31" s="1"/>
  <c r="N19" i="15"/>
  <c r="D19" i="31" s="1"/>
  <c r="F19" i="36" s="1"/>
  <c r="N27" i="15"/>
  <c r="D27" i="31" s="1"/>
  <c r="F27" i="36" s="1"/>
  <c r="N25" i="15"/>
  <c r="D25" i="31"/>
  <c r="N15" i="15"/>
  <c r="D15" i="31" s="1"/>
  <c r="F15" i="36" s="1"/>
  <c r="N24" i="15"/>
  <c r="D24" i="31" s="1"/>
  <c r="F24" i="36" s="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A28" i="35"/>
  <c r="B27" i="35"/>
  <c r="A27" i="35"/>
  <c r="A26" i="35"/>
  <c r="B25" i="35"/>
  <c r="A25" i="35"/>
  <c r="A24" i="35"/>
  <c r="B23" i="35"/>
  <c r="A23" i="35"/>
  <c r="A22" i="35"/>
  <c r="B21" i="35"/>
  <c r="A21" i="35"/>
  <c r="A20" i="35"/>
  <c r="B19" i="35"/>
  <c r="A19" i="35"/>
  <c r="B18" i="35"/>
  <c r="A18" i="35"/>
  <c r="B17" i="35"/>
  <c r="A17" i="35"/>
  <c r="B16" i="35"/>
  <c r="A16" i="35"/>
  <c r="B15" i="35"/>
  <c r="A15" i="35"/>
  <c r="B14" i="35"/>
  <c r="A14" i="35"/>
  <c r="B13" i="35"/>
  <c r="A13" i="35"/>
  <c r="B12" i="35"/>
  <c r="A12" i="35"/>
  <c r="A11" i="35"/>
  <c r="A10" i="35"/>
  <c r="A9" i="35"/>
  <c r="N8" i="9"/>
  <c r="N9" i="9"/>
  <c r="N11" i="9"/>
  <c r="A8" i="9"/>
  <c r="K9" i="9"/>
  <c r="K11" i="9"/>
  <c r="R11" i="9" s="1"/>
  <c r="K8" i="9"/>
  <c r="R8" i="9" s="1"/>
  <c r="F16" i="36"/>
  <c r="F21" i="36"/>
  <c r="F22" i="36"/>
  <c r="F25" i="36"/>
  <c r="F26" i="36"/>
  <c r="F10" i="15"/>
  <c r="C10" i="31" s="1"/>
  <c r="F11" i="15"/>
  <c r="C11" i="31" s="1"/>
  <c r="F12" i="15"/>
  <c r="F13" i="15"/>
  <c r="C13" i="31"/>
  <c r="E13" i="36"/>
  <c r="F14" i="15"/>
  <c r="C14" i="31"/>
  <c r="E14" i="36" s="1"/>
  <c r="F15" i="15"/>
  <c r="C15" i="31"/>
  <c r="E15" i="31" s="1"/>
  <c r="G15" i="36" s="1"/>
  <c r="F16" i="15"/>
  <c r="C16" i="31"/>
  <c r="F17" i="15"/>
  <c r="C17" i="31"/>
  <c r="E17" i="36" s="1"/>
  <c r="F18" i="15"/>
  <c r="C18" i="31"/>
  <c r="E18" i="36" s="1"/>
  <c r="F19" i="15"/>
  <c r="C19" i="31"/>
  <c r="E19" i="31" s="1"/>
  <c r="G19" i="36" s="1"/>
  <c r="F20" i="15"/>
  <c r="F21" i="15"/>
  <c r="C21" i="31"/>
  <c r="E21" i="31" s="1"/>
  <c r="G21" i="36" s="1"/>
  <c r="F22" i="15"/>
  <c r="C22" i="31" s="1"/>
  <c r="E22" i="36" s="1"/>
  <c r="F24" i="15"/>
  <c r="C24" i="31" s="1"/>
  <c r="E24" i="36" s="1"/>
  <c r="F25" i="15"/>
  <c r="C25" i="31"/>
  <c r="E25" i="31" s="1"/>
  <c r="G25" i="36" s="1"/>
  <c r="F26" i="15"/>
  <c r="C26" i="31" s="1"/>
  <c r="E26" i="31" s="1"/>
  <c r="G26" i="36" s="1"/>
  <c r="C27" i="31"/>
  <c r="E27" i="36" s="1"/>
  <c r="F28" i="15"/>
  <c r="C28" i="31" s="1"/>
  <c r="E28" i="31" s="1"/>
  <c r="G28" i="36" s="1"/>
  <c r="C20" i="31"/>
  <c r="E20" i="36"/>
  <c r="E27" i="31"/>
  <c r="G27" i="36" s="1"/>
  <c r="E26" i="36"/>
  <c r="E22" i="31"/>
  <c r="G22" i="36" s="1"/>
  <c r="E18" i="31"/>
  <c r="G18" i="36" s="1"/>
  <c r="E25" i="36"/>
  <c r="E21" i="36"/>
  <c r="E24" i="31"/>
  <c r="G24" i="36"/>
  <c r="E16" i="31"/>
  <c r="G16" i="36"/>
  <c r="E16" i="36"/>
  <c r="E28" i="36"/>
  <c r="E14" i="31"/>
  <c r="G14" i="36"/>
  <c r="C12" i="31"/>
  <c r="E12" i="31" s="1"/>
  <c r="E13" i="31"/>
  <c r="G13" i="36" s="1"/>
  <c r="A10" i="31"/>
  <c r="E20" i="31"/>
  <c r="G20" i="36" s="1"/>
  <c r="C20" i="35"/>
  <c r="E20" i="35" s="1"/>
  <c r="G20" i="35"/>
  <c r="D22" i="35"/>
  <c r="F22" i="35"/>
  <c r="C17" i="35"/>
  <c r="E17" i="35" s="1"/>
  <c r="G17" i="35" s="1"/>
  <c r="H18" i="36"/>
  <c r="J18" i="36" s="1"/>
  <c r="L18" i="36" s="1"/>
  <c r="N18" i="36" s="1"/>
  <c r="M18" i="36" s="1"/>
  <c r="P18" i="36" s="1"/>
  <c r="D13" i="35"/>
  <c r="F13" i="35"/>
  <c r="G12" i="36"/>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U20" i="9" l="1"/>
  <c r="H12" i="36"/>
  <c r="J12" i="36" s="1"/>
  <c r="L12" i="36" s="1"/>
  <c r="N12" i="36" s="1"/>
  <c r="M12" i="36" s="1"/>
  <c r="P12" i="36" s="1"/>
  <c r="C12" i="35"/>
  <c r="E12" i="35" s="1"/>
  <c r="G12" i="35" s="1"/>
  <c r="V56" i="9"/>
  <c r="I21" i="36"/>
  <c r="K21" i="36" s="1"/>
  <c r="D21" i="35"/>
  <c r="F21" i="35" s="1"/>
  <c r="V68" i="9"/>
  <c r="D24" i="35"/>
  <c r="F24" i="35" s="1"/>
  <c r="I24" i="36"/>
  <c r="K24" i="36" s="1"/>
  <c r="D52" i="9"/>
  <c r="T52" i="9" s="1"/>
  <c r="T53" i="9" s="1"/>
  <c r="T54" i="9" s="1"/>
  <c r="T55" i="9" s="1"/>
  <c r="N20" i="15"/>
  <c r="D20" i="31" s="1"/>
  <c r="F20" i="36" s="1"/>
  <c r="S76" i="9"/>
  <c r="S77" i="9" s="1"/>
  <c r="S78" i="9" s="1"/>
  <c r="S79" i="9" s="1"/>
  <c r="T85" i="9"/>
  <c r="I13" i="36"/>
  <c r="K13" i="36" s="1"/>
  <c r="V24" i="9"/>
  <c r="C80" i="9"/>
  <c r="C27" i="36"/>
  <c r="C24" i="9"/>
  <c r="S24" i="9" s="1"/>
  <c r="S25" i="9" s="1"/>
  <c r="S26" i="9" s="1"/>
  <c r="S27" i="9" s="1"/>
  <c r="C13" i="36"/>
  <c r="U28" i="9"/>
  <c r="C14" i="35"/>
  <c r="E14" i="35" s="1"/>
  <c r="G14" i="35" s="1"/>
  <c r="U40" i="9"/>
  <c r="H17" i="36"/>
  <c r="J17" i="36" s="1"/>
  <c r="L17" i="36" s="1"/>
  <c r="N17" i="36" s="1"/>
  <c r="M17" i="36" s="1"/>
  <c r="P17" i="36" s="1"/>
  <c r="S73" i="9"/>
  <c r="S74" i="9" s="1"/>
  <c r="S75" i="9" s="1"/>
  <c r="T73" i="9"/>
  <c r="T74" i="9" s="1"/>
  <c r="T75" i="9" s="1"/>
  <c r="S80" i="9"/>
  <c r="S81" i="9" s="1"/>
  <c r="S82" i="9" s="1"/>
  <c r="S83" i="9" s="1"/>
  <c r="T86" i="9"/>
  <c r="T87" i="9" s="1"/>
  <c r="H20" i="36"/>
  <c r="J20" i="36" s="1"/>
  <c r="L20" i="36" s="1"/>
  <c r="N20" i="36" s="1"/>
  <c r="M20" i="36" s="1"/>
  <c r="P20" i="36" s="1"/>
  <c r="E12" i="36"/>
  <c r="E15" i="36"/>
  <c r="E17" i="31"/>
  <c r="G17" i="36" s="1"/>
  <c r="E19" i="36"/>
  <c r="S84" i="9"/>
  <c r="S85" i="9" s="1"/>
  <c r="S86" i="9" s="1"/>
  <c r="S87" i="9" s="1"/>
  <c r="D20" i="36"/>
  <c r="D48" i="9"/>
  <c r="T48" i="9" s="1"/>
  <c r="T49" i="9" s="1"/>
  <c r="T50" i="9" s="1"/>
  <c r="T51" i="9" s="1"/>
  <c r="D19" i="36"/>
  <c r="C24" i="36"/>
  <c r="C68" i="9"/>
  <c r="S68" i="9" s="1"/>
  <c r="E23" i="15"/>
  <c r="F23" i="15"/>
  <c r="C23" i="31" s="1"/>
  <c r="C19" i="36"/>
  <c r="C48" i="9"/>
  <c r="S48" i="9" s="1"/>
  <c r="C15" i="36"/>
  <c r="C32" i="9"/>
  <c r="S32" i="9" s="1"/>
  <c r="S33" i="9" s="1"/>
  <c r="S34" i="9" s="1"/>
  <c r="S35" i="9" s="1"/>
  <c r="T81" i="9"/>
  <c r="T82" i="9" s="1"/>
  <c r="T83" i="9" s="1"/>
  <c r="T80" i="9"/>
  <c r="V60" i="9"/>
  <c r="I22" i="36"/>
  <c r="K22" i="36" s="1"/>
  <c r="U44" i="9"/>
  <c r="C18" i="35"/>
  <c r="E18" i="35" s="1"/>
  <c r="G18" i="35" s="1"/>
  <c r="N28" i="15"/>
  <c r="D28" i="31" s="1"/>
  <c r="F28" i="36" s="1"/>
  <c r="D28" i="36"/>
  <c r="D12" i="36"/>
  <c r="D20" i="9"/>
  <c r="T20" i="9" s="1"/>
  <c r="T21" i="9" s="1"/>
  <c r="T22" i="9" s="1"/>
  <c r="T23" i="9" s="1"/>
  <c r="N12" i="15"/>
  <c r="D12" i="31" s="1"/>
  <c r="F12" i="36" s="1"/>
  <c r="D26" i="36"/>
  <c r="D76" i="9"/>
  <c r="T76" i="9" s="1"/>
  <c r="T77" i="9" s="1"/>
  <c r="T78" i="9" s="1"/>
  <c r="T79" i="9" s="1"/>
  <c r="D44" i="9"/>
  <c r="T44" i="9" s="1"/>
  <c r="T45" i="9" s="1"/>
  <c r="T46" i="9" s="1"/>
  <c r="T47" i="9" s="1"/>
  <c r="N18" i="15"/>
  <c r="D18" i="31" s="1"/>
  <c r="F18" i="36" s="1"/>
  <c r="M14" i="15"/>
  <c r="M10" i="15"/>
  <c r="D10" i="36" s="1"/>
  <c r="R9" i="9"/>
  <c r="T34" i="9"/>
  <c r="T35" i="9" s="1"/>
  <c r="T41" i="9"/>
  <c r="T42" i="9" s="1"/>
  <c r="T43" i="9" s="1"/>
  <c r="S49" i="9"/>
  <c r="S50" i="9" s="1"/>
  <c r="S51" i="9" s="1"/>
  <c r="S58" i="9"/>
  <c r="S59" i="9" s="1"/>
  <c r="T65" i="9"/>
  <c r="T66" i="9" s="1"/>
  <c r="T67" i="9" s="1"/>
  <c r="B20" i="35"/>
  <c r="B22" i="35"/>
  <c r="B24" i="35"/>
  <c r="B26" i="35"/>
  <c r="B28" i="35"/>
  <c r="D36" i="9"/>
  <c r="T36" i="9" s="1"/>
  <c r="T37" i="9" s="1"/>
  <c r="C14" i="36"/>
  <c r="C16" i="36"/>
  <c r="R20" i="9"/>
  <c r="R21" i="9"/>
  <c r="R29" i="9"/>
  <c r="R37" i="9"/>
  <c r="R45" i="9"/>
  <c r="R53" i="9"/>
  <c r="R61" i="9"/>
  <c r="C22" i="36"/>
  <c r="S37" i="9"/>
  <c r="S38" i="9" s="1"/>
  <c r="S39" i="9" s="1"/>
  <c r="T38" i="9"/>
  <c r="T39" i="9" s="1"/>
  <c r="S62" i="9"/>
  <c r="S63" i="9" s="1"/>
  <c r="S69" i="9"/>
  <c r="S70" i="9" s="1"/>
  <c r="S71" i="9" s="1"/>
  <c r="M11" i="15"/>
  <c r="M9" i="15"/>
  <c r="D9" i="36" s="1"/>
  <c r="S12" i="9"/>
  <c r="S13" i="9" s="1"/>
  <c r="S14" i="9" s="1"/>
  <c r="S15" i="9" s="1"/>
  <c r="U12" i="9" s="1"/>
  <c r="B10" i="31"/>
  <c r="B10" i="35"/>
  <c r="B10" i="36"/>
  <c r="D16" i="9"/>
  <c r="T16" i="9" s="1"/>
  <c r="T17" i="9" s="1"/>
  <c r="T18" i="9" s="1"/>
  <c r="T19" i="9" s="1"/>
  <c r="D11" i="36"/>
  <c r="C10" i="36"/>
  <c r="B10" i="15"/>
  <c r="B11" i="15"/>
  <c r="B9" i="31"/>
  <c r="B8" i="9"/>
  <c r="N11" i="15"/>
  <c r="D11" i="31" s="1"/>
  <c r="F11" i="36" s="1"/>
  <c r="E11" i="36"/>
  <c r="E11" i="31"/>
  <c r="G11" i="36" s="1"/>
  <c r="C11" i="36"/>
  <c r="C16" i="9"/>
  <c r="S16" i="9" s="1"/>
  <c r="S17" i="9" s="1"/>
  <c r="S18" i="9" s="1"/>
  <c r="S19" i="9" s="1"/>
  <c r="E10" i="36"/>
  <c r="D8" i="9"/>
  <c r="T8" i="9" s="1"/>
  <c r="T9" i="9" s="1"/>
  <c r="T10" i="9" s="1"/>
  <c r="T11" i="9" s="1"/>
  <c r="N9" i="15"/>
  <c r="D9" i="31" s="1"/>
  <c r="C8" i="9"/>
  <c r="S8" i="9" s="1"/>
  <c r="S9" i="9" s="1"/>
  <c r="S10" i="9" s="1"/>
  <c r="S11" i="9" s="1"/>
  <c r="B9" i="35"/>
  <c r="B9" i="36"/>
  <c r="B11" i="35"/>
  <c r="B11" i="36"/>
  <c r="U32" i="9" l="1"/>
  <c r="H15" i="36"/>
  <c r="J15" i="36" s="1"/>
  <c r="L15" i="36" s="1"/>
  <c r="N15" i="36" s="1"/>
  <c r="M15" i="36" s="1"/>
  <c r="P15" i="36" s="1"/>
  <c r="C15" i="35"/>
  <c r="E15" i="35" s="1"/>
  <c r="G15" i="35" s="1"/>
  <c r="H25" i="36"/>
  <c r="J25" i="36" s="1"/>
  <c r="L25" i="36" s="1"/>
  <c r="N25" i="36" s="1"/>
  <c r="M25" i="36" s="1"/>
  <c r="P25" i="36" s="1"/>
  <c r="C25" i="35"/>
  <c r="E25" i="35" s="1"/>
  <c r="G25" i="35" s="1"/>
  <c r="U72" i="9"/>
  <c r="C26" i="35"/>
  <c r="E26" i="35" s="1"/>
  <c r="G26" i="35" s="1"/>
  <c r="U76" i="9"/>
  <c r="H26" i="36"/>
  <c r="J26" i="36" s="1"/>
  <c r="L26" i="36" s="1"/>
  <c r="N26" i="36" s="1"/>
  <c r="M26" i="36" s="1"/>
  <c r="P26" i="36" s="1"/>
  <c r="C27" i="35"/>
  <c r="E27" i="35" s="1"/>
  <c r="G27" i="35" s="1"/>
  <c r="U80" i="9"/>
  <c r="H27" i="36"/>
  <c r="J27" i="36" s="1"/>
  <c r="L27" i="36" s="1"/>
  <c r="N27" i="36" s="1"/>
  <c r="M27" i="36" s="1"/>
  <c r="P27" i="36" s="1"/>
  <c r="V16" i="9"/>
  <c r="D11" i="35"/>
  <c r="F11" i="35" s="1"/>
  <c r="V76" i="9"/>
  <c r="I26" i="36"/>
  <c r="K26" i="36" s="1"/>
  <c r="D26" i="35"/>
  <c r="F26" i="35" s="1"/>
  <c r="I27" i="36"/>
  <c r="K27" i="36" s="1"/>
  <c r="V80" i="9"/>
  <c r="D27" i="35"/>
  <c r="F27" i="35" s="1"/>
  <c r="C28" i="35"/>
  <c r="E28" i="35" s="1"/>
  <c r="G28" i="35" s="1"/>
  <c r="H28" i="36"/>
  <c r="J28" i="36" s="1"/>
  <c r="L28" i="36" s="1"/>
  <c r="N28" i="36" s="1"/>
  <c r="M28" i="36" s="1"/>
  <c r="P28" i="36" s="1"/>
  <c r="U84" i="9"/>
  <c r="V72" i="9"/>
  <c r="D25" i="35"/>
  <c r="F25" i="35" s="1"/>
  <c r="I25" i="36"/>
  <c r="K25" i="36" s="1"/>
  <c r="E23" i="36"/>
  <c r="E23" i="31"/>
  <c r="G23" i="36" s="1"/>
  <c r="V64" i="9"/>
  <c r="I23" i="36"/>
  <c r="K23" i="36" s="1"/>
  <c r="D23" i="35"/>
  <c r="F23" i="35" s="1"/>
  <c r="D28" i="9"/>
  <c r="T28" i="9" s="1"/>
  <c r="T29" i="9" s="1"/>
  <c r="T30" i="9" s="1"/>
  <c r="T31" i="9" s="1"/>
  <c r="N14" i="15"/>
  <c r="D14" i="31" s="1"/>
  <c r="F14" i="36" s="1"/>
  <c r="D14" i="36"/>
  <c r="C64" i="9"/>
  <c r="S64" i="9" s="1"/>
  <c r="S65" i="9" s="1"/>
  <c r="S66" i="9" s="1"/>
  <c r="S67" i="9" s="1"/>
  <c r="C23" i="36"/>
  <c r="V48" i="9"/>
  <c r="I19" i="36"/>
  <c r="K19" i="36" s="1"/>
  <c r="D19" i="35"/>
  <c r="F19" i="35" s="1"/>
  <c r="H13" i="36"/>
  <c r="J13" i="36" s="1"/>
  <c r="L13" i="36" s="1"/>
  <c r="N13" i="36" s="1"/>
  <c r="M13" i="36" s="1"/>
  <c r="P13" i="36" s="1"/>
  <c r="U24" i="9"/>
  <c r="C13" i="35"/>
  <c r="E13" i="35" s="1"/>
  <c r="G13" i="35" s="1"/>
  <c r="V52" i="9"/>
  <c r="D20" i="35"/>
  <c r="F20" i="35" s="1"/>
  <c r="I20" i="36"/>
  <c r="K20" i="36" s="1"/>
  <c r="D12" i="9"/>
  <c r="T12" i="9" s="1"/>
  <c r="T13" i="9" s="1"/>
  <c r="T14" i="9" s="1"/>
  <c r="T15" i="9" s="1"/>
  <c r="V12" i="9" s="1"/>
  <c r="V36" i="9"/>
  <c r="D16" i="35"/>
  <c r="F16" i="35" s="1"/>
  <c r="I16" i="36"/>
  <c r="K16" i="36" s="1"/>
  <c r="C21" i="35"/>
  <c r="E21" i="35" s="1"/>
  <c r="G21" i="35" s="1"/>
  <c r="U56" i="9"/>
  <c r="H21" i="36"/>
  <c r="J21" i="36" s="1"/>
  <c r="L21" i="36" s="1"/>
  <c r="N21" i="36" s="1"/>
  <c r="M21" i="36" s="1"/>
  <c r="P21" i="36" s="1"/>
  <c r="D15" i="35"/>
  <c r="F15" i="35" s="1"/>
  <c r="V32" i="9"/>
  <c r="I15" i="36"/>
  <c r="K15" i="36" s="1"/>
  <c r="V84" i="9"/>
  <c r="D28" i="35"/>
  <c r="F28" i="35" s="1"/>
  <c r="I28" i="36"/>
  <c r="K28" i="36" s="1"/>
  <c r="U68" i="9"/>
  <c r="C24" i="35"/>
  <c r="E24" i="35" s="1"/>
  <c r="G24" i="35" s="1"/>
  <c r="H24" i="36"/>
  <c r="J24" i="36" s="1"/>
  <c r="L24" i="36" s="1"/>
  <c r="N24" i="36" s="1"/>
  <c r="M24" i="36" s="1"/>
  <c r="P24" i="36" s="1"/>
  <c r="V40" i="9"/>
  <c r="I17" i="36"/>
  <c r="K17" i="36" s="1"/>
  <c r="D17" i="35"/>
  <c r="F17" i="35" s="1"/>
  <c r="N10" i="15"/>
  <c r="D10" i="31" s="1"/>
  <c r="F10" i="36" s="1"/>
  <c r="U60" i="9"/>
  <c r="H22" i="36"/>
  <c r="J22" i="36" s="1"/>
  <c r="L22" i="36" s="1"/>
  <c r="N22" i="36" s="1"/>
  <c r="M22" i="36" s="1"/>
  <c r="P22" i="36" s="1"/>
  <c r="C22" i="35"/>
  <c r="E22" i="35" s="1"/>
  <c r="G22" i="35" s="1"/>
  <c r="U36" i="9"/>
  <c r="C16" i="35"/>
  <c r="E16" i="35" s="1"/>
  <c r="G16" i="35" s="1"/>
  <c r="H16" i="36"/>
  <c r="J16" i="36" s="1"/>
  <c r="L16" i="36" s="1"/>
  <c r="N16" i="36" s="1"/>
  <c r="M16" i="36" s="1"/>
  <c r="P16" i="36" s="1"/>
  <c r="U48" i="9"/>
  <c r="H19" i="36"/>
  <c r="J19" i="36" s="1"/>
  <c r="L19" i="36" s="1"/>
  <c r="N19" i="36" s="1"/>
  <c r="M19" i="36" s="1"/>
  <c r="P19" i="36" s="1"/>
  <c r="C19" i="35"/>
  <c r="E19" i="35" s="1"/>
  <c r="G19" i="35" s="1"/>
  <c r="I18" i="36"/>
  <c r="K18" i="36" s="1"/>
  <c r="V44" i="9"/>
  <c r="D18" i="35"/>
  <c r="F18" i="35" s="1"/>
  <c r="I12" i="36"/>
  <c r="K12" i="36" s="1"/>
  <c r="V20" i="9"/>
  <c r="D12" i="35"/>
  <c r="F12" i="35" s="1"/>
  <c r="E10" i="31"/>
  <c r="G10" i="36" s="1"/>
  <c r="H10" i="36"/>
  <c r="J10" i="36" s="1"/>
  <c r="C10" i="35"/>
  <c r="E10" i="35" s="1"/>
  <c r="K12" i="31"/>
  <c r="E13" i="37" s="1"/>
  <c r="I10" i="36"/>
  <c r="K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B17" i="33" s="1"/>
  <c r="I13" i="31"/>
  <c r="C14" i="37" s="1"/>
  <c r="K13" i="31"/>
  <c r="E14" i="37" s="1"/>
  <c r="L10" i="31"/>
  <c r="F11" i="37" s="1"/>
  <c r="I10" i="31"/>
  <c r="C11" i="37" s="1"/>
  <c r="J12" i="31"/>
  <c r="D13" i="37" s="1"/>
  <c r="J13" i="31"/>
  <c r="D14" i="37" s="1"/>
  <c r="I9" i="31"/>
  <c r="C10" i="37" s="1"/>
  <c r="M11" i="31"/>
  <c r="G12" i="37" s="1"/>
  <c r="V8" i="9"/>
  <c r="D9" i="35"/>
  <c r="C9" i="35"/>
  <c r="U8" i="9"/>
  <c r="D14" i="35" l="1"/>
  <c r="F14" i="35" s="1"/>
  <c r="V28" i="9"/>
  <c r="I14" i="36"/>
  <c r="K14" i="36" s="1"/>
  <c r="U64" i="9"/>
  <c r="H23" i="36"/>
  <c r="J23" i="36" s="1"/>
  <c r="L23" i="36" s="1"/>
  <c r="N23" i="36" s="1"/>
  <c r="M23" i="36" s="1"/>
  <c r="P23" i="36" s="1"/>
  <c r="C23" i="35"/>
  <c r="E23" i="35" s="1"/>
  <c r="G23" i="35" s="1"/>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<sst xmlns="http://schemas.openxmlformats.org/spreadsheetml/2006/main" count="743" uniqueCount="300">
  <si>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</si>
  <si>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</si>
  <si>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</si>
  <si>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</si>
  <si>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</si>
  <si>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</si>
  <si>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</si>
  <si>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</si>
  <si>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</si>
  <si>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</si>
  <si>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</si>
  <si>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</si>
  <si>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</si>
  <si>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</si>
  <si>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</si>
  <si>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</si>
  <si>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</si>
  <si>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</si>
  <si>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</si>
  <si>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</si>
  <si>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</si>
  <si>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</si>
  <si>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</si>
  <si>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</si>
  <si>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</si>
  <si>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</si>
  <si>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</si>
  <si>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</si>
  <si>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</si>
  <si>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</si>
  <si>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</si>
  <si>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</si>
  <si>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</si>
  <si>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</si>
  <si>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</si>
  <si>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</si>
  <si>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</si>
  <si>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</si>
  <si>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</si>
  <si>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</si>
  <si>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</si>
  <si>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</si>
  <si>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</si>
  <si>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</si>
  <si>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</si>
  <si>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</si>
  <si>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</si>
  <si>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</si>
  <si>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</si>
  <si>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</si>
  <si>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</si>
  <si>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</si>
  <si>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</si>
  <si>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</si>
  <si>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</si>
  <si>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</si>
  <si>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</si>
  <si>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</si>
  <si>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</si>
  <si>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</si>
  <si>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</si>
  <si>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</si>
  <si>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</si>
  <si>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</si>
  <si>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</si>
  <si>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</si>
  <si>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</si>
  <si>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</si>
  <si>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</si>
  <si>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</si>
  <si>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</si>
  <si>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</si>
  <si>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</si>
  <si>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</si>
  <si>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</si>
  <si>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</si>
  <si>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</si>
  <si>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</si>
  <si>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</si>
  <si>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</si>
  <si>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</si>
  <si>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</si>
  <si>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</si>
  <si>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</si>
  <si>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</si>
  <si>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</si>
  <si>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</si>
  <si>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</si>
  <si>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</si>
  <si>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</si>
  <si>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</si>
  <si>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</si>
  <si>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</si>
  <si>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</si>
  <si>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</si>
  <si>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</si>
  <si>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</si>
  <si>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</si>
  <si>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</si>
  <si>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</si>
  <si>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</si>
  <si>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</si>
  <si>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</si>
  <si>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</si>
  <si>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</si>
  <si>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</si>
  <si>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</si>
  <si>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</si>
  <si>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</si>
  <si>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</si>
  <si>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</si>
  <si>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</si>
  <si>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</si>
  <si>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</si>
  <si>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</si>
  <si>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</si>
  <si>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</si>
  <si>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</si>
  <si>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</si>
  <si>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</si>
  <si>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</si>
  <si>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</si>
  <si>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</si>
  <si>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</si>
  <si>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</si>
  <si>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</si>
  <si>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</si>
  <si>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</si>
  <si>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</si>
  <si>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</si>
  <si>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</si>
  <si>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</si>
  <si>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</si>
  <si>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</si>
  <si>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</si>
  <si>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</si>
  <si>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</si>
  <si>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</si>
  <si>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</si>
  <si>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</si>
  <si>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</si>
  <si>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</si>
  <si>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</si>
  <si>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</si>
  <si>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</si>
  <si>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</si>
  <si>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</si>
  <si>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</si>
  <si>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</si>
  <si>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</si>
  <si>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</si>
  <si>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</si>
  <si>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</si>
  <si>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</si>
  <si>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</si>
  <si>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</si>
  <si>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</si>
  <si>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</si>
  <si>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</si>
  <si>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</si>
  <si>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</si>
  <si>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</si>
  <si>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</si>
  <si>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</si>
  <si>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</si>
  <si>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</si>
  <si>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</si>
  <si>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</si>
  <si>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</si>
  <si>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</si>
  <si>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</si>
  <si>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</si>
  <si>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</si>
  <si>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</si>
  <si>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</si>
  <si>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</si>
  <si>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</si>
  <si>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</si>
  <si>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</si>
  <si>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</si>
  <si>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</si>
  <si>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</si>
  <si>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</si>
  <si>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</si>
  <si>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</si>
  <si>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</si>
  <si>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</si>
  <si>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</si>
  <si>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</si>
  <si>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</si>
  <si>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</si>
  <si>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</si>
  <si>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</si>
  <si>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</si>
  <si>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</si>
  <si>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</si>
  <si>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</si>
  <si>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</si>
  <si>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</si>
  <si>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</si>
  <si>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</si>
  <si>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</si>
  <si>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</si>
  <si>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</si>
  <si>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</si>
  <si>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</si>
  <si>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</si>
  <si>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</si>
  <si>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</si>
  <si>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</si>
  <si>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</si>
  <si>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</si>
  <si>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</si>
  <si>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</si>
  <si>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</si>
  <si>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</si>
  <si>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</si>
  <si>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</si>
  <si>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</si>
  <si>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</si>
  <si>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</si>
  <si>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</si>
  <si>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</si>
  <si>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</si>
  <si>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</si>
  <si>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</si>
  <si>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</si>
  <si>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</si>
  <si>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</si>
  <si>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</si>
  <si>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</si>
  <si>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</si>
  <si>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</si>
  <si>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</si>
  <si>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</si>
  <si>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</si>
  <si>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</si>
  <si>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</si>
  <si>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</si>
  <si>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</si>
  <si>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</si>
  <si>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</si>
  <si>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</si>
  <si>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</si>
  <si>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</si>
  <si>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</si>
  <si>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</si>
  <si>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</si>
  <si>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</si>
  <si>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</si>
  <si>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</si>
  <si>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</si>
  <si>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</si>
  <si>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</si>
  <si>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</si>
  <si>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</si>
  <si>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</si>
  <si>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</si>
  <si>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</si>
  <si>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</si>
  <si>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</si>
  <si>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</si>
  <si>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</si>
  <si>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</si>
  <si>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</si>
  <si>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</si>
  <si>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</si>
  <si>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</si>
  <si>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</si>
  <si>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</si>
  <si>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</si>
  <si>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</si>
  <si>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</si>
  <si>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</si>
  <si>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</si>
  <si>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</si>
  <si>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</si>
  <si>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</si>
  <si>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</si>
  <si>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</si>
  <si>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</si>
  <si>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</si>
  <si>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</si>
  <si>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</si>
  <si>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</si>
  <si>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SEGURIDAD Y SALUD EN EL TRABAJO</t>
  </si>
  <si>
    <t xml:space="preserve">Proveer ambientes de trabajo seguros, cuidando la salud, previniendo lesiones y enfermedades en los trabajadores, estudiantes, proveedores usuarios y visitantes. Controlar y reducir los riesgos mecánicos, ergonómicos, biológicos, químicos y psicosociales, garantizando la sensibilización del recurso humano en los riesgos a que están expuestos y su autocuidado; mejorando continuamente la gestión y desempeño de la seguridad y salud en el trabajo y cumpliendo con la normatividad aplicable y  otros requisitos que suscriba la organización. </t>
  </si>
  <si>
    <t xml:space="preserve">por sanciones desde el Ministerio del Trabajo al HUDN, </t>
  </si>
  <si>
    <t xml:space="preserve"> debido a incumplimiento en los tiempos establecidos para reportar accidentes de trabajo</t>
  </si>
  <si>
    <t xml:space="preserve">por inoportunidad en el reporte de cumplimiento de estándares mínimos según la resolución 0312 de 2019, </t>
  </si>
  <si>
    <t>debido a fallas en el sistema.</t>
  </si>
  <si>
    <t xml:space="preserve">Profesional especializada de SST o su delegado, </t>
  </si>
  <si>
    <t xml:space="preserve">realizan capacitación, re inducción y difusión de información, </t>
  </si>
  <si>
    <t>con el fin de que reporten los accidentes de manera adecuada y en el tiempo establecido, el cual es de 2 días hábiles luego del evento, establecido en el  Art 62 decreto 1295 de 1994.</t>
  </si>
  <si>
    <t xml:space="preserve">Profesional especializada de SST, </t>
  </si>
  <si>
    <t xml:space="preserve"> para realizar la actividad en los tiempos oportunos.</t>
  </si>
  <si>
    <t>da cumplimiento al cronograma previsto</t>
  </si>
  <si>
    <t>Profesional especializada de SST</t>
  </si>
  <si>
    <t>Teniendo en cuenta que en caso de presentarse un incidente y/o accidente, el trabajador debe reportar el día del evento a la Oficina de SST, la cual tiene dos días hábiles para reportar a la ARL responsable, con el fin de que se realice el debido seguimiento al caso. Todos los formatos con código FRSOC-014 denominado "investigación de incidente y/o accidente de trabajo no grave, no mortal" se encuentran en una AZ correspondiente a accidentes de trabajo anuales, la cual maneja la Oficina de SST.</t>
  </si>
  <si>
    <t>Da cumplimiento a la circular 082 del 2022 del ministerio del trabajo.
Se envió la información dentro de los términos establecidos, prueba de ello el número de radicado es REME-SGSST - 156874 - 2022 - 1, el cual contiene los estándares mínimos de SGSST, con su respectiva tabla de valores y calificación.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</si>
</sst>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
      <sz val="9"/>
      <name val="Arial"/>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51" fillId="0" borderId="1" xfId="2" applyFont="1" applyBorder="1" applyAlignment="1" applyProtection="1">
      <alignment horizontal="left" vertical="justify" wrapText="1"/>
      <protection locked="0"/>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24532</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5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55"/>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SEGURIDAD Y SALUD EN EL TRABAJO</v>
      </c>
      <c r="C5" s="412"/>
      <c r="D5" s="412"/>
    </row>
    <row r="6" spans="1:11" ht="15.75" thickBot="1" x14ac:dyDescent="0.3">
      <c r="A6" s="484" t="s">
        <v>46</v>
      </c>
      <c r="B6" s="485"/>
      <c r="C6" s="485"/>
      <c r="D6" s="485"/>
      <c r="E6" s="485"/>
      <c r="F6" s="485"/>
      <c r="G6" s="485"/>
      <c r="H6" s="485"/>
      <c r="I6" s="485"/>
      <c r="J6" s="485"/>
      <c r="K6" s="486"/>
    </row>
    <row r="7" spans="1:11" ht="6" customHeight="1" thickBot="1" x14ac:dyDescent="0.3">
      <c r="A7" s="484"/>
      <c r="B7" s="485"/>
      <c r="C7" s="485"/>
      <c r="D7" s="485"/>
      <c r="E7" s="485"/>
      <c r="F7" s="485"/>
      <c r="G7" s="485"/>
      <c r="H7" s="485"/>
      <c r="I7" s="485"/>
      <c r="J7" s="485"/>
      <c r="K7" s="486"/>
    </row>
    <row r="8" spans="1:11" ht="34.5" customHeight="1" x14ac:dyDescent="0.25">
      <c r="A8" s="487" t="s">
        <v>47</v>
      </c>
      <c r="B8" s="488"/>
      <c r="C8" s="488"/>
      <c r="D8" s="488"/>
      <c r="E8" s="488"/>
      <c r="F8" s="488"/>
      <c r="G8" s="488"/>
      <c r="H8" s="488"/>
      <c r="I8" s="488"/>
      <c r="J8" s="488"/>
      <c r="K8" s="489"/>
    </row>
    <row r="9" spans="1:11" ht="18.75" customHeight="1" x14ac:dyDescent="0.25">
      <c r="A9" s="493" t="s">
        <v>24</v>
      </c>
      <c r="B9" s="494"/>
      <c r="C9" s="494"/>
      <c r="D9" s="494"/>
      <c r="E9" s="494"/>
      <c r="F9" s="494"/>
      <c r="G9" s="494"/>
      <c r="H9" s="494"/>
      <c r="I9" s="494"/>
      <c r="J9" s="494"/>
      <c r="K9" s="495"/>
    </row>
    <row r="10" spans="1:11" ht="34.5" customHeight="1" x14ac:dyDescent="0.25">
      <c r="A10" s="490" t="s">
        <v>25</v>
      </c>
      <c r="B10" s="491"/>
      <c r="C10" s="491"/>
      <c r="D10" s="491"/>
      <c r="E10" s="491"/>
      <c r="F10" s="491"/>
      <c r="G10" s="491"/>
      <c r="H10" s="491"/>
      <c r="I10" s="491"/>
      <c r="J10" s="491"/>
      <c r="K10" s="492"/>
    </row>
    <row r="11" spans="1:11" ht="50.25" customHeight="1" thickBot="1" x14ac:dyDescent="0.3">
      <c r="A11" s="481" t="s">
        <v>119</v>
      </c>
      <c r="B11" s="482"/>
      <c r="C11" s="482"/>
      <c r="D11" s="482"/>
      <c r="E11" s="482"/>
      <c r="F11" s="482"/>
      <c r="G11" s="482"/>
      <c r="H11" s="482"/>
      <c r="I11" s="482"/>
      <c r="J11" s="482"/>
      <c r="K11" s="483"/>
    </row>
    <row r="12" spans="1:11" x14ac:dyDescent="0.25">
      <c r="A12" s="146"/>
      <c r="B12" s="146"/>
      <c r="C12" s="146"/>
      <c r="D12" s="146"/>
      <c r="E12" s="146"/>
      <c r="F12" s="146"/>
      <c r="G12" s="146"/>
      <c r="H12" s="146"/>
      <c r="I12" s="146"/>
      <c r="J12" s="146"/>
      <c r="K12" s="146"/>
    </row>
    <row r="13" spans="1:11" s="148" customFormat="1" ht="38.25" x14ac:dyDescent="0.25">
      <c r="A13" s="147"/>
      <c r="B13" s="478" t="s">
        <v>31</v>
      </c>
      <c r="C13" s="479"/>
      <c r="D13" s="480" t="s">
        <v>32</v>
      </c>
      <c r="E13" s="480"/>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1</v>
      </c>
      <c r="C16" s="151">
        <f t="shared" si="0"/>
        <v>0.5</v>
      </c>
      <c r="D16" s="150">
        <f>+COUNTIF('8 MAPA RIESGOS'!$L$9:$L$28,G16)</f>
        <v>1</v>
      </c>
      <c r="E16" s="151">
        <f t="shared" si="1"/>
        <v>0.5</v>
      </c>
      <c r="G16" s="112" t="s">
        <v>5</v>
      </c>
    </row>
    <row r="17" spans="1:7" x14ac:dyDescent="0.25">
      <c r="A17" s="149" t="s">
        <v>29</v>
      </c>
      <c r="B17" s="150">
        <f>+COUNTIF('8 MAPA RIESGOS'!$G$9:$G$28,G17)</f>
        <v>1</v>
      </c>
      <c r="C17" s="151">
        <f t="shared" si="0"/>
        <v>0.5</v>
      </c>
      <c r="D17" s="150">
        <f>+COUNTIF('8 MAPA RIESGOS'!$L$9:$L$28,G17)</f>
        <v>1</v>
      </c>
      <c r="E17" s="151">
        <f t="shared" si="1"/>
        <v>0.5</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98" zoomScaleNormal="98" workbookViewId="0">
      <pane xSplit="2" topLeftCell="C1" activePane="topRight" state="frozen"/>
      <selection pane="topRight" activeCell="D2" sqref="D2"/>
    </sheetView>
  </sheetViews>
  <sheetFormatPr baseColWidth="10" defaultColWidth="11.42578125" defaultRowHeight="14.25" x14ac:dyDescent="0.25"/>
  <cols>
    <col min="1" max="1" width="21.42578125" style="10" customWidth="1"/>
    <col min="2" max="2" width="27.5703125" style="10" customWidth="1"/>
    <col min="3" max="3" width="26"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112.5" customHeight="1" x14ac:dyDescent="0.25">
      <c r="A5" s="19" t="s">
        <v>158</v>
      </c>
      <c r="B5" s="400" t="s">
        <v>286</v>
      </c>
      <c r="C5" s="401"/>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71.25" x14ac:dyDescent="0.25">
      <c r="A9" s="2" t="s">
        <v>13</v>
      </c>
      <c r="B9" s="2" t="s">
        <v>142</v>
      </c>
      <c r="C9" s="2" t="s">
        <v>287</v>
      </c>
      <c r="D9" s="2" t="s">
        <v>288</v>
      </c>
      <c r="E9" s="167" t="str">
        <f>+CONCATENATE(B9," ",C9," ",D9)</f>
        <v>Posibilidad de pérdida Económica y Reputacional por sanciones desde el Ministerio del Trabajo al HUDN,   debido a incumplimiento en los tiempos establecidos para reportar accidentes de trabajo</v>
      </c>
      <c r="F9" s="3" t="s">
        <v>160</v>
      </c>
      <c r="G9" s="3"/>
      <c r="H9" s="183" t="str">
        <f>+IF(F9='11 FORMULAS'!$B$4,'11 FORMULAS'!$C$4,IF(F9='11 FORMULAS'!$B$6,'11 FORMULAS'!$C$6,IF(F9='11 FORMULAS'!$B$8,'11 FORMULAS'!$C$8,IF(F9='11 FORMULAS'!$B$10,'11 FORMULAS'!$C$10,""))))</f>
        <v>Procesos</v>
      </c>
      <c r="I9" s="183" t="str">
        <f>+G9&amp;H9</f>
        <v>Procesos</v>
      </c>
    </row>
    <row r="10" spans="1:9" s="11" customFormat="1" ht="71.25" x14ac:dyDescent="0.25">
      <c r="A10" s="2" t="s">
        <v>14</v>
      </c>
      <c r="B10" s="2" t="s">
        <v>140</v>
      </c>
      <c r="C10" s="2" t="s">
        <v>289</v>
      </c>
      <c r="D10" s="2" t="s">
        <v>290</v>
      </c>
      <c r="E10" s="167" t="str">
        <f t="shared" ref="E10:E28" si="0">+CONCATENATE(B10," ",C10," ",D10)</f>
        <v>Posibilidad de pérdida Económica por inoportunidad en el reporte de cumplimiento de estándares mínimos según la resolución 0312 de 2019,  debido a fallas en el sistema.</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F8" sqref="F8"/>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SEGURIDAD Y SALUD EN EL TRABAJO</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0" x14ac:dyDescent="0.25">
      <c r="A9" s="31" t="str">
        <f>'2 CONTEXTO E IDENTIFICACIÓN'!A9</f>
        <v>R1</v>
      </c>
      <c r="B9" s="217" t="str">
        <f>+'2 CONTEXTO E IDENTIFICACIÓN'!E9</f>
        <v>Posibilidad de pérdida Económica y Reputacional por sanciones desde el Ministerio del Trabajo al HUDN,   debido a incumplimiento en los tiempos establecidos para reportar accidentes de trabajo</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57" x14ac:dyDescent="0.25">
      <c r="A10" s="31" t="str">
        <f>'2 CONTEXTO E IDENTIFICACIÓN'!A10</f>
        <v>R2</v>
      </c>
      <c r="B10" s="217" t="str">
        <f>+'2 CONTEXTO E IDENTIFICACIÓN'!E10</f>
        <v>Posibilidad de pérdida Económica por inoportunidad en el reporte de cumplimiento de estándares mínimos según la resolución 0312 de 2019,  debido a fallas en el sistema.</v>
      </c>
      <c r="C10" s="219">
        <v>2</v>
      </c>
      <c r="D10" s="191" t="str">
        <f t="shared" si="0"/>
        <v>La actividad que conlleva el riesgo se ejecuta como máximos 2 veces por año</v>
      </c>
      <c r="E10" s="192">
        <f t="shared" si="1"/>
        <v>0.2</v>
      </c>
      <c r="F10" s="32" t="str">
        <f t="shared" si="2"/>
        <v>Muy Baja</v>
      </c>
      <c r="G10" s="202" t="s">
        <v>67</v>
      </c>
      <c r="H10" s="194">
        <f t="shared" ref="H10:H28" si="6">+IF(G10="","",IF(G10="N/A","",IF(OR(G10=$X$9,G10=$Y$9),$W$9,IF(OR(G10=$X$10,G10=$Y$10),$W$10,IF(OR(G10=$X$11,G10=$Y$11),$W$11,IF(OR(G10=$X$12,G10=$Y$12),$W$12,IF(OR(G10=$X$13,G10=$Y$13),$W$13)))))))</f>
        <v>0.4</v>
      </c>
      <c r="I10" s="200" t="str">
        <f t="shared" si="3"/>
        <v>Menor</v>
      </c>
      <c r="J10" s="202"/>
      <c r="K10" s="194" t="str">
        <f t="shared" si="4"/>
        <v/>
      </c>
      <c r="L10" s="200" t="str">
        <f t="shared" si="5"/>
        <v/>
      </c>
      <c r="M10" s="226">
        <f>+IF(H10="",K10,IF(K10="",H10,IF(H10&gt;K10,H10,K10)))</f>
        <v>0.4</v>
      </c>
      <c r="N10" s="227" t="str">
        <f t="shared" ref="N10:N28" si="7">+IF(M10="","",IF(M10=$W$9,$V$9,IF(M10=$W$10,$V$10,IF(M10=$W$11,$V$11,IF(M10=$W$12,$V$12,IF(M10=$W$13,$V$13))))))</f>
        <v>Menor</v>
      </c>
      <c r="P10" s="38" t="s">
        <v>57</v>
      </c>
      <c r="Q10" s="39" t="s">
        <v>58</v>
      </c>
      <c r="R10" s="188">
        <v>3</v>
      </c>
      <c r="S10" s="188">
        <v>24</v>
      </c>
      <c r="T10" s="35">
        <v>0.4</v>
      </c>
      <c r="V10" s="38" t="s">
        <v>7</v>
      </c>
      <c r="W10" s="36">
        <v>0.4</v>
      </c>
      <c r="X10" s="39" t="s">
        <v>67</v>
      </c>
      <c r="Y10" s="40" t="s">
        <v>68</v>
      </c>
    </row>
    <row r="11" spans="1:25" ht="73.5" customHeight="1"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0" sqref="E10"/>
    </sheetView>
  </sheetViews>
  <sheetFormatPr baseColWidth="10" defaultColWidth="14.28515625" defaultRowHeight="12.75" x14ac:dyDescent="0.25"/>
  <cols>
    <col min="1" max="1" width="13.7109375" style="87" customWidth="1"/>
    <col min="2" max="2" width="40.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SEGURIDAD Y SALUD EN EL TRABAJO</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63.75" x14ac:dyDescent="0.2">
      <c r="A9" s="104" t="str">
        <f>'2 CONTEXTO E IDENTIFICACIÓN'!A9</f>
        <v>R1</v>
      </c>
      <c r="B9" s="105" t="str">
        <f>+'2 CONTEXTO E IDENTIFICACIÓN'!E9</f>
        <v>Posibilidad de pérdida Económica y Reputacional por sanciones desde el Ministerio del Trabajo al HUDN,   debido a incumplimiento en los tiempos establecidos para reportar accidentes de trabajo</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Económica por inoportunidad en el reporte de cumplimiento de estándares mínimos según la resolución 0312 de 2019,  debido a fallas en el sistema.</v>
      </c>
      <c r="C10" s="106" t="str">
        <f>+'3 PROBABIL E IMPACTO INHERENTE'!F10</f>
        <v>Muy Baja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Bajo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R2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E8" sqref="E8"/>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59"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5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55"/>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SEGURIDAD Y SALUD EN EL TRABAJO</v>
      </c>
      <c r="C4" s="412"/>
      <c r="D4" s="412"/>
      <c r="E4" s="60" t="s">
        <v>44</v>
      </c>
      <c r="F4" s="56" t="s">
        <v>45</v>
      </c>
      <c r="G4" s="60"/>
      <c r="H4" s="60"/>
      <c r="I4" s="60"/>
      <c r="R4" s="451" t="s">
        <v>201</v>
      </c>
      <c r="S4" s="451" t="s">
        <v>202</v>
      </c>
      <c r="T4" s="451" t="s">
        <v>203</v>
      </c>
      <c r="U4" s="164"/>
      <c r="V4" s="164"/>
      <c r="W4" s="55"/>
      <c r="X4" s="402" t="s">
        <v>271</v>
      </c>
      <c r="Y4" s="403"/>
      <c r="Z4" s="404"/>
    </row>
    <row r="5" spans="1:26" s="61" customFormat="1" ht="16.5" customHeight="1" x14ac:dyDescent="0.25">
      <c r="A5" s="248"/>
      <c r="B5" s="247"/>
      <c r="C5" s="247"/>
      <c r="D5" s="164"/>
      <c r="E5" s="60"/>
      <c r="F5" s="60"/>
      <c r="G5" s="60"/>
      <c r="H5" s="60"/>
      <c r="I5" s="60"/>
      <c r="J5" s="457" t="s">
        <v>110</v>
      </c>
      <c r="K5" s="457"/>
      <c r="L5" s="457"/>
      <c r="M5" s="457"/>
      <c r="N5" s="457"/>
      <c r="O5" s="457"/>
      <c r="P5" s="457"/>
      <c r="Q5" s="457"/>
      <c r="R5" s="452"/>
      <c r="S5" s="452"/>
      <c r="T5" s="452"/>
      <c r="U5" s="164"/>
      <c r="V5" s="164"/>
      <c r="W5" s="55"/>
      <c r="X5" s="28" t="s">
        <v>52</v>
      </c>
      <c r="Y5" s="29" t="s">
        <v>272</v>
      </c>
      <c r="Z5" s="30" t="s">
        <v>273</v>
      </c>
    </row>
    <row r="6" spans="1:26" ht="29.25" customHeight="1" x14ac:dyDescent="0.25">
      <c r="A6" s="449" t="s">
        <v>197</v>
      </c>
      <c r="B6" s="449" t="s">
        <v>196</v>
      </c>
      <c r="C6" s="449" t="s">
        <v>115</v>
      </c>
      <c r="D6" s="449" t="s">
        <v>116</v>
      </c>
      <c r="E6" s="458" t="s">
        <v>112</v>
      </c>
      <c r="F6" s="463" t="s">
        <v>175</v>
      </c>
      <c r="G6" s="464"/>
      <c r="H6" s="458"/>
      <c r="I6" s="207"/>
      <c r="J6" s="460" t="s">
        <v>105</v>
      </c>
      <c r="K6" s="461"/>
      <c r="L6" s="461"/>
      <c r="M6" s="461"/>
      <c r="N6" s="462"/>
      <c r="O6" s="460" t="s">
        <v>109</v>
      </c>
      <c r="P6" s="461"/>
      <c r="Q6" s="462"/>
      <c r="R6" s="453"/>
      <c r="S6" s="453"/>
      <c r="T6" s="453"/>
      <c r="X6" s="33" t="s">
        <v>55</v>
      </c>
      <c r="Y6" s="36">
        <v>0.01</v>
      </c>
      <c r="Z6" s="35">
        <v>0.2</v>
      </c>
    </row>
    <row r="7" spans="1:26" s="49" customFormat="1" ht="72" thickBot="1" x14ac:dyDescent="0.3">
      <c r="A7" s="456"/>
      <c r="B7" s="456"/>
      <c r="C7" s="450"/>
      <c r="D7" s="450"/>
      <c r="E7" s="45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86.25" thickBot="1" x14ac:dyDescent="0.3">
      <c r="A8" s="437" t="str">
        <f>'2 CONTEXTO E IDENTIFICACIÓN'!A9</f>
        <v>R1</v>
      </c>
      <c r="B8" s="440" t="str">
        <f>+'2 CONTEXTO E IDENTIFICACIÓN'!E9</f>
        <v>Posibilidad de pérdida Económica y Reputacional por sanciones desde el Ministerio del Trabajo al HUDN,   debido a incumplimiento en los tiempos establecidos para reportar accidentes de trabajo</v>
      </c>
      <c r="C8" s="443">
        <f>+'3 PROBABIL E IMPACTO INHERENTE'!E9</f>
        <v>0.6</v>
      </c>
      <c r="D8" s="446">
        <f>+'3 PROBABIL E IMPACTO INHERENTE'!M9</f>
        <v>0.4</v>
      </c>
      <c r="E8" s="68">
        <v>1</v>
      </c>
      <c r="F8" s="71" t="s">
        <v>291</v>
      </c>
      <c r="G8" s="71" t="s">
        <v>292</v>
      </c>
      <c r="H8" s="71" t="s">
        <v>293</v>
      </c>
      <c r="I8" s="318" t="str">
        <f t="shared" ref="I8:I39" si="0">+CONCATENATE(F8," ",G8," ",H8)</f>
        <v>Profesional especializada de SST o su delegado,  realizan capacitación, re inducción y difusión de información,  con el fin de que reporten los accidentes de manera adecuada y en el tiempo establecido, el cual es de 2 días hábiles luego del evento, establecido en el  Art 62 decreto 1295 de 1994.</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101</v>
      </c>
      <c r="Q8" s="6" t="s">
        <v>103</v>
      </c>
      <c r="R8" s="333">
        <f>+IFERROR(K8+N8,"")</f>
        <v>0.4</v>
      </c>
      <c r="S8" s="333">
        <f>IF(L8='11 FORMULAS'!$P$5,C8-(C8*R8),C8)</f>
        <v>0.36</v>
      </c>
      <c r="T8" s="333">
        <f>IF(L8='11 FORMULAS'!$P$6,D8-(D8*R8),D8)</f>
        <v>0.4</v>
      </c>
      <c r="U8" s="431">
        <f>+IF(S11="","",S11)</f>
        <v>0.36</v>
      </c>
      <c r="V8" s="434">
        <f>+IF(T11="","",T11)</f>
        <v>0.4</v>
      </c>
      <c r="X8" s="41" t="s">
        <v>59</v>
      </c>
      <c r="Y8" s="36">
        <v>0.41</v>
      </c>
      <c r="Z8" s="35">
        <v>0.6</v>
      </c>
    </row>
    <row r="9" spans="1:26" ht="15.75" thickBot="1" x14ac:dyDescent="0.3">
      <c r="A9" s="438"/>
      <c r="B9" s="441"/>
      <c r="C9" s="444"/>
      <c r="D9" s="44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0.36</v>
      </c>
      <c r="T9" s="334">
        <f>IF(L9='11 FORMULAS'!$P$6,T8-(T8*R9),T8)</f>
        <v>0.4</v>
      </c>
      <c r="U9" s="432"/>
      <c r="V9" s="435"/>
      <c r="X9" s="42" t="s">
        <v>61</v>
      </c>
      <c r="Y9" s="36">
        <v>0.61</v>
      </c>
      <c r="Z9" s="35">
        <v>0.8</v>
      </c>
    </row>
    <row r="10" spans="1:26" ht="21" customHeight="1" x14ac:dyDescent="0.25">
      <c r="A10" s="438"/>
      <c r="B10" s="441"/>
      <c r="C10" s="444"/>
      <c r="D10" s="44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0.36</v>
      </c>
      <c r="T10" s="334">
        <f>IF(L10='11 FORMULAS'!$P$6,T9-(T9*R10),T9)</f>
        <v>0.4</v>
      </c>
      <c r="U10" s="432"/>
      <c r="V10" s="435"/>
      <c r="X10" s="43" t="s">
        <v>62</v>
      </c>
      <c r="Y10" s="36">
        <v>0.81</v>
      </c>
      <c r="Z10" s="35">
        <v>1</v>
      </c>
    </row>
    <row r="11" spans="1:26" ht="27" customHeight="1" thickBot="1" x14ac:dyDescent="0.3">
      <c r="A11" s="439"/>
      <c r="B11" s="442"/>
      <c r="C11" s="445"/>
      <c r="D11" s="44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0.4</v>
      </c>
      <c r="U11" s="433"/>
      <c r="V11" s="436"/>
      <c r="X11" s="44"/>
      <c r="Y11" s="45"/>
      <c r="Z11" s="46"/>
    </row>
    <row r="12" spans="1:26" ht="114" customHeight="1" x14ac:dyDescent="0.25">
      <c r="A12" s="437" t="str">
        <f>'2 CONTEXTO E IDENTIFICACIÓN'!A10</f>
        <v>R2</v>
      </c>
      <c r="B12" s="440" t="str">
        <f>+'2 CONTEXTO E IDENTIFICACIÓN'!E10</f>
        <v>Posibilidad de pérdida Económica por inoportunidad en el reporte de cumplimiento de estándares mínimos según la resolución 0312 de 2019,  debido a fallas en el sistema.</v>
      </c>
      <c r="C12" s="443">
        <f>+'3 PROBABIL E IMPACTO INHERENTE'!E10</f>
        <v>0.2</v>
      </c>
      <c r="D12" s="446">
        <f>+'3 PROBABIL E IMPACTO INHERENTE'!M10</f>
        <v>0.4</v>
      </c>
      <c r="E12" s="68">
        <v>1</v>
      </c>
      <c r="F12" s="71" t="s">
        <v>294</v>
      </c>
      <c r="G12" s="71" t="s">
        <v>296</v>
      </c>
      <c r="H12" s="71" t="s">
        <v>295</v>
      </c>
      <c r="I12" s="318" t="str">
        <f t="shared" si="0"/>
        <v>Profesional especializada de SST,  da cumplimiento al cronograma previsto  para realizar la actividad en los tiempos oportunos.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0.12</v>
      </c>
      <c r="T12" s="333">
        <f>IF(L12='11 FORMULAS'!$P$6,D12-(D12*R12),D12)</f>
        <v>0.4</v>
      </c>
      <c r="U12" s="431">
        <f>+IF(S15="","",S15)</f>
        <v>0.12</v>
      </c>
      <c r="V12" s="434">
        <f>+IF(T15="","",T15)</f>
        <v>0.4</v>
      </c>
      <c r="X12" s="329"/>
      <c r="Y12" s="330"/>
      <c r="Z12" s="330"/>
    </row>
    <row r="13" spans="1:26" ht="15" x14ac:dyDescent="0.25">
      <c r="A13" s="438"/>
      <c r="B13" s="441"/>
      <c r="C13" s="444"/>
      <c r="D13" s="447"/>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0.12</v>
      </c>
      <c r="T13" s="334">
        <f>IF(L13='11 FORMULAS'!$P$6,T12-(T12*R13),T12)</f>
        <v>0.4</v>
      </c>
      <c r="U13" s="432"/>
      <c r="V13" s="435"/>
      <c r="X13" s="329"/>
      <c r="Y13" s="330"/>
      <c r="Z13" s="330"/>
    </row>
    <row r="14" spans="1:26" ht="20.25" customHeight="1" x14ac:dyDescent="0.25">
      <c r="A14" s="438"/>
      <c r="B14" s="441"/>
      <c r="C14" s="444"/>
      <c r="D14" s="447"/>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0.12</v>
      </c>
      <c r="T14" s="334">
        <f>IF(L14='11 FORMULAS'!$P$6,T13-(T13*R14),T13)</f>
        <v>0.4</v>
      </c>
      <c r="U14" s="432"/>
      <c r="V14" s="435"/>
      <c r="X14" s="329"/>
      <c r="Y14" s="330"/>
      <c r="Z14" s="330"/>
    </row>
    <row r="15" spans="1:26" ht="21.75" customHeight="1" thickBot="1" x14ac:dyDescent="0.3">
      <c r="A15" s="439"/>
      <c r="B15" s="442"/>
      <c r="C15" s="445"/>
      <c r="D15" s="44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0.12</v>
      </c>
      <c r="T15" s="335">
        <f>IF(L15='11 FORMULAS'!$P$6,T14-(T14*R15),T14)</f>
        <v>0.4</v>
      </c>
      <c r="U15" s="433"/>
      <c r="V15" s="436"/>
    </row>
    <row r="16" spans="1:26" ht="15" x14ac:dyDescent="0.25">
      <c r="A16" s="437" t="str">
        <f>'2 CONTEXTO E IDENTIFICACIÓN'!A11</f>
        <v>R3</v>
      </c>
      <c r="B16" s="440" t="str">
        <f>+'2 CONTEXTO E IDENTIFICACIÓN'!E11</f>
        <v xml:space="preserve">  </v>
      </c>
      <c r="C16" s="443" t="str">
        <f>+'3 PROBABIL E IMPACTO INHERENTE'!E11</f>
        <v/>
      </c>
      <c r="D16" s="446"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31" t="str">
        <f>+IF(S19="","",S19)</f>
        <v/>
      </c>
      <c r="V16" s="434" t="str">
        <f>+IF(T19="","",T19)</f>
        <v/>
      </c>
      <c r="X16" s="329"/>
      <c r="Y16" s="330"/>
      <c r="Z16" s="330"/>
    </row>
    <row r="17" spans="1:26" ht="29.45" customHeight="1" x14ac:dyDescent="0.25">
      <c r="A17" s="438"/>
      <c r="B17" s="441"/>
      <c r="C17" s="444"/>
      <c r="D17" s="44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32"/>
      <c r="V17" s="435"/>
      <c r="X17" s="329"/>
      <c r="Y17" s="330"/>
      <c r="Z17" s="330"/>
    </row>
    <row r="18" spans="1:26" ht="29.45" customHeight="1" x14ac:dyDescent="0.25">
      <c r="A18" s="438"/>
      <c r="B18" s="441"/>
      <c r="C18" s="444"/>
      <c r="D18" s="44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32"/>
      <c r="V18" s="435"/>
      <c r="X18" s="329"/>
      <c r="Y18" s="330"/>
      <c r="Z18" s="330"/>
    </row>
    <row r="19" spans="1:26" ht="29.45" customHeight="1" thickBot="1" x14ac:dyDescent="0.3">
      <c r="A19" s="439"/>
      <c r="B19" s="442"/>
      <c r="C19" s="445"/>
      <c r="D19" s="44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33"/>
      <c r="V19" s="436"/>
    </row>
    <row r="20" spans="1:26" ht="29.45" customHeight="1" x14ac:dyDescent="0.25">
      <c r="A20" s="437" t="str">
        <f>'2 CONTEXTO E IDENTIFICACIÓN'!A12</f>
        <v>R4</v>
      </c>
      <c r="B20" s="440" t="str">
        <f>+'2 CONTEXTO E IDENTIFICACIÓN'!E12</f>
        <v xml:space="preserve">  </v>
      </c>
      <c r="C20" s="443" t="str">
        <f>+'3 PROBABIL E IMPACTO INHERENTE'!E12</f>
        <v/>
      </c>
      <c r="D20" s="44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1" t="str">
        <f>+IF(S23="","",S23)</f>
        <v/>
      </c>
      <c r="V20" s="434" t="str">
        <f>+IF(T23="","",T23)</f>
        <v/>
      </c>
      <c r="X20" s="329"/>
      <c r="Y20" s="330"/>
      <c r="Z20" s="330"/>
    </row>
    <row r="21" spans="1:26" ht="29.45" customHeight="1" x14ac:dyDescent="0.25">
      <c r="A21" s="438"/>
      <c r="B21" s="441"/>
      <c r="C21" s="444"/>
      <c r="D21" s="44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2"/>
      <c r="V21" s="435"/>
      <c r="X21" s="329"/>
      <c r="Y21" s="330"/>
      <c r="Z21" s="330"/>
    </row>
    <row r="22" spans="1:26" ht="29.45" customHeight="1" x14ac:dyDescent="0.25">
      <c r="A22" s="438"/>
      <c r="B22" s="441"/>
      <c r="C22" s="444"/>
      <c r="D22" s="44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2"/>
      <c r="V22" s="435"/>
      <c r="X22" s="329"/>
      <c r="Y22" s="330"/>
      <c r="Z22" s="330"/>
    </row>
    <row r="23" spans="1:26" ht="29.45" customHeight="1" thickBot="1" x14ac:dyDescent="0.3">
      <c r="A23" s="439"/>
      <c r="B23" s="442"/>
      <c r="C23" s="445"/>
      <c r="D23" s="44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3"/>
      <c r="V23" s="436"/>
    </row>
    <row r="24" spans="1:26" ht="29.45" customHeight="1" x14ac:dyDescent="0.25">
      <c r="A24" s="437" t="str">
        <f>'2 CONTEXTO E IDENTIFICACIÓN'!A13</f>
        <v>R5</v>
      </c>
      <c r="B24" s="440" t="str">
        <f>+'2 CONTEXTO E IDENTIFICACIÓN'!E13</f>
        <v xml:space="preserve">  </v>
      </c>
      <c r="C24" s="443" t="str">
        <f>+'3 PROBABIL E IMPACTO INHERENTE'!E13</f>
        <v/>
      </c>
      <c r="D24" s="44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1" t="str">
        <f>+IF(S27="","",S27)</f>
        <v/>
      </c>
      <c r="V24" s="434" t="str">
        <f>+IF(T27="","",T27)</f>
        <v/>
      </c>
      <c r="X24" s="329"/>
      <c r="Y24" s="330"/>
      <c r="Z24" s="330"/>
    </row>
    <row r="25" spans="1:26" ht="29.45" customHeight="1" x14ac:dyDescent="0.25">
      <c r="A25" s="438"/>
      <c r="B25" s="441"/>
      <c r="C25" s="444"/>
      <c r="D25" s="44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2"/>
      <c r="V25" s="435"/>
      <c r="X25" s="329"/>
      <c r="Y25" s="330"/>
      <c r="Z25" s="330"/>
    </row>
    <row r="26" spans="1:26" ht="29.45" customHeight="1" x14ac:dyDescent="0.25">
      <c r="A26" s="438"/>
      <c r="B26" s="441"/>
      <c r="C26" s="444"/>
      <c r="D26" s="44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2"/>
      <c r="V26" s="435"/>
      <c r="X26" s="329"/>
      <c r="Y26" s="330"/>
      <c r="Z26" s="330"/>
    </row>
    <row r="27" spans="1:26" ht="29.45" customHeight="1" thickBot="1" x14ac:dyDescent="0.3">
      <c r="A27" s="439"/>
      <c r="B27" s="442"/>
      <c r="C27" s="445"/>
      <c r="D27" s="44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3"/>
      <c r="V27" s="436"/>
    </row>
    <row r="28" spans="1:26" ht="29.45" customHeight="1" x14ac:dyDescent="0.25">
      <c r="A28" s="437" t="str">
        <f>'2 CONTEXTO E IDENTIFICACIÓN'!A14</f>
        <v>R6</v>
      </c>
      <c r="B28" s="440" t="str">
        <f>+'2 CONTEXTO E IDENTIFICACIÓN'!E14</f>
        <v xml:space="preserve">  </v>
      </c>
      <c r="C28" s="443" t="str">
        <f>+'3 PROBABIL E IMPACTO INHERENTE'!E14</f>
        <v/>
      </c>
      <c r="D28" s="44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1" t="str">
        <f>+IF(S31="","",S31)</f>
        <v/>
      </c>
      <c r="V28" s="434" t="str">
        <f>+IF(T31="","",T31)</f>
        <v/>
      </c>
      <c r="X28" s="329"/>
      <c r="Y28" s="330"/>
      <c r="Z28" s="330"/>
    </row>
    <row r="29" spans="1:26" ht="29.45" customHeight="1" x14ac:dyDescent="0.25">
      <c r="A29" s="438"/>
      <c r="B29" s="441"/>
      <c r="C29" s="444"/>
      <c r="D29" s="44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2"/>
      <c r="V29" s="435"/>
      <c r="X29" s="329"/>
      <c r="Y29" s="330"/>
      <c r="Z29" s="330"/>
    </row>
    <row r="30" spans="1:26" ht="29.45" customHeight="1" x14ac:dyDescent="0.25">
      <c r="A30" s="438"/>
      <c r="B30" s="441"/>
      <c r="C30" s="444"/>
      <c r="D30" s="44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2"/>
      <c r="V30" s="435"/>
      <c r="X30" s="329"/>
      <c r="Y30" s="330"/>
      <c r="Z30" s="330"/>
    </row>
    <row r="31" spans="1:26" ht="29.45" customHeight="1" thickBot="1" x14ac:dyDescent="0.3">
      <c r="A31" s="439"/>
      <c r="B31" s="442"/>
      <c r="C31" s="445"/>
      <c r="D31" s="44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3"/>
      <c r="V31" s="436"/>
    </row>
    <row r="32" spans="1:26" ht="29.45" customHeight="1" x14ac:dyDescent="0.25">
      <c r="A32" s="437" t="str">
        <f>'2 CONTEXTO E IDENTIFICACIÓN'!A15</f>
        <v>R7</v>
      </c>
      <c r="B32" s="440" t="str">
        <f>+'2 CONTEXTO E IDENTIFICACIÓN'!E15</f>
        <v xml:space="preserve">  </v>
      </c>
      <c r="C32" s="443" t="str">
        <f>+'3 PROBABIL E IMPACTO INHERENTE'!E15</f>
        <v/>
      </c>
      <c r="D32" s="44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1" t="str">
        <f>+IF(S35="","",S35)</f>
        <v/>
      </c>
      <c r="V32" s="434" t="str">
        <f>+IF(T35="","",T35)</f>
        <v/>
      </c>
      <c r="X32" s="329"/>
      <c r="Y32" s="330"/>
      <c r="Z32" s="330"/>
    </row>
    <row r="33" spans="1:26" ht="29.45" customHeight="1" x14ac:dyDescent="0.25">
      <c r="A33" s="438"/>
      <c r="B33" s="441"/>
      <c r="C33" s="444"/>
      <c r="D33" s="44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2"/>
      <c r="V33" s="435"/>
      <c r="X33" s="329"/>
      <c r="Y33" s="330"/>
      <c r="Z33" s="330"/>
    </row>
    <row r="34" spans="1:26" ht="29.45" customHeight="1" x14ac:dyDescent="0.25">
      <c r="A34" s="438"/>
      <c r="B34" s="441"/>
      <c r="C34" s="444"/>
      <c r="D34" s="44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2"/>
      <c r="V34" s="435"/>
      <c r="X34" s="329"/>
      <c r="Y34" s="330"/>
      <c r="Z34" s="330"/>
    </row>
    <row r="35" spans="1:26" ht="29.45" customHeight="1" thickBot="1" x14ac:dyDescent="0.3">
      <c r="A35" s="439"/>
      <c r="B35" s="442"/>
      <c r="C35" s="445"/>
      <c r="D35" s="44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3"/>
      <c r="V35" s="436"/>
    </row>
    <row r="36" spans="1:26" ht="29.45" customHeight="1" x14ac:dyDescent="0.25">
      <c r="A36" s="437" t="str">
        <f>'2 CONTEXTO E IDENTIFICACIÓN'!A16</f>
        <v>R8</v>
      </c>
      <c r="B36" s="440" t="str">
        <f>+'2 CONTEXTO E IDENTIFICACIÓN'!E16</f>
        <v xml:space="preserve">  </v>
      </c>
      <c r="C36" s="443" t="str">
        <f>+'3 PROBABIL E IMPACTO INHERENTE'!E16</f>
        <v/>
      </c>
      <c r="D36" s="44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1" t="str">
        <f>+IF(S39="","",S39)</f>
        <v/>
      </c>
      <c r="V36" s="434" t="str">
        <f>+IF(T39="","",T39)</f>
        <v/>
      </c>
      <c r="X36" s="329"/>
      <c r="Y36" s="330"/>
      <c r="Z36" s="330"/>
    </row>
    <row r="37" spans="1:26" ht="29.45" customHeight="1" x14ac:dyDescent="0.25">
      <c r="A37" s="438"/>
      <c r="B37" s="441"/>
      <c r="C37" s="444"/>
      <c r="D37" s="44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2"/>
      <c r="V37" s="435"/>
      <c r="X37" s="329"/>
      <c r="Y37" s="330"/>
      <c r="Z37" s="330"/>
    </row>
    <row r="38" spans="1:26" ht="29.45" customHeight="1" x14ac:dyDescent="0.25">
      <c r="A38" s="438"/>
      <c r="B38" s="441"/>
      <c r="C38" s="444"/>
      <c r="D38" s="44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2"/>
      <c r="V38" s="435"/>
      <c r="X38" s="329"/>
      <c r="Y38" s="330"/>
      <c r="Z38" s="330"/>
    </row>
    <row r="39" spans="1:26" ht="29.45" customHeight="1" thickBot="1" x14ac:dyDescent="0.3">
      <c r="A39" s="439"/>
      <c r="B39" s="442"/>
      <c r="C39" s="445"/>
      <c r="D39" s="44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3"/>
      <c r="V39" s="436"/>
    </row>
    <row r="40" spans="1:26" ht="29.45" customHeight="1" x14ac:dyDescent="0.25">
      <c r="A40" s="437" t="str">
        <f>'2 CONTEXTO E IDENTIFICACIÓN'!A17</f>
        <v>R9</v>
      </c>
      <c r="B40" s="440" t="str">
        <f>+'2 CONTEXTO E IDENTIFICACIÓN'!E17</f>
        <v xml:space="preserve">  </v>
      </c>
      <c r="C40" s="443" t="str">
        <f>+'3 PROBABIL E IMPACTO INHERENTE'!E17</f>
        <v/>
      </c>
      <c r="D40" s="44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1" t="str">
        <f>+IF(S43="","",S43)</f>
        <v/>
      </c>
      <c r="V40" s="434" t="str">
        <f>+IF(T43="","",T43)</f>
        <v/>
      </c>
      <c r="X40" s="329"/>
      <c r="Y40" s="330"/>
      <c r="Z40" s="330"/>
    </row>
    <row r="41" spans="1:26" ht="29.45" customHeight="1" x14ac:dyDescent="0.25">
      <c r="A41" s="438"/>
      <c r="B41" s="441"/>
      <c r="C41" s="444"/>
      <c r="D41" s="44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2"/>
      <c r="V41" s="435"/>
      <c r="X41" s="329"/>
      <c r="Y41" s="330"/>
      <c r="Z41" s="330"/>
    </row>
    <row r="42" spans="1:26" ht="29.45" customHeight="1" x14ac:dyDescent="0.25">
      <c r="A42" s="438"/>
      <c r="B42" s="441"/>
      <c r="C42" s="444"/>
      <c r="D42" s="44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2"/>
      <c r="V42" s="435"/>
      <c r="X42" s="329"/>
      <c r="Y42" s="330"/>
      <c r="Z42" s="330"/>
    </row>
    <row r="43" spans="1:26" ht="29.45" customHeight="1" thickBot="1" x14ac:dyDescent="0.3">
      <c r="A43" s="439"/>
      <c r="B43" s="442"/>
      <c r="C43" s="445"/>
      <c r="D43" s="44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3"/>
      <c r="V43" s="436"/>
    </row>
    <row r="44" spans="1:26" ht="29.45" customHeight="1" x14ac:dyDescent="0.25">
      <c r="A44" s="437" t="str">
        <f>'2 CONTEXTO E IDENTIFICACIÓN'!A18</f>
        <v>R10</v>
      </c>
      <c r="B44" s="440" t="str">
        <f>+'2 CONTEXTO E IDENTIFICACIÓN'!E18</f>
        <v xml:space="preserve">  </v>
      </c>
      <c r="C44" s="443" t="str">
        <f>+'3 PROBABIL E IMPACTO INHERENTE'!E18</f>
        <v/>
      </c>
      <c r="D44" s="44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1" t="str">
        <f>+IF(S47="","",S47)</f>
        <v/>
      </c>
      <c r="V44" s="434" t="str">
        <f>+IF(T47="","",T47)</f>
        <v/>
      </c>
      <c r="X44" s="329"/>
      <c r="Y44" s="330"/>
      <c r="Z44" s="330"/>
    </row>
    <row r="45" spans="1:26" ht="29.45" customHeight="1" x14ac:dyDescent="0.25">
      <c r="A45" s="438"/>
      <c r="B45" s="441"/>
      <c r="C45" s="444"/>
      <c r="D45" s="44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2"/>
      <c r="V45" s="435"/>
      <c r="X45" s="329"/>
      <c r="Y45" s="330"/>
      <c r="Z45" s="330"/>
    </row>
    <row r="46" spans="1:26" ht="29.45" customHeight="1" x14ac:dyDescent="0.25">
      <c r="A46" s="438"/>
      <c r="B46" s="441"/>
      <c r="C46" s="444"/>
      <c r="D46" s="44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2"/>
      <c r="V46" s="435"/>
      <c r="X46" s="329"/>
      <c r="Y46" s="330"/>
      <c r="Z46" s="330"/>
    </row>
    <row r="47" spans="1:26" ht="29.45" customHeight="1" thickBot="1" x14ac:dyDescent="0.3">
      <c r="A47" s="439"/>
      <c r="B47" s="442"/>
      <c r="C47" s="445"/>
      <c r="D47" s="44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3"/>
      <c r="V47" s="436"/>
    </row>
    <row r="48" spans="1:26" ht="29.45" customHeight="1" x14ac:dyDescent="0.25">
      <c r="A48" s="437" t="str">
        <f>'2 CONTEXTO E IDENTIFICACIÓN'!A19</f>
        <v>R11</v>
      </c>
      <c r="B48" s="440" t="str">
        <f>+'2 CONTEXTO E IDENTIFICACIÓN'!E19</f>
        <v xml:space="preserve">  </v>
      </c>
      <c r="C48" s="443" t="str">
        <f>+'3 PROBABIL E IMPACTO INHERENTE'!E19</f>
        <v/>
      </c>
      <c r="D48" s="44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1" t="str">
        <f>+IF(S51="","",S51)</f>
        <v/>
      </c>
      <c r="V48" s="434" t="str">
        <f>+IF(T51="","",T51)</f>
        <v/>
      </c>
      <c r="X48" s="329"/>
      <c r="Y48" s="330"/>
      <c r="Z48" s="330"/>
    </row>
    <row r="49" spans="1:26" ht="29.45" customHeight="1" x14ac:dyDescent="0.25">
      <c r="A49" s="438"/>
      <c r="B49" s="441"/>
      <c r="C49" s="444"/>
      <c r="D49" s="44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2"/>
      <c r="V49" s="435"/>
      <c r="X49" s="329"/>
      <c r="Y49" s="330"/>
      <c r="Z49" s="330"/>
    </row>
    <row r="50" spans="1:26" ht="29.45" customHeight="1" x14ac:dyDescent="0.25">
      <c r="A50" s="438"/>
      <c r="B50" s="441"/>
      <c r="C50" s="444"/>
      <c r="D50" s="44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2"/>
      <c r="V50" s="435"/>
      <c r="X50" s="329"/>
      <c r="Y50" s="330"/>
      <c r="Z50" s="330"/>
    </row>
    <row r="51" spans="1:26" ht="29.45" customHeight="1" thickBot="1" x14ac:dyDescent="0.3">
      <c r="A51" s="439"/>
      <c r="B51" s="442"/>
      <c r="C51" s="445"/>
      <c r="D51" s="44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3"/>
      <c r="V51" s="436"/>
    </row>
    <row r="52" spans="1:26" ht="29.45" customHeight="1" x14ac:dyDescent="0.25">
      <c r="A52" s="437" t="str">
        <f>'2 CONTEXTO E IDENTIFICACIÓN'!A20</f>
        <v>R12</v>
      </c>
      <c r="B52" s="440" t="str">
        <f>+'2 CONTEXTO E IDENTIFICACIÓN'!E20</f>
        <v xml:space="preserve">  </v>
      </c>
      <c r="C52" s="443" t="str">
        <f>+'3 PROBABIL E IMPACTO INHERENTE'!E20</f>
        <v/>
      </c>
      <c r="D52" s="44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1" t="str">
        <f>+IF(S55="","",S55)</f>
        <v/>
      </c>
      <c r="V52" s="434" t="str">
        <f>+IF(T55="","",T55)</f>
        <v/>
      </c>
      <c r="X52" s="329"/>
      <c r="Y52" s="330"/>
      <c r="Z52" s="330"/>
    </row>
    <row r="53" spans="1:26" ht="29.45" customHeight="1" x14ac:dyDescent="0.25">
      <c r="A53" s="438"/>
      <c r="B53" s="441"/>
      <c r="C53" s="444"/>
      <c r="D53" s="44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2"/>
      <c r="V53" s="435"/>
      <c r="X53" s="329"/>
      <c r="Y53" s="330"/>
      <c r="Z53" s="330"/>
    </row>
    <row r="54" spans="1:26" ht="29.45" customHeight="1" x14ac:dyDescent="0.25">
      <c r="A54" s="438"/>
      <c r="B54" s="441"/>
      <c r="C54" s="444"/>
      <c r="D54" s="44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2"/>
      <c r="V54" s="435"/>
      <c r="X54" s="329"/>
      <c r="Y54" s="330"/>
      <c r="Z54" s="330"/>
    </row>
    <row r="55" spans="1:26" ht="29.45" customHeight="1" thickBot="1" x14ac:dyDescent="0.3">
      <c r="A55" s="439"/>
      <c r="B55" s="442"/>
      <c r="C55" s="445"/>
      <c r="D55" s="44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3"/>
      <c r="V55" s="436"/>
    </row>
    <row r="56" spans="1:26" ht="29.45" customHeight="1" x14ac:dyDescent="0.25">
      <c r="A56" s="437" t="str">
        <f>'2 CONTEXTO E IDENTIFICACIÓN'!A21</f>
        <v>R13</v>
      </c>
      <c r="B56" s="440" t="str">
        <f>+'2 CONTEXTO E IDENTIFICACIÓN'!E21</f>
        <v xml:space="preserve">  </v>
      </c>
      <c r="C56" s="443" t="str">
        <f>+'3 PROBABIL E IMPACTO INHERENTE'!E21</f>
        <v/>
      </c>
      <c r="D56" s="44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1" t="str">
        <f>+IF(S59="","",S59)</f>
        <v/>
      </c>
      <c r="V56" s="434" t="str">
        <f>+IF(T59="","",T59)</f>
        <v/>
      </c>
      <c r="X56" s="329"/>
      <c r="Y56" s="330"/>
      <c r="Z56" s="330"/>
    </row>
    <row r="57" spans="1:26" ht="29.45" customHeight="1" x14ac:dyDescent="0.25">
      <c r="A57" s="438"/>
      <c r="B57" s="441"/>
      <c r="C57" s="444"/>
      <c r="D57" s="44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2"/>
      <c r="V57" s="435"/>
      <c r="X57" s="329"/>
      <c r="Y57" s="330"/>
      <c r="Z57" s="330"/>
    </row>
    <row r="58" spans="1:26" ht="29.45" customHeight="1" x14ac:dyDescent="0.25">
      <c r="A58" s="438"/>
      <c r="B58" s="441"/>
      <c r="C58" s="444"/>
      <c r="D58" s="44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2"/>
      <c r="V58" s="435"/>
      <c r="X58" s="329"/>
      <c r="Y58" s="330"/>
      <c r="Z58" s="330"/>
    </row>
    <row r="59" spans="1:26" ht="29.45" customHeight="1" thickBot="1" x14ac:dyDescent="0.3">
      <c r="A59" s="439"/>
      <c r="B59" s="442"/>
      <c r="C59" s="445"/>
      <c r="D59" s="44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3"/>
      <c r="V59" s="436"/>
    </row>
    <row r="60" spans="1:26" ht="29.45" customHeight="1" x14ac:dyDescent="0.25">
      <c r="A60" s="437" t="str">
        <f>'2 CONTEXTO E IDENTIFICACIÓN'!A22</f>
        <v>R14</v>
      </c>
      <c r="B60" s="440" t="str">
        <f>+'2 CONTEXTO E IDENTIFICACIÓN'!E22</f>
        <v xml:space="preserve">  </v>
      </c>
      <c r="C60" s="443" t="str">
        <f>+'3 PROBABIL E IMPACTO INHERENTE'!E22</f>
        <v/>
      </c>
      <c r="D60" s="44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1" t="str">
        <f>+IF(S63="","",S63)</f>
        <v/>
      </c>
      <c r="V60" s="434" t="str">
        <f>+IF(T63="","",T63)</f>
        <v/>
      </c>
      <c r="X60" s="329"/>
      <c r="Y60" s="330"/>
      <c r="Z60" s="330"/>
    </row>
    <row r="61" spans="1:26" ht="29.45" customHeight="1" x14ac:dyDescent="0.25">
      <c r="A61" s="438"/>
      <c r="B61" s="441"/>
      <c r="C61" s="444"/>
      <c r="D61" s="44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2"/>
      <c r="V61" s="435"/>
      <c r="X61" s="329"/>
      <c r="Y61" s="330"/>
      <c r="Z61" s="330"/>
    </row>
    <row r="62" spans="1:26" ht="29.45" customHeight="1" x14ac:dyDescent="0.25">
      <c r="A62" s="438"/>
      <c r="B62" s="441"/>
      <c r="C62" s="444"/>
      <c r="D62" s="44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2"/>
      <c r="V62" s="435"/>
      <c r="X62" s="329"/>
      <c r="Y62" s="330"/>
      <c r="Z62" s="330"/>
    </row>
    <row r="63" spans="1:26" ht="29.45" customHeight="1" thickBot="1" x14ac:dyDescent="0.3">
      <c r="A63" s="439"/>
      <c r="B63" s="442"/>
      <c r="C63" s="445"/>
      <c r="D63" s="44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3"/>
      <c r="V63" s="436"/>
    </row>
    <row r="64" spans="1:26" ht="29.45" customHeight="1" x14ac:dyDescent="0.25">
      <c r="A64" s="437" t="str">
        <f>'2 CONTEXTO E IDENTIFICACIÓN'!A23</f>
        <v>R15</v>
      </c>
      <c r="B64" s="440" t="str">
        <f>+'2 CONTEXTO E IDENTIFICACIÓN'!E23</f>
        <v xml:space="preserve">  </v>
      </c>
      <c r="C64" s="443" t="str">
        <f>+'3 PROBABIL E IMPACTO INHERENTE'!E23</f>
        <v/>
      </c>
      <c r="D64" s="44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1" t="str">
        <f>+IF(S67="","",S67)</f>
        <v/>
      </c>
      <c r="V64" s="434" t="str">
        <f>+IF(T67="","",T67)</f>
        <v/>
      </c>
      <c r="X64" s="329"/>
      <c r="Y64" s="330"/>
      <c r="Z64" s="330"/>
    </row>
    <row r="65" spans="1:26" ht="29.45" customHeight="1" x14ac:dyDescent="0.25">
      <c r="A65" s="438"/>
      <c r="B65" s="441"/>
      <c r="C65" s="444"/>
      <c r="D65" s="44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2"/>
      <c r="V65" s="435"/>
      <c r="X65" s="329"/>
      <c r="Y65" s="330"/>
      <c r="Z65" s="330"/>
    </row>
    <row r="66" spans="1:26" ht="29.45" customHeight="1" x14ac:dyDescent="0.25">
      <c r="A66" s="438"/>
      <c r="B66" s="441"/>
      <c r="C66" s="444"/>
      <c r="D66" s="44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2"/>
      <c r="V66" s="435"/>
      <c r="X66" s="329"/>
      <c r="Y66" s="330"/>
      <c r="Z66" s="330"/>
    </row>
    <row r="67" spans="1:26" ht="29.45" customHeight="1" thickBot="1" x14ac:dyDescent="0.3">
      <c r="A67" s="439"/>
      <c r="B67" s="442"/>
      <c r="C67" s="445"/>
      <c r="D67" s="44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3"/>
      <c r="V67" s="436"/>
    </row>
    <row r="68" spans="1:26" ht="29.45" customHeight="1" x14ac:dyDescent="0.25">
      <c r="A68" s="437" t="str">
        <f>'2 CONTEXTO E IDENTIFICACIÓN'!A24</f>
        <v>R16</v>
      </c>
      <c r="B68" s="440" t="str">
        <f>+'2 CONTEXTO E IDENTIFICACIÓN'!E24</f>
        <v xml:space="preserve">  </v>
      </c>
      <c r="C68" s="443" t="str">
        <f>+'3 PROBABIL E IMPACTO INHERENTE'!E24</f>
        <v/>
      </c>
      <c r="D68" s="44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1" t="str">
        <f>+IF(S71="","",S71)</f>
        <v/>
      </c>
      <c r="V68" s="434" t="str">
        <f>+IF(T71="","",T71)</f>
        <v/>
      </c>
      <c r="X68" s="329"/>
      <c r="Y68" s="330"/>
      <c r="Z68" s="330"/>
    </row>
    <row r="69" spans="1:26" ht="29.45" customHeight="1" x14ac:dyDescent="0.25">
      <c r="A69" s="438"/>
      <c r="B69" s="441"/>
      <c r="C69" s="444"/>
      <c r="D69" s="44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2"/>
      <c r="V69" s="435"/>
      <c r="X69" s="329"/>
      <c r="Y69" s="330"/>
      <c r="Z69" s="330"/>
    </row>
    <row r="70" spans="1:26" ht="29.45" customHeight="1" x14ac:dyDescent="0.25">
      <c r="A70" s="438"/>
      <c r="B70" s="441"/>
      <c r="C70" s="444"/>
      <c r="D70" s="44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2"/>
      <c r="V70" s="435"/>
      <c r="X70" s="329"/>
      <c r="Y70" s="330"/>
      <c r="Z70" s="330"/>
    </row>
    <row r="71" spans="1:26" ht="29.45" customHeight="1" thickBot="1" x14ac:dyDescent="0.3">
      <c r="A71" s="439"/>
      <c r="B71" s="442"/>
      <c r="C71" s="445"/>
      <c r="D71" s="44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3"/>
      <c r="V71" s="436"/>
    </row>
    <row r="72" spans="1:26" ht="29.45" customHeight="1" x14ac:dyDescent="0.25">
      <c r="A72" s="437" t="str">
        <f>'2 CONTEXTO E IDENTIFICACIÓN'!A25</f>
        <v>R17</v>
      </c>
      <c r="B72" s="440" t="str">
        <f>+'2 CONTEXTO E IDENTIFICACIÓN'!E25</f>
        <v xml:space="preserve">  </v>
      </c>
      <c r="C72" s="443" t="str">
        <f>+'3 PROBABIL E IMPACTO INHERENTE'!E25</f>
        <v/>
      </c>
      <c r="D72" s="44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1" t="str">
        <f>+IF(S75="","",S75)</f>
        <v/>
      </c>
      <c r="V72" s="434" t="str">
        <f>+IF(T75="","",T75)</f>
        <v/>
      </c>
      <c r="X72" s="329"/>
      <c r="Y72" s="330"/>
      <c r="Z72" s="330"/>
    </row>
    <row r="73" spans="1:26" ht="29.45" customHeight="1" x14ac:dyDescent="0.25">
      <c r="A73" s="438"/>
      <c r="B73" s="441"/>
      <c r="C73" s="444"/>
      <c r="D73" s="44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2"/>
      <c r="V73" s="435"/>
      <c r="X73" s="329"/>
      <c r="Y73" s="330"/>
      <c r="Z73" s="330"/>
    </row>
    <row r="74" spans="1:26" ht="29.45" customHeight="1" x14ac:dyDescent="0.25">
      <c r="A74" s="438"/>
      <c r="B74" s="441"/>
      <c r="C74" s="444"/>
      <c r="D74" s="44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2"/>
      <c r="V74" s="435"/>
      <c r="X74" s="329"/>
      <c r="Y74" s="330"/>
      <c r="Z74" s="330"/>
    </row>
    <row r="75" spans="1:26" ht="29.45" customHeight="1" thickBot="1" x14ac:dyDescent="0.3">
      <c r="A75" s="439"/>
      <c r="B75" s="442"/>
      <c r="C75" s="445"/>
      <c r="D75" s="44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3"/>
      <c r="V75" s="436"/>
    </row>
    <row r="76" spans="1:26" ht="29.45" customHeight="1" x14ac:dyDescent="0.25">
      <c r="A76" s="437" t="str">
        <f>'2 CONTEXTO E IDENTIFICACIÓN'!A26</f>
        <v>R18</v>
      </c>
      <c r="B76" s="440" t="str">
        <f>+'2 CONTEXTO E IDENTIFICACIÓN'!E26</f>
        <v xml:space="preserve">  </v>
      </c>
      <c r="C76" s="443" t="str">
        <f>+'3 PROBABIL E IMPACTO INHERENTE'!E26</f>
        <v/>
      </c>
      <c r="D76" s="44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1" t="str">
        <f>+IF(S79="","",S79)</f>
        <v/>
      </c>
      <c r="V76" s="434" t="str">
        <f>+IF(T79="","",T79)</f>
        <v/>
      </c>
      <c r="X76" s="329"/>
      <c r="Y76" s="330"/>
      <c r="Z76" s="330"/>
    </row>
    <row r="77" spans="1:26" ht="29.45" customHeight="1" x14ac:dyDescent="0.25">
      <c r="A77" s="438"/>
      <c r="B77" s="441"/>
      <c r="C77" s="444"/>
      <c r="D77" s="44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2"/>
      <c r="V77" s="435"/>
      <c r="X77" s="329"/>
      <c r="Y77" s="330"/>
      <c r="Z77" s="330"/>
    </row>
    <row r="78" spans="1:26" ht="29.45" customHeight="1" x14ac:dyDescent="0.25">
      <c r="A78" s="438"/>
      <c r="B78" s="441"/>
      <c r="C78" s="444"/>
      <c r="D78" s="44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2"/>
      <c r="V78" s="435"/>
      <c r="X78" s="329"/>
      <c r="Y78" s="330"/>
      <c r="Z78" s="330"/>
    </row>
    <row r="79" spans="1:26" ht="29.45" customHeight="1" thickBot="1" x14ac:dyDescent="0.3">
      <c r="A79" s="439"/>
      <c r="B79" s="442"/>
      <c r="C79" s="445"/>
      <c r="D79" s="44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3"/>
      <c r="V79" s="436"/>
    </row>
    <row r="80" spans="1:26" ht="29.45" customHeight="1" x14ac:dyDescent="0.25">
      <c r="A80" s="437" t="str">
        <f>'2 CONTEXTO E IDENTIFICACIÓN'!A27</f>
        <v>R19</v>
      </c>
      <c r="B80" s="440" t="str">
        <f>+'2 CONTEXTO E IDENTIFICACIÓN'!E27</f>
        <v xml:space="preserve">  </v>
      </c>
      <c r="C80" s="443" t="str">
        <f>+'3 PROBABIL E IMPACTO INHERENTE'!E27</f>
        <v/>
      </c>
      <c r="D80" s="44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1" t="str">
        <f>+IF(S83="","",S83)</f>
        <v/>
      </c>
      <c r="V80" s="434" t="str">
        <f>+IF(T83="","",T83)</f>
        <v/>
      </c>
      <c r="X80" s="329"/>
      <c r="Y80" s="330"/>
      <c r="Z80" s="330"/>
    </row>
    <row r="81" spans="1:26" ht="29.45" customHeight="1" x14ac:dyDescent="0.25">
      <c r="A81" s="438"/>
      <c r="B81" s="441"/>
      <c r="C81" s="444"/>
      <c r="D81" s="44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2"/>
      <c r="V81" s="435"/>
      <c r="X81" s="329"/>
      <c r="Y81" s="330"/>
      <c r="Z81" s="330"/>
    </row>
    <row r="82" spans="1:26" ht="29.45" customHeight="1" x14ac:dyDescent="0.25">
      <c r="A82" s="438"/>
      <c r="B82" s="441"/>
      <c r="C82" s="444"/>
      <c r="D82" s="44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2"/>
      <c r="V82" s="435"/>
      <c r="X82" s="329"/>
      <c r="Y82" s="330"/>
      <c r="Z82" s="330"/>
    </row>
    <row r="83" spans="1:26" ht="29.45" customHeight="1" thickBot="1" x14ac:dyDescent="0.3">
      <c r="A83" s="439"/>
      <c r="B83" s="442"/>
      <c r="C83" s="445"/>
      <c r="D83" s="44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3"/>
      <c r="V83" s="436"/>
    </row>
    <row r="84" spans="1:26" ht="29.45" customHeight="1" x14ac:dyDescent="0.25">
      <c r="A84" s="437" t="str">
        <f>'2 CONTEXTO E IDENTIFICACIÓN'!A28</f>
        <v>R20</v>
      </c>
      <c r="B84" s="440" t="str">
        <f>+'2 CONTEXTO E IDENTIFICACIÓN'!E28</f>
        <v xml:space="preserve">  </v>
      </c>
      <c r="C84" s="443" t="str">
        <f>+'3 PROBABIL E IMPACTO INHERENTE'!E28</f>
        <v/>
      </c>
      <c r="D84" s="44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1" t="str">
        <f>+IF(S87="","",S87)</f>
        <v/>
      </c>
      <c r="V84" s="434" t="str">
        <f>+IF(T87="","",T87)</f>
        <v/>
      </c>
      <c r="X84" s="329"/>
      <c r="Y84" s="330"/>
      <c r="Z84" s="330"/>
    </row>
    <row r="85" spans="1:26" ht="29.45" customHeight="1" x14ac:dyDescent="0.25">
      <c r="A85" s="438"/>
      <c r="B85" s="441"/>
      <c r="C85" s="444"/>
      <c r="D85" s="44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2"/>
      <c r="V85" s="435"/>
      <c r="X85" s="329"/>
      <c r="Y85" s="330"/>
      <c r="Z85" s="330"/>
    </row>
    <row r="86" spans="1:26" ht="29.45" customHeight="1" x14ac:dyDescent="0.25">
      <c r="A86" s="438"/>
      <c r="B86" s="441"/>
      <c r="C86" s="444"/>
      <c r="D86" s="44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2"/>
      <c r="V86" s="435"/>
      <c r="X86" s="329"/>
      <c r="Y86" s="330"/>
      <c r="Z86" s="330"/>
    </row>
    <row r="87" spans="1:26" ht="29.45" customHeight="1" thickBot="1" x14ac:dyDescent="0.3">
      <c r="A87" s="439"/>
      <c r="B87" s="442"/>
      <c r="C87" s="445"/>
      <c r="D87" s="44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3"/>
      <c r="V87" s="436"/>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4.285156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SEGURIDAD Y SALUD EN EL TRABAJO</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76.5" x14ac:dyDescent="0.2">
      <c r="A9" s="104" t="str">
        <f>'2 CONTEXTO E IDENTIFICACIÓN'!A9</f>
        <v>R1</v>
      </c>
      <c r="B9" s="105" t="str">
        <f>+'2 CONTEXTO E IDENTIFICACIÓN'!E9</f>
        <v>Posibilidad de pérdida Económica y Reputacional por sanciones desde el Ministerio del Trabajo al HUDN,   debido a incumplimiento en los tiempos establecidos para reportar accidentes de trabajo</v>
      </c>
      <c r="C9" s="135">
        <f>+'5 VALORACIÓN DEL CONTROL'!S11</f>
        <v>0.36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63.75" x14ac:dyDescent="0.2">
      <c r="A10" s="104" t="str">
        <f>'2 CONTEXTO E IDENTIFICACIÓN'!A10</f>
        <v>R2</v>
      </c>
      <c r="B10" s="105" t="str">
        <f>+'2 CONTEXTO E IDENTIFICACIÓN'!E10</f>
        <v>Posibilidad de pérdida Económica por inoportunidad en el reporte de cumplimiento de estándares mínimos según la resolución 0312 de 2019,  debido a fallas en el sistema.</v>
      </c>
      <c r="C10" s="135">
        <f>+'5 VALORACIÓN DEL CONTROL'!S15</f>
        <v>0.12</v>
      </c>
      <c r="D10" s="106">
        <f>+'5 VALORACIÓN DEL CONTROL'!T15</f>
        <v>0.4</v>
      </c>
      <c r="E10" s="136" t="str">
        <f t="shared" ref="E10:E28" si="0">+IF(C10=0,"",IF(C10&lt;=$R$13,$S$13,IF(C10&lt;=$R$12,$S$12,IF(C10&lt;=$R$11,$S$11,IF(C10&lt;=$R$10,$S$10,IF(C10&lt;=$R$9,$S$9,""))))))</f>
        <v>Muy 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Bajo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R1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R2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SEGURIDAD Y SALUD EN EL TRABAJO</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R1                   </v>
      </c>
      <c r="E12" s="112" t="str">
        <f>+'4 MAPA CALOR INHERENTE'!K11</f>
        <v xml:space="preserve">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R1                   </v>
      </c>
      <c r="M13" s="112" t="str">
        <f>+'6 MAPA CALOR RESIDUAL'!M12</f>
        <v xml:space="preserve">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R2                  </v>
      </c>
      <c r="E14" s="119" t="str">
        <f>+'4 MAPA CALOR INHERENTE'!K13</f>
        <v xml:space="preserve">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R2                  </v>
      </c>
      <c r="M14" s="119" t="str">
        <f>+'6 MAPA CALOR RESIDUAL'!M13</f>
        <v xml:space="preserve">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Normal="100" workbookViewId="0">
      <pane xSplit="1" ySplit="8" topLeftCell="Q9" activePane="bottomRight" state="frozen"/>
      <selection pane="topRight" activeCell="B1" sqref="B1"/>
      <selection pane="bottomLeft" activeCell="A7" sqref="A7"/>
      <selection pane="bottomRight" activeCell="V9" sqref="V9"/>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48.2851562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SEGURIDAD Y SALUD EN EL TRABAJO</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27.5" x14ac:dyDescent="0.2">
      <c r="A9" s="104" t="str">
        <f>'2 CONTEXTO E IDENTIFICACIÓN'!A9</f>
        <v>R1</v>
      </c>
      <c r="B9" s="105" t="str">
        <f>+'2 CONTEXTO E IDENTIFICACIÓN'!E9</f>
        <v>Posibilidad de pérdida Económica y Reputacional por sanciones desde el Ministerio del Trabajo al HUDN,   debido a incumplimiento en los tiempos establecidos para reportar accidentes de trabajo</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0.36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297</v>
      </c>
      <c r="S9" s="340">
        <v>44927</v>
      </c>
      <c r="T9" s="340">
        <v>45291</v>
      </c>
      <c r="U9" s="233" t="s">
        <v>298</v>
      </c>
      <c r="V9" s="233"/>
      <c r="W9" s="233"/>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89.25" x14ac:dyDescent="0.2">
      <c r="A10" s="104" t="str">
        <f>'2 CONTEXTO E IDENTIFICACIÓN'!A10</f>
        <v>R2</v>
      </c>
      <c r="B10" s="105" t="str">
        <f>+'2 CONTEXTO E IDENTIFICACIÓN'!E10</f>
        <v>Posibilidad de pérdida Económica por inoportunidad en el reporte de cumplimiento de estándares mínimos según la resolución 0312 de 2019,  debido a fallas en el sistema.</v>
      </c>
      <c r="C10" s="141">
        <f>+'3 PROBABIL E IMPACTO INHERENTE'!E10</f>
        <v>0.2</v>
      </c>
      <c r="D10" s="141">
        <f>+'3 PROBABIL E IMPACTO INHERENTE'!M10</f>
        <v>0.4</v>
      </c>
      <c r="E10" s="136" t="str">
        <f>+'4 MAPA CALOR INHERENTE'!C10</f>
        <v>Muy Baja</v>
      </c>
      <c r="F10" s="136" t="str">
        <f>+'4 MAPA CALOR INHERENTE'!D10</f>
        <v>Menor</v>
      </c>
      <c r="G10" s="105" t="str">
        <f>+'4 MAPA CALOR INHERENTE'!E10</f>
        <v>Bajo</v>
      </c>
      <c r="H10" s="135">
        <f>+'5 VALORACIÓN DEL CONTROL'!S15</f>
        <v>0.12</v>
      </c>
      <c r="I10" s="106">
        <f>+'5 VALORACIÓN DEL CONTROL'!T15</f>
        <v>0.4</v>
      </c>
      <c r="J10" s="136" t="str">
        <f t="shared" ref="J10:J28" si="3">+IF(H10=0,"",IF(H10&lt;=$AD$13,$AE$13,IF(H10&lt;=$AD$12,$AE$12,IF(H10&lt;=$AD$11,$AE$11,IF(H10&lt;=$AD$10,$AE$10,IF(H10&lt;=$AD$9,$AE$9,""))))))</f>
        <v>Muy 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Bajo</v>
      </c>
      <c r="M10" s="105" t="str">
        <f t="shared" si="0"/>
        <v>No requiere Plan de Acción</v>
      </c>
      <c r="N10" s="105" t="str">
        <f t="shared" si="1"/>
        <v>Aceptar</v>
      </c>
      <c r="O10" s="233"/>
      <c r="P10" s="105" t="str">
        <f t="shared" si="2"/>
        <v>Aceptar</v>
      </c>
      <c r="Q10" s="339" t="s">
        <v>284</v>
      </c>
      <c r="R10" s="339" t="s">
        <v>297</v>
      </c>
      <c r="S10" s="340">
        <v>44927</v>
      </c>
      <c r="T10" s="340">
        <v>45291</v>
      </c>
      <c r="U10" s="233" t="s">
        <v>299</v>
      </c>
      <c r="V10" s="233"/>
      <c r="W10" s="233"/>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2023-06-09T18:49:56Z</dcterms:modified>
</cp:coreProperties>
</file>