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0AB3B23D-9493-4758-9495-6A62C90F2C20}"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59" i="1"/>
  <c r="K29" i="1"/>
  <c r="K30" i="1"/>
  <c r="K35" i="1"/>
  <c r="K39" i="1"/>
  <c r="K66" i="1"/>
  <c r="K55" i="1"/>
  <c r="K33" i="1"/>
  <c r="K67" i="1"/>
  <c r="K25" i="1"/>
  <c r="K45" i="1"/>
  <c r="K51" i="1"/>
  <c r="K23" i="1"/>
  <c r="K54" i="1"/>
  <c r="K50" i="1"/>
  <c r="K26" i="1"/>
  <c r="K44" i="1"/>
  <c r="K57" i="1"/>
  <c r="K49" i="1"/>
  <c r="K38" i="1"/>
  <c r="K63" i="1"/>
  <c r="K24" i="1"/>
  <c r="K37" i="1"/>
  <c r="K18" i="1"/>
  <c r="K42" i="1"/>
  <c r="K68" i="1"/>
  <c r="K56" i="1"/>
  <c r="K36" i="1"/>
  <c r="K31" i="1"/>
  <c r="K60" i="1"/>
  <c r="K48" i="1"/>
  <c r="K47" i="1"/>
  <c r="K65" i="1"/>
  <c r="K41" i="1"/>
  <c r="K32" i="1"/>
  <c r="K20" i="1"/>
  <c r="K53" i="1"/>
  <c r="K61" i="1"/>
  <c r="K17" i="1"/>
  <c r="K62" i="1"/>
  <c r="K69" i="1"/>
  <c r="K27" i="1"/>
  <c r="K19" i="1"/>
  <c r="K43" i="1"/>
  <c r="K21" i="1"/>
  <c r="F221" i="13" l="1"/>
  <c r="F211" i="13"/>
  <c r="F212" i="13"/>
  <c r="F213" i="13"/>
  <c r="F214" i="13"/>
  <c r="F215" i="13"/>
  <c r="F216" i="13"/>
  <c r="F217" i="13"/>
  <c r="F218" i="13"/>
  <c r="F219" i="13"/>
  <c r="F220" i="13"/>
  <c r="F210" i="13"/>
  <c r="K14" i="1"/>
  <c r="K15" i="1"/>
  <c r="K11" i="1"/>
  <c r="B221" i="13" a="1"/>
  <c r="K12"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28" i="1"/>
  <c r="L28" i="1" s="1"/>
  <c r="K34" i="1"/>
  <c r="L34" i="1" s="1"/>
  <c r="K16" i="1"/>
  <c r="L16" i="1" s="1"/>
  <c r="K52" i="1"/>
  <c r="L52" i="1" s="1"/>
  <c r="K22" i="1"/>
  <c r="L22" i="1" s="1"/>
  <c r="K58" i="1"/>
  <c r="L58" i="1" s="1"/>
  <c r="R34" i="18" l="1"/>
  <c r="X42" i="18"/>
  <c r="L34" i="18"/>
  <c r="AD34" i="18"/>
  <c r="AJ42" i="18"/>
  <c r="AD10" i="18"/>
  <c r="R10" i="18"/>
  <c r="X10" i="18"/>
  <c r="AD18" i="18"/>
  <c r="L10" i="18"/>
  <c r="R42" i="18"/>
  <c r="L42" i="18"/>
  <c r="X26" i="18"/>
  <c r="L26" i="18"/>
  <c r="AJ18" i="18"/>
  <c r="X18" i="18"/>
  <c r="N52" i="1"/>
  <c r="AJ34" i="18"/>
  <c r="R26" i="18"/>
  <c r="M52" i="1"/>
  <c r="L18" i="18"/>
  <c r="AJ26" i="18"/>
  <c r="R18" i="18"/>
  <c r="X34" i="18"/>
  <c r="AJ10" i="18"/>
  <c r="AD26" i="18"/>
  <c r="AD42" i="18"/>
  <c r="AH12" i="18"/>
  <c r="V12" i="18"/>
  <c r="J20" i="18"/>
  <c r="V28" i="18"/>
  <c r="J44" i="18"/>
  <c r="AH44" i="18"/>
  <c r="AB28" i="18"/>
  <c r="P28" i="18"/>
  <c r="AH28" i="18"/>
  <c r="N64" i="1"/>
  <c r="V36" i="18"/>
  <c r="P12" i="18"/>
  <c r="V20" i="18"/>
  <c r="J12" i="18"/>
  <c r="M64" i="1"/>
  <c r="AB64" i="1" s="1"/>
  <c r="AA64" i="1" s="1"/>
  <c r="AH20" i="18"/>
  <c r="AB20" i="18"/>
  <c r="P44" i="18"/>
  <c r="J28" i="18"/>
  <c r="AB12" i="18"/>
  <c r="P20" i="18"/>
  <c r="AB36" i="18"/>
  <c r="V44" i="18"/>
  <c r="P36" i="18"/>
  <c r="J36" i="18"/>
  <c r="AB44" i="18"/>
  <c r="AH36" i="18"/>
  <c r="AD30" i="18"/>
  <c r="X6" i="18"/>
  <c r="AJ38" i="18"/>
  <c r="AJ30" i="18"/>
  <c r="AJ22" i="18"/>
  <c r="R22" i="18"/>
  <c r="X30" i="18"/>
  <c r="N16" i="1"/>
  <c r="X38" i="18"/>
  <c r="AJ6" i="18"/>
  <c r="L6" i="18"/>
  <c r="L38" i="18"/>
  <c r="R30" i="18"/>
  <c r="AD14" i="18"/>
  <c r="X22" i="18"/>
  <c r="L14" i="18"/>
  <c r="AD22" i="18"/>
  <c r="AD38" i="18"/>
  <c r="AD6" i="18"/>
  <c r="M16" i="1"/>
  <c r="AB16" i="1" s="1"/>
  <c r="AA16" i="1" s="1"/>
  <c r="R38" i="18"/>
  <c r="R14" i="18"/>
  <c r="R6" i="18"/>
  <c r="L22" i="18"/>
  <c r="L30" i="18"/>
  <c r="AJ14" i="18"/>
  <c r="X14" i="18"/>
  <c r="P14" i="18"/>
  <c r="J38" i="18"/>
  <c r="V22" i="18"/>
  <c r="AH6" i="18"/>
  <c r="V14" i="18"/>
  <c r="V6" i="18"/>
  <c r="AB38" i="18"/>
  <c r="P22" i="18"/>
  <c r="AB14" i="18"/>
  <c r="J6" i="18"/>
  <c r="AH14" i="18"/>
  <c r="P30" i="18"/>
  <c r="AH38" i="18"/>
  <c r="AH22" i="18"/>
  <c r="J14" i="18"/>
  <c r="P6" i="18"/>
  <c r="AB22" i="18"/>
  <c r="V30" i="18"/>
  <c r="M10" i="1"/>
  <c r="AB10" i="1" s="1"/>
  <c r="AB30" i="18"/>
  <c r="P38" i="18"/>
  <c r="J22" i="18"/>
  <c r="AH30" i="18"/>
  <c r="V38" i="18"/>
  <c r="AB6" i="18"/>
  <c r="J30" i="18"/>
  <c r="N10" i="1"/>
  <c r="Z42" i="18"/>
  <c r="AF18" i="18"/>
  <c r="T18" i="18"/>
  <c r="Z26" i="18"/>
  <c r="AF34" i="18"/>
  <c r="AL34" i="18"/>
  <c r="AF42" i="18"/>
  <c r="T34" i="18"/>
  <c r="T42" i="18"/>
  <c r="Z34" i="18"/>
  <c r="N42" i="18"/>
  <c r="T10" i="18"/>
  <c r="Z18" i="18"/>
  <c r="N58" i="1"/>
  <c r="AL10" i="18"/>
  <c r="AL42" i="18"/>
  <c r="AL26" i="18"/>
  <c r="N26" i="18"/>
  <c r="N10" i="18"/>
  <c r="AF26" i="18"/>
  <c r="N34" i="18"/>
  <c r="Z10" i="18"/>
  <c r="M58" i="1"/>
  <c r="N18" i="18"/>
  <c r="AF10" i="18"/>
  <c r="T26" i="18"/>
  <c r="AL18" i="18"/>
  <c r="M34" i="1"/>
  <c r="AB34" i="1" s="1"/>
  <c r="AA34" i="1" s="1"/>
  <c r="L16" i="18"/>
  <c r="R40" i="18"/>
  <c r="R24" i="18"/>
  <c r="L40" i="18"/>
  <c r="L8" i="18"/>
  <c r="X16" i="18"/>
  <c r="X32" i="18"/>
  <c r="R32" i="18"/>
  <c r="AJ40" i="18"/>
  <c r="AJ16" i="18"/>
  <c r="R16" i="18"/>
  <c r="R8" i="18"/>
  <c r="AD40" i="18"/>
  <c r="AD32" i="18"/>
  <c r="AJ32" i="18"/>
  <c r="AD24" i="18"/>
  <c r="AD8" i="18"/>
  <c r="L24" i="18"/>
  <c r="X40" i="18"/>
  <c r="X24" i="18"/>
  <c r="L32" i="18"/>
  <c r="AJ8" i="18"/>
  <c r="AD16" i="18"/>
  <c r="N34" i="1"/>
  <c r="X8" i="18"/>
  <c r="AJ24" i="18"/>
  <c r="M46" i="1"/>
  <c r="AB10" i="18"/>
  <c r="J42" i="18"/>
  <c r="J18" i="18"/>
  <c r="P34" i="18"/>
  <c r="N46" i="1"/>
  <c r="AB18" i="18"/>
  <c r="AH42" i="18"/>
  <c r="AB26" i="18"/>
  <c r="AH26" i="18"/>
  <c r="V26" i="18"/>
  <c r="AH34" i="18"/>
  <c r="J26" i="18"/>
  <c r="P10" i="18"/>
  <c r="AH10" i="18"/>
  <c r="V34" i="18"/>
  <c r="P18" i="18"/>
  <c r="P42" i="18"/>
  <c r="V18" i="18"/>
  <c r="AB42" i="18"/>
  <c r="AB34" i="18"/>
  <c r="AH18" i="18"/>
  <c r="J10" i="18"/>
  <c r="V42" i="18"/>
  <c r="V10" i="18"/>
  <c r="P26" i="18"/>
  <c r="J34" i="18"/>
  <c r="AF30" i="18"/>
  <c r="T14" i="18"/>
  <c r="Z22" i="18"/>
  <c r="AL38" i="18"/>
  <c r="T30" i="18"/>
  <c r="N14" i="18"/>
  <c r="T38" i="18"/>
  <c r="AL6" i="18"/>
  <c r="T22" i="18"/>
  <c r="Z14" i="18"/>
  <c r="AL14" i="18"/>
  <c r="Z38" i="18"/>
  <c r="N22" i="18"/>
  <c r="AF22" i="18"/>
  <c r="Z6" i="18"/>
  <c r="N6" i="18"/>
  <c r="M22" i="1"/>
  <c r="AB22" i="1" s="1"/>
  <c r="AA22" i="1" s="1"/>
  <c r="AF6" i="18"/>
  <c r="AF14" i="18"/>
  <c r="AF38" i="18"/>
  <c r="AL30" i="18"/>
  <c r="T6" i="18"/>
  <c r="N22" i="1"/>
  <c r="Z30" i="18"/>
  <c r="N30" i="18"/>
  <c r="N38" i="18"/>
  <c r="AL22" i="18"/>
  <c r="J40" i="18"/>
  <c r="J8" i="18"/>
  <c r="AB40" i="18"/>
  <c r="AB32" i="18"/>
  <c r="AH32" i="18"/>
  <c r="AB8" i="18"/>
  <c r="AB24" i="18"/>
  <c r="J16" i="18"/>
  <c r="J24" i="18"/>
  <c r="P32" i="18"/>
  <c r="J32" i="18"/>
  <c r="V24" i="18"/>
  <c r="P8" i="18"/>
  <c r="P24" i="18"/>
  <c r="P16" i="18"/>
  <c r="AH16" i="18"/>
  <c r="P40" i="18"/>
  <c r="V16" i="18"/>
  <c r="V32" i="18"/>
  <c r="N28" i="1"/>
  <c r="V8" i="18"/>
  <c r="AH8" i="18"/>
  <c r="AB16" i="18"/>
  <c r="AH40" i="18"/>
  <c r="M28" i="1"/>
  <c r="AB28" i="1" s="1"/>
  <c r="AA28" i="1" s="1"/>
  <c r="AH24" i="18"/>
  <c r="V40" i="18"/>
  <c r="N24" i="18"/>
  <c r="AF24" i="18"/>
  <c r="T32" i="18"/>
  <c r="AF32" i="18"/>
  <c r="T16" i="18"/>
  <c r="T40" i="18"/>
  <c r="AF40" i="18"/>
  <c r="Z16" i="18"/>
  <c r="AF16" i="18"/>
  <c r="AL32" i="18"/>
  <c r="Z40" i="18"/>
  <c r="N40" i="18"/>
  <c r="AL8" i="18"/>
  <c r="Z24" i="18"/>
  <c r="AF8" i="18"/>
  <c r="AL16" i="18"/>
  <c r="AL40" i="18"/>
  <c r="T8" i="18"/>
  <c r="AL24" i="18"/>
  <c r="T24" i="18"/>
  <c r="N32" i="18"/>
  <c r="Z8" i="18"/>
  <c r="M40" i="1"/>
  <c r="N16" i="18"/>
  <c r="N8" i="18"/>
  <c r="Z32" i="18"/>
  <c r="N40" i="1"/>
  <c r="J40" i="19" l="1"/>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AB17" i="1"/>
  <c r="AA17" i="1" s="1"/>
  <c r="AA10" i="1"/>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<sst xmlns="http://schemas.openxmlformats.org/spreadsheetml/2006/main" count="441" uniqueCount="282">
  <si>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</si>
  <si>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</si>
  <si>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</si>
  <si>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</si>
  <si>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</si>
  <si>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</si>
  <si>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</si>
  <si>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</si>
  <si>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</si>
  <si>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</si>
  <si>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</si>
  <si>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</si>
  <si>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</si>
  <si>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</si>
  <si>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</si>
  <si>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</si>
  <si>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</si>
  <si>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</si>
  <si>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</si>
  <si>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</si>
  <si>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</si>
  <si>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</si>
  <si>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</si>
  <si>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</si>
  <si>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</si>
  <si>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</si>
  <si>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</si>
  <si>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</si>
  <si>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</si>
  <si>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</si>
  <si>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</si>
  <si>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</si>
  <si>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</si>
  <si>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</si>
  <si>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</si>
  <si>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</si>
  <si>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</si>
  <si>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</si>
  <si>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</si>
  <si>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</si>
  <si>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</si>
  <si>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</si>
  <si>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</si>
  <si>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</si>
  <si>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</si>
  <si>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</si>
  <si>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</si>
  <si>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</si>
  <si>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</si>
  <si>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</si>
  <si>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</si>
  <si>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</si>
  <si>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</si>
  <si>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</si>
  <si>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</si>
  <si>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</si>
  <si>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</si>
  <si>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</si>
  <si>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</si>
  <si>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</si>
  <si>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</si>
  <si>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</si>
  <si>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</si>
  <si>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</si>
  <si>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</si>
  <si>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</si>
  <si>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</si>
  <si>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</si>
  <si>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</si>
  <si>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</si>
  <si>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</si>
  <si>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</si>
  <si>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</si>
  <si>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</si>
  <si>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</si>
  <si>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</si>
  <si>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</si>
  <si>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</si>
  <si>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</si>
  <si>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</si>
  <si>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</si>
  <si>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</si>
  <si>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</si>
  <si>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</si>
  <si>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</si>
  <si>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</si>
  <si>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</si>
  <si>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</si>
  <si>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</si>
  <si>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</si>
  <si>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</si>
  <si>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</si>
  <si>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</si>
  <si>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</si>
  <si>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</si>
  <si>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</si>
  <si>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</si>
  <si>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</si>
  <si>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</si>
  <si>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</si>
  <si>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</si>
  <si>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</si>
  <si>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</si>
  <si>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</si>
  <si>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</si>
  <si>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</si>
  <si>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</si>
  <si>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</si>
  <si>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</si>
  <si>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</si>
  <si>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</si>
  <si>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</si>
  <si>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</si>
  <si>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</si>
  <si>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</si>
  <si>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</si>
  <si>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</si>
  <si>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</si>
  <si>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</si>
  <si>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</si>
  <si>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</si>
  <si>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</si>
  <si>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</si>
  <si>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</si>
  <si>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</si>
  <si>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</si>
  <si>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</si>
  <si>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</si>
  <si>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</si>
  <si>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</si>
  <si>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</si>
  <si>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</si>
  <si>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</si>
  <si>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</si>
  <si>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</si>
  <si>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</si>
  <si>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</si>
  <si>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</si>
  <si>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</si>
  <si>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</si>
  <si>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</si>
  <si>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</si>
  <si>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</si>
  <si>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</si>
  <si>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</si>
  <si>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</si>
  <si>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</si>
  <si>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</si>
  <si>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</si>
  <si>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</si>
  <si>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</si>
  <si>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</si>
  <si>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</si>
  <si>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</si>
  <si>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</si>
  <si>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</si>
  <si>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</si>
  <si>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</si>
  <si>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</si>
  <si>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</si>
  <si>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</si>
  <si>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</si>
  <si>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</si>
  <si>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</si>
  <si>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</si>
  <si>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</si>
  <si>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</si>
  <si>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</si>
  <si>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</si>
  <si>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</si>
  <si>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</si>
  <si>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</si>
  <si>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</si>
  <si>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</si>
  <si>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</si>
  <si>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</si>
  <si>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</si>
  <si>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</si>
  <si>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</si>
  <si>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</si>
  <si>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</si>
  <si>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</si>
  <si>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</si>
  <si>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</si>
  <si>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</si>
  <si>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</si>
  <si>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</si>
  <si>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</si>
  <si>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</si>
  <si>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</si>
  <si>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</si>
  <si>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</si>
  <si>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</si>
  <si>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</si>
  <si>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</si>
  <si>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</si>
  <si>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</si>
  <si>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</si>
  <si>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</si>
  <si>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</si>
  <si>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</si>
  <si>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</si>
  <si>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</si>
  <si>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</si>
  <si>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</si>
  <si>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</si>
  <si>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</si>
  <si>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</si>
  <si>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</si>
  <si>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</si>
  <si>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</si>
  <si>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</si>
  <si>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</si>
  <si>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</si>
  <si>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</si>
  <si>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</si>
  <si>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</si>
  <si>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</si>
  <si>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</si>
  <si>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</si>
  <si>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</si>
  <si>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</si>
  <si>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</si>
  <si>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</si>
  <si>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</si>
  <si>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</si>
  <si>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</si>
  <si>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</si>
  <si>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</si>
  <si>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</si>
  <si>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</si>
  <si>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</si>
  <si>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</si>
  <si>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</si>
  <si>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</si>
  <si>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</si>
  <si>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</si>
  <si>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</si>
  <si>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</si>
  <si>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</si>
  <si>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</si>
  <si>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</si>
  <si>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</si>
  <si>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</si>
  <si>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</si>
  <si>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</si>
  <si>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</si>
  <si>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</si>
  <si>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</si>
  <si>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</si>
  <si>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</si>
  <si>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</si>
  <si>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</si>
  <si>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</si>
  <si>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</si>
  <si>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</si>
  <si>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Errónea elaboración de nómina y liquidación de prestaciones sociales
</t>
  </si>
  <si>
    <t>Vinculación de personal no acorde a la ley y/o procedimientos internos</t>
  </si>
  <si>
    <t xml:space="preserve"> Deterioro del clima laboral </t>
  </si>
  <si>
    <t>Gestionar Políticas, Programas y Planes que respondan a las necesidades y expectativas de los colaboradores a través de la vinculación efectiva y oportuna, el desarrollo de las competencias técnicas y blandas, el mejoramiento de las calidad de vida laboral y garantizando ambientes seguros y confortables para el desarrollo de sus actividades, todo esto reflejado en el cumplimiento de la Política de Humanización frente a los usuarios y sus familias y fortaleciendo el desarrollo de la imagen institucional.</t>
  </si>
  <si>
    <t>GESTIÓN DEL TALENTO HUMANO</t>
  </si>
  <si>
    <t>Asesor de talento humano</t>
  </si>
  <si>
    <t>Mantener controles que se vienen trabajando</t>
  </si>
  <si>
    <t xml:space="preserve">Inoportunidad en respuesta de derechos de petición y tutelas </t>
  </si>
  <si>
    <t xml:space="preserve">1. Sobre carga laboral 
2. Desconocimiento en la respuesta de tutelas </t>
  </si>
  <si>
    <t xml:space="preserve">1. Desconocimiento de normatividad y procedimientos asociados 
2. Error en la digitación 
3. Falta de verificación 
4. Errores en la parametrización del sistema
</t>
  </si>
  <si>
    <t>1. Falta de medición del clima laboral del HUDN 
2. Mejoramiento a partir de sus resultados</t>
  </si>
  <si>
    <t>Personal con baja adherencia a políticas y procedimientos de la institución</t>
  </si>
  <si>
    <t xml:space="preserve">1. Perfiles con definición general en el Manual de funciones 
2. Desconocimiento del funcionamiento del HUDN por parte del personal que ingresa 
3. Inadecuada entrega de cargos por parte del personal saliente o líder del proceso 
4. Falta de Inducción, entrenamiento o capacitación adecuado.
</t>
  </si>
  <si>
    <t>Incumplimiento de los procedimientos establecidos en la normativa debido a desconocimiento de los trámites administrativos y legales</t>
  </si>
  <si>
    <t>Aplica a todos los trabajadores del HUDN, desde el momento de su selección, ingreso, inducción, capacitación y bienestar social, finalizando con su retiro cuando sea requerido.</t>
  </si>
  <si>
    <t xml:space="preserve">Posibilidad de pérdida Economica y Reputacional por inoportunidad en respuesta de derechos de petición y tutelas, debido a sobre carga laboral y desconocimiento en la respuesta de tutelas                                </t>
  </si>
  <si>
    <t>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t>
  </si>
  <si>
    <t>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t>
  </si>
  <si>
    <t>Posibilidad de pérdida Económica y Reputacional por vinculación de personal no acorde a la ley y/o procedimientos internos, debido a incumplimiento de los procedimientos establecidos en la normativa debido a desconocimiento de los trámites administrativos y legales</t>
  </si>
  <si>
    <t>Posibilidad de pérdida Reputacional por deterioro del clima laboral, debido a la falta de medición del clima laboral del HUDN - mejoramiento a partir de sus resultados</t>
  </si>
  <si>
    <t xml:space="preserve">Abogado profesional Universitario de Talento Humano, mensualmente sel diligencia la tabla de asignación de tiempo de oportunidad de respuesta, la cual genera control y alerta para respuesta oportuna. Punto de control: tabla de asignación. 
Evidencia: tabla de tiempos - Indicador de respuesta oportuna.
</t>
  </si>
  <si>
    <t xml:space="preserve">El grupo de nómina de Talento Humano, conformado por el técnico administrativo y un auxiliar administrativo, mensualmente ingresan en el sistema de dinámica gerencial las diferentes novedades reportadas (recargos, libranzas, incapacidades, vacaciones y licencias) cada uno de las cuales se soportan con los respectivos actos administrativos. El sistema cuenta con alertas si se ingresan datos errados en fechas de novedades, lo cual permite realizar correcciones. Igualmente, el personal realiza un punteo de novedades con digitación de nómina para detectar deficiencias.
</t>
  </si>
  <si>
    <t>Profesional especializado en talento humano, realiza verificación de correcto diligenciamiento   del formato de requisitos, para la posesión  FRRHU-16 y verificación de requisitos</t>
  </si>
  <si>
    <t>Profesional especializado en talento humano,  realiza actualización procedimiento de clima laboral y realizan actividades y planes de acción, con base a resultados</t>
  </si>
  <si>
    <t xml:space="preserve">El  profesional Universitario de Talento Humano, realiza plan de capacitación institucional y programa de inducción y re inducción, con el fin de generar continúa formación, garantizando el excelente desarrollo laboral de los colaboradores.
</t>
  </si>
  <si>
    <t xml:space="preserve">Profesional Universitario de Talento Humano, realiza entrenamiento en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</si>
</sst>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J34" zoomScale="75" zoomScaleNormal="75" workbookViewId="0">
      <selection activeCell="Q34" sqref="Q3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260</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259</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270</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263</v>
      </c>
      <c r="D10" s="178" t="s">
        <v>264</v>
      </c>
      <c r="E10" s="190" t="s">
        <v>271</v>
      </c>
      <c r="F10" s="178" t="s">
        <v>123</v>
      </c>
      <c r="G10" s="181">
        <v>60</v>
      </c>
      <c r="H10" s="184" t="str">
        <f>IF(G10&lt;=0,"",IF(G10&lt;=2,"Muy Baja",IF(G10&lt;=24,"Baja",IF(G10&lt;=500,"Media",IF(G10&lt;=5000,"Alta","Muy Alta")))))</f>
        <v>Media</v>
      </c>
      <c r="I10" s="196">
        <f>IF(H10="","",IF(H10="Muy Baja",0.2,IF(H10="Baja",0.4,IF(H10="Media",0.6,IF(H10="Alta",0.8,IF(H10="Muy Alta",1,))))))</f>
        <v>0.6</v>
      </c>
      <c r="J10" s="199" t="s">
        <v>149</v>
      </c>
      <c r="K10" s="196" t="str">
        <f ca="1">IF(NOT(ISERROR(MATCH(J10,'Tabla Impacto'!$B$221:$B$223,0))),'Tabla Impacto'!$F$223&amp;"Por favor no seleccionar los criterios de impacto(Afectación Económica o presupuestal y Pérdida Reputacional)",J10)</f>
        <v xml:space="preserve">     Entre 50 y 100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276</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262</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267</v>
      </c>
      <c r="D16" s="178" t="s">
        <v>268</v>
      </c>
      <c r="E16" s="190" t="s">
        <v>272</v>
      </c>
      <c r="F16" s="178" t="s">
        <v>123</v>
      </c>
      <c r="G16" s="181">
        <v>4</v>
      </c>
      <c r="H16" s="184" t="str">
        <f>IF(G16&lt;=0,"",IF(G16&lt;=2,"Muy Baja",IF(G16&lt;=24,"Baja",IF(G16&lt;=500,"Media",IF(G16&lt;=5000,"Alta","Muy Alta")))))</f>
        <v>Baja</v>
      </c>
      <c r="I16" s="196">
        <f>IF(H16="","",IF(H16="Muy Baja",0.2,IF(H16="Baja",0.4,IF(H16="Media",0.6,IF(H16="Alta",0.8,IF(H16="Muy Alta",1,))))))</f>
        <v>0.4</v>
      </c>
      <c r="J16" s="199" t="s">
        <v>154</v>
      </c>
      <c r="K16" s="196" t="str">
        <f ca="1">IF(NOT(ISERROR(MATCH(J16,'Tabla Impacto'!$B$221:$B$223,0))),'Tabla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262</v>
      </c>
      <c r="AF16" s="134" t="s">
        <v>261</v>
      </c>
      <c r="AG16" s="135">
        <v>44927</v>
      </c>
      <c r="AH16" s="135">
        <v>45291</v>
      </c>
      <c r="AI16" s="138"/>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281</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262</v>
      </c>
      <c r="AF17" s="134" t="s">
        <v>261</v>
      </c>
      <c r="AG17" s="135">
        <v>44927</v>
      </c>
      <c r="AH17" s="135">
        <v>45291</v>
      </c>
      <c r="AI17" s="138"/>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256</v>
      </c>
      <c r="D22" s="178" t="s">
        <v>265</v>
      </c>
      <c r="E22" s="190" t="s">
        <v>273</v>
      </c>
      <c r="F22" s="178" t="s">
        <v>123</v>
      </c>
      <c r="G22" s="181">
        <v>5</v>
      </c>
      <c r="H22" s="184" t="str">
        <f>IF(G22&lt;=0,"",IF(G22&lt;=2,"Muy Baja",IF(G22&lt;=24,"Baja",IF(G22&lt;=500,"Media",IF(G22&lt;=5000,"Alta","Muy Alta")))))</f>
        <v>Baja</v>
      </c>
      <c r="I22" s="196">
        <f>IF(H22="","",IF(H22="Muy Baja",0.2,IF(H22="Baja",0.4,IF(H22="Media",0.6,IF(H22="Alta",0.8,IF(H22="Muy Alta",1,))))))</f>
        <v>0.4</v>
      </c>
      <c r="J22" s="199" t="s">
        <v>150</v>
      </c>
      <c r="K22" s="196" t="str">
        <f ca="1">IF(NOT(ISERROR(MATCH(J22,'Tabla Impacto'!$B$221:$B$223,0))),'Tabla Impacto'!$F$223&amp;"Por favor no seleccionar los criterios de impacto(Afectación Económica o presupuestal y Pérdida Reputacional)",J22)</f>
        <v xml:space="preserve">     Entre 10 y 50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Menor</v>
      </c>
      <c r="M22" s="196">
        <f ca="1">IF(L22="","",IF(L22="Leve",0.2,IF(L22="Menor",0.4,IF(L22="Moderado",0.6,IF(L22="Mayor",0.8,IF(L22="Catastrófico",1,))))))</f>
        <v>0.4</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277</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262</v>
      </c>
      <c r="AF22" s="134" t="s">
        <v>261</v>
      </c>
      <c r="AG22" s="135">
        <v>44927</v>
      </c>
      <c r="AH22" s="135">
        <v>45291</v>
      </c>
      <c r="AI22" s="135"/>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257</v>
      </c>
      <c r="D28" s="178" t="s">
        <v>269</v>
      </c>
      <c r="E28" s="190" t="s">
        <v>274</v>
      </c>
      <c r="F28" s="178" t="s">
        <v>123</v>
      </c>
      <c r="G28" s="181">
        <v>50</v>
      </c>
      <c r="H28" s="184" t="str">
        <f>IF(G28&lt;=0,"",IF(G28&lt;=2,"Muy Baja",IF(G28&lt;=24,"Baja",IF(G28&lt;=500,"Media",IF(G28&lt;=5000,"Alta","Muy Alta")))))</f>
        <v>Media</v>
      </c>
      <c r="I28" s="196">
        <f>IF(H28="","",IF(H28="Muy Baja",0.2,IF(H28="Baja",0.4,IF(H28="Media",0.6,IF(H28="Alta",0.8,IF(H28="Muy Alta",1,))))))</f>
        <v>0.6</v>
      </c>
      <c r="J28" s="199" t="s">
        <v>150</v>
      </c>
      <c r="K28" s="196" t="str">
        <f ca="1">IF(NOT(ISERROR(MATCH(J28,'Tabla Impacto'!$B$221:$B$223,0))),'Tabla Impacto'!$F$223&amp;"Por favor no seleccionar los criterios de impacto(Afectación Económica o presupuestal y Pérdida Reputacional)",J28)</f>
        <v xml:space="preserve">     Entre 10 y 50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Menor</v>
      </c>
      <c r="M28" s="196">
        <f ca="1">IF(L28="","",IF(L28="Leve",0.2,IF(L28="Menor",0.4,IF(L28="Moderado",0.6,IF(L28="Mayor",0.8,IF(L28="Catastrófico",1,))))))</f>
        <v>0.4</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Menor</v>
      </c>
      <c r="AB28" s="130">
        <f ca="1">IFERROR(IF(Q28="Impacto",(M28-(+M28*T28)),IF(Q28="Probabilidad",M28,"")),"")</f>
        <v>0.4</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262</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132</v>
      </c>
      <c r="C34" s="178" t="s">
        <v>258</v>
      </c>
      <c r="D34" s="178" t="s">
        <v>266</v>
      </c>
      <c r="E34" s="190" t="s">
        <v>275</v>
      </c>
      <c r="F34" s="178" t="s">
        <v>123</v>
      </c>
      <c r="G34" s="181">
        <v>2</v>
      </c>
      <c r="H34" s="184" t="str">
        <f>IF(G34&lt;=0,"",IF(G34&lt;=2,"Muy Baja",IF(G34&lt;=24,"Baja",IF(G34&lt;=500,"Media",IF(G34&lt;=5000,"Alta","Muy Alta")))))</f>
        <v>Muy Baja</v>
      </c>
      <c r="I34" s="196">
        <f>IF(H34="","",IF(H34="Muy Baja",0.2,IF(H34="Baja",0.4,IF(H34="Media",0.6,IF(H34="Alta",0.8,IF(H34="Muy Alta",1,))))))</f>
        <v>0.2</v>
      </c>
      <c r="J34" s="199" t="s">
        <v>155</v>
      </c>
      <c r="K34" s="196"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279</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0.14000000000000001</v>
      </c>
      <c r="Y34" s="129" t="str">
        <f>IFERROR(IF(X34="","",IF(X34&lt;=0.2,"Muy Baja",IF(X34&lt;=0.4,"Baja",IF(X34&lt;=0.6,"Media",IF(X34&lt;=0.8,"Alta","Muy Alta"))))),"")</f>
        <v>Muy Baja</v>
      </c>
      <c r="Z34" s="130">
        <f>+X34</f>
        <v>0.14000000000000001</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262</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AI10:AI15 AI18:AI69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AH10:AH69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AL26" sqref="AL26:AM27"/>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R1</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R4</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R2</v>
      </c>
      <c r="S30" s="254"/>
      <c r="T30" s="254" t="str">
        <f ca="1">IF(AND('Mapa final'!$H$22="Baja",'Mapa final'!$L$22="Menor"),CONCATENATE("R",'Mapa final'!$A$22),"")</f>
        <v>R3</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R5</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R4C1</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R2C2</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2023-10-02T16:40:53Z</dcterms:modified>
</cp:coreProperties>
</file>