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A2645023-5077-4297-9C3A-68A81DD5856A}"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5"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30" i="18"/>
  <c r="R38" i="18"/>
  <c r="AJ14" i="18"/>
  <c r="R14" i="18"/>
  <c r="R6" i="18"/>
  <c r="AD38" i="18"/>
  <c r="AD22" i="18"/>
  <c r="L14" i="18"/>
  <c r="AD6" i="18"/>
  <c r="X38" i="18"/>
  <c r="L22" i="18"/>
  <c r="X14" i="18"/>
  <c r="N16" i="1"/>
  <c r="M16" i="1"/>
  <c r="AB16" i="1" s="1"/>
  <c r="AA16" i="1" s="1"/>
  <c r="P14" i="18"/>
  <c r="J38" i="18"/>
  <c r="V22" i="18"/>
  <c r="AH6" i="18"/>
  <c r="V14" i="18"/>
  <c r="V6" i="18"/>
  <c r="J6" i="18"/>
  <c r="AH14" i="18"/>
  <c r="P30" i="18"/>
  <c r="AH38" i="18"/>
  <c r="AH22" i="18"/>
  <c r="J14" i="18"/>
  <c r="P6" i="18"/>
  <c r="J30" i="18"/>
  <c r="P38" i="18"/>
  <c r="AB6" i="18"/>
  <c r="M10" i="1"/>
  <c r="AB10" i="1" s="1"/>
  <c r="AA10" i="1" s="1"/>
  <c r="AH30" i="18"/>
  <c r="V38" i="18"/>
  <c r="AB22" i="18"/>
  <c r="AB14" i="18"/>
  <c r="AB38" i="18"/>
  <c r="P22" i="18"/>
  <c r="AB30" i="18"/>
  <c r="J22" i="18"/>
  <c r="N10" i="1"/>
  <c r="V30" i="18"/>
  <c r="Z42" i="18"/>
  <c r="AF18" i="18"/>
  <c r="T18" i="18"/>
  <c r="Z26" i="18"/>
  <c r="AF34" i="18"/>
  <c r="AL34" i="18"/>
  <c r="AF42" i="18"/>
  <c r="N34" i="18"/>
  <c r="M58" i="1"/>
  <c r="AF10" i="18"/>
  <c r="N42" i="18"/>
  <c r="T10" i="18"/>
  <c r="Z18" i="18"/>
  <c r="N58" i="1"/>
  <c r="AL10" i="18"/>
  <c r="AL42" i="18"/>
  <c r="AL26" i="18"/>
  <c r="AF26" i="18"/>
  <c r="Z10" i="18"/>
  <c r="N18" i="18"/>
  <c r="T26" i="18"/>
  <c r="N26" i="18"/>
  <c r="N10" i="18"/>
  <c r="AL18" i="18"/>
  <c r="T34" i="18"/>
  <c r="Z34" i="18"/>
  <c r="T42" i="18"/>
  <c r="J40" i="18"/>
  <c r="J8" i="18"/>
  <c r="AB40" i="18"/>
  <c r="AB32" i="18"/>
  <c r="AH32" i="18"/>
  <c r="AB8" i="18"/>
  <c r="AB24" i="18"/>
  <c r="J16" i="18"/>
  <c r="J24" i="18"/>
  <c r="P32" i="18"/>
  <c r="J32" i="18"/>
  <c r="V24" i="18"/>
  <c r="P8" i="18"/>
  <c r="P24" i="18"/>
  <c r="V8" i="18"/>
  <c r="AH24" i="18"/>
  <c r="AH8" i="18"/>
  <c r="M28" i="1"/>
  <c r="V40" i="18"/>
  <c r="P40" i="18"/>
  <c r="AH16" i="18"/>
  <c r="V16" i="18"/>
  <c r="N28" i="1"/>
  <c r="AB16" i="18"/>
  <c r="AH40" i="18"/>
  <c r="P16" i="18"/>
  <c r="V32" i="18"/>
  <c r="M46" i="1"/>
  <c r="AB10" i="18"/>
  <c r="J42" i="18"/>
  <c r="J18" i="18"/>
  <c r="P34" i="18"/>
  <c r="N46" i="1"/>
  <c r="AB18" i="18"/>
  <c r="AH34" i="18"/>
  <c r="J26" i="18"/>
  <c r="P10" i="18"/>
  <c r="AH10" i="18"/>
  <c r="V34" i="18"/>
  <c r="P18" i="18"/>
  <c r="P42" i="18"/>
  <c r="AH18" i="18"/>
  <c r="J34" i="18"/>
  <c r="J10" i="18"/>
  <c r="AB34" i="18"/>
  <c r="V42" i="18"/>
  <c r="V10" i="18"/>
  <c r="AH42" i="18"/>
  <c r="AH26" i="18"/>
  <c r="V18" i="18"/>
  <c r="AB42" i="18"/>
  <c r="P26" i="18"/>
  <c r="AB26" i="18"/>
  <c r="V26" i="18"/>
  <c r="AH12" i="18"/>
  <c r="V12" i="18"/>
  <c r="J20" i="18"/>
  <c r="V28" i="18"/>
  <c r="J44" i="18"/>
  <c r="AH44" i="18"/>
  <c r="AB28" i="18"/>
  <c r="M64" i="1"/>
  <c r="AB64" i="1" s="1"/>
  <c r="AA64" i="1" s="1"/>
  <c r="P44" i="18"/>
  <c r="AB12" i="18"/>
  <c r="P28" i="18"/>
  <c r="AH28" i="18"/>
  <c r="N64" i="1"/>
  <c r="V36" i="18"/>
  <c r="P12" i="18"/>
  <c r="V20" i="18"/>
  <c r="AH20" i="18"/>
  <c r="AB20" i="18"/>
  <c r="J28" i="18"/>
  <c r="P20" i="18"/>
  <c r="AB44" i="18"/>
  <c r="V44" i="18"/>
  <c r="J12" i="18"/>
  <c r="AB36" i="18"/>
  <c r="AH36" i="18"/>
  <c r="P36" i="18"/>
  <c r="J36" i="18"/>
  <c r="M34" i="1"/>
  <c r="L16" i="18"/>
  <c r="R40" i="18"/>
  <c r="R24" i="18"/>
  <c r="L40" i="18"/>
  <c r="L8" i="18"/>
  <c r="X16" i="18"/>
  <c r="AJ32" i="18"/>
  <c r="AD8" i="18"/>
  <c r="X40" i="18"/>
  <c r="X32" i="18"/>
  <c r="R32" i="18"/>
  <c r="AJ40" i="18"/>
  <c r="AJ16" i="18"/>
  <c r="R16" i="18"/>
  <c r="R8" i="18"/>
  <c r="AD40" i="18"/>
  <c r="AD32" i="18"/>
  <c r="AD24" i="18"/>
  <c r="L24" i="18"/>
  <c r="N34" i="1"/>
  <c r="X8" i="18"/>
  <c r="AD16" i="18"/>
  <c r="AJ24" i="18"/>
  <c r="X24" i="18"/>
  <c r="L32" i="18"/>
  <c r="AJ8" i="18"/>
  <c r="AF30" i="18"/>
  <c r="T14" i="18"/>
  <c r="Z22" i="18"/>
  <c r="AL38" i="18"/>
  <c r="T30" i="18"/>
  <c r="N14" i="18"/>
  <c r="AF22" i="18"/>
  <c r="N6" i="18"/>
  <c r="AF6" i="18"/>
  <c r="AF38" i="18"/>
  <c r="T38" i="18"/>
  <c r="AL6" i="18"/>
  <c r="T22" i="18"/>
  <c r="Z14" i="18"/>
  <c r="AL14" i="18"/>
  <c r="Z38" i="18"/>
  <c r="N22" i="18"/>
  <c r="Z6" i="18"/>
  <c r="M22" i="1"/>
  <c r="AF14" i="18"/>
  <c r="N38" i="18"/>
  <c r="AL22" i="18"/>
  <c r="T6" i="18"/>
  <c r="Z30" i="18"/>
  <c r="N22" i="1"/>
  <c r="N30" i="18"/>
  <c r="AL30" i="18"/>
  <c r="R34" i="18"/>
  <c r="X42" i="18"/>
  <c r="L34" i="18"/>
  <c r="AD34" i="18"/>
  <c r="AJ42" i="18"/>
  <c r="AD10" i="18"/>
  <c r="R10" i="18"/>
  <c r="AJ26" i="18"/>
  <c r="X34" i="18"/>
  <c r="AD26" i="18"/>
  <c r="R42" i="18"/>
  <c r="L42" i="18"/>
  <c r="X26" i="18"/>
  <c r="L26" i="18"/>
  <c r="AJ18" i="18"/>
  <c r="X18" i="18"/>
  <c r="N52" i="1"/>
  <c r="R18" i="18"/>
  <c r="AJ10" i="18"/>
  <c r="AD42" i="18"/>
  <c r="R26" i="18"/>
  <c r="L18" i="18"/>
  <c r="M52" i="1"/>
  <c r="X10" i="18"/>
  <c r="AD18" i="18"/>
  <c r="AJ34" i="18"/>
  <c r="L10" i="18"/>
  <c r="N24" i="18"/>
  <c r="AF24" i="18"/>
  <c r="T32" i="18"/>
  <c r="AF32" i="18"/>
  <c r="T16" i="18"/>
  <c r="T40" i="18"/>
  <c r="AF40" i="18"/>
  <c r="AL32" i="18"/>
  <c r="Z40" i="18"/>
  <c r="N40" i="18"/>
  <c r="AL8" i="18"/>
  <c r="Z24" i="18"/>
  <c r="AF8" i="18"/>
  <c r="AL16" i="18"/>
  <c r="Z32" i="18"/>
  <c r="N32" i="18"/>
  <c r="N16" i="18"/>
  <c r="Z8" i="18"/>
  <c r="T8" i="18"/>
  <c r="N8" i="18"/>
  <c r="N40" i="1"/>
  <c r="Z16" i="18"/>
  <c r="AL24" i="18"/>
  <c r="AL40" i="18"/>
  <c r="AF16" i="18"/>
  <c r="M40" i="1"/>
  <c r="T24" i="18"/>
  <c r="P16" i="19" l="1"/>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AH7" i="19"/>
  <c r="V47" i="19"/>
  <c r="J27" i="19"/>
  <c r="AB7" i="19"/>
  <c r="P37" i="19"/>
  <c r="AH17" i="19"/>
  <c r="P47" i="19"/>
  <c r="J37" i="19"/>
  <c r="V7" i="19"/>
  <c r="P17" i="19"/>
  <c r="AB17" i="19"/>
  <c r="P7" i="19"/>
  <c r="J17" i="19"/>
  <c r="P27" i="19"/>
  <c r="V37" i="19"/>
  <c r="J47" i="19"/>
  <c r="AB27" i="19"/>
  <c r="AC16" i="1"/>
  <c r="AH37" i="19"/>
  <c r="V17" i="19"/>
  <c r="J7" i="19"/>
  <c r="AH27" i="19"/>
  <c r="V27" i="19"/>
  <c r="AB37" i="19"/>
  <c r="AH4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<sst xmlns="http://schemas.openxmlformats.org/spreadsheetml/2006/main" count="383" uniqueCount="270">
  <si>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</si>
  <si>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</si>
  <si>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</si>
  <si>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</si>
  <si>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</si>
  <si>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</si>
  <si>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</si>
  <si>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</si>
  <si>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</si>
  <si>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</si>
  <si>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</si>
  <si>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</si>
  <si>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</si>
  <si>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</si>
  <si>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</si>
  <si>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</si>
  <si>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</si>
  <si>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</si>
  <si>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</si>
  <si>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</si>
  <si>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</si>
  <si>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</si>
  <si>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</si>
  <si>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</si>
  <si>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</si>
  <si>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</si>
  <si>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</si>
  <si>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</si>
  <si>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</si>
  <si>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</si>
  <si>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</si>
  <si>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</si>
  <si>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</si>
  <si>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</si>
  <si>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</si>
  <si>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</si>
  <si>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</si>
  <si>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</si>
  <si>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</si>
  <si>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</si>
  <si>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</si>
  <si>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</si>
  <si>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</si>
  <si>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</si>
  <si>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</si>
  <si>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</si>
  <si>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</si>
  <si>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</si>
  <si>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</si>
  <si>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</si>
  <si>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</si>
  <si>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</si>
  <si>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</si>
  <si>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</si>
  <si>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</si>
  <si>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</si>
  <si>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</si>
  <si>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</si>
  <si>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</si>
  <si>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</si>
  <si>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</si>
  <si>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</si>
  <si>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</si>
  <si>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</si>
  <si>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</si>
  <si>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</si>
  <si>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</si>
  <si>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</si>
  <si>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</si>
  <si>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</si>
  <si>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</si>
  <si>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</si>
  <si>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</si>
  <si>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</si>
  <si>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</si>
  <si>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</si>
  <si>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</si>
  <si>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</si>
  <si>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</si>
  <si>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</si>
  <si>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</si>
  <si>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</si>
  <si>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</si>
  <si>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</si>
  <si>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</si>
  <si>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</si>
  <si>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</si>
  <si>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</si>
  <si>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</si>
  <si>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</si>
  <si>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</si>
  <si>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</si>
  <si>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</si>
  <si>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</si>
  <si>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</si>
  <si>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</si>
  <si>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</si>
  <si>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</si>
  <si>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</si>
  <si>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</si>
  <si>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</si>
  <si>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</si>
  <si>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</si>
  <si>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</si>
  <si>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</si>
  <si>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</si>
  <si>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</si>
  <si>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</si>
  <si>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</si>
  <si>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</si>
  <si>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</si>
  <si>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</si>
  <si>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</si>
  <si>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</si>
  <si>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</si>
  <si>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</si>
  <si>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</si>
  <si>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</si>
  <si>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</si>
  <si>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</si>
  <si>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</si>
  <si>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</si>
  <si>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</si>
  <si>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</si>
  <si>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</si>
  <si>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</si>
  <si>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</si>
  <si>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</si>
  <si>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</si>
  <si>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</si>
  <si>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</si>
  <si>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</si>
  <si>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</si>
  <si>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</si>
  <si>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</si>
  <si>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</si>
  <si>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</si>
  <si>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</si>
  <si>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</si>
  <si>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</si>
  <si>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</si>
  <si>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</si>
  <si>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</si>
  <si>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</si>
  <si>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</si>
  <si>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</si>
  <si>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</si>
  <si>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</si>
  <si>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</si>
  <si>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</si>
  <si>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</si>
  <si>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</si>
  <si>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</si>
  <si>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</si>
  <si>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</si>
  <si>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</si>
  <si>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</si>
  <si>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</si>
  <si>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</si>
  <si>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</si>
  <si>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</si>
  <si>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</si>
  <si>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</si>
  <si>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</si>
  <si>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</si>
  <si>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</si>
  <si>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</si>
  <si>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</si>
  <si>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</si>
  <si>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</si>
  <si>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</si>
  <si>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</si>
  <si>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</si>
  <si>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</si>
  <si>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</si>
  <si>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</si>
  <si>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</si>
  <si>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</si>
  <si>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</si>
  <si>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</si>
  <si>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</si>
  <si>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</si>
  <si>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</si>
  <si>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</si>
  <si>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</si>
  <si>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</si>
  <si>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</si>
  <si>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</si>
  <si>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</si>
  <si>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</si>
  <si>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</si>
  <si>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</si>
  <si>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</si>
  <si>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</si>
  <si>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</si>
  <si>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</si>
  <si>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</si>
  <si>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</si>
  <si>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</si>
  <si>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</si>
  <si>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</si>
  <si>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</si>
  <si>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</si>
  <si>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</si>
  <si>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</si>
  <si>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</si>
  <si>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</si>
  <si>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</si>
  <si>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</si>
  <si>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</si>
  <si>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</si>
  <si>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</si>
  <si>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</si>
  <si>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</si>
  <si>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</si>
  <si>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</si>
  <si>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</si>
  <si>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</si>
  <si>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</si>
  <si>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</si>
  <si>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</si>
  <si>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</si>
  <si>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</si>
  <si>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</si>
  <si>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</si>
  <si>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</si>
  <si>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</si>
  <si>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</si>
  <si>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</si>
  <si>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</si>
  <si>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</si>
  <si>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</si>
  <si>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</si>
  <si>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</si>
  <si>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</si>
  <si>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</si>
  <si>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</si>
  <si>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</si>
  <si>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</si>
  <si>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</si>
  <si>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</si>
  <si>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</si>
  <si>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</si>
  <si>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</si>
  <si>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</si>
  <si>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</si>
  <si>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</si>
  <si>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</si>
  <si>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</si>
  <si>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</si>
  <si>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</si>
  <si>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</si>
  <si>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</si>
  <si>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</si>
  <si>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</si>
  <si>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</si>
  <si>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</si>
  <si>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No coincidir con cifras de cartera.</t>
  </si>
  <si>
    <t>Mantener controles que se vienen trabajando</t>
  </si>
  <si>
    <t>Coordinador de gestión financiera</t>
  </si>
  <si>
    <t>Insuficiente suministro de información por parte de los procesos asociados a esta labor</t>
  </si>
  <si>
    <t xml:space="preserve">Ausencia en la presentación de informes exactos y oportunos, que conllevan a procesos disciplinarios a la gerencia </t>
  </si>
  <si>
    <t xml:space="preserve">Ausencia de  conciliación con las diferentes ERP, lo que no permite definir la cartera a cobrar
</t>
  </si>
  <si>
    <t>Posibilidad de pérdida Económica por ausencia de  conciliación con las diferentes ERP, lo que no permite definir la cartera a cobrar, debido a que no se coincide con las cifras de cartera.</t>
  </si>
  <si>
    <t>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</si>
  <si>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</si>
  <si>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</si>
  <si>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Personal de cartera, 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con el fin de cumplir la norma estipulada.</t>
  </si>
  <si>
    <t>Cumplir oportunamente con la presentación de los informes, boletín de deudores morosos, para dar cumplimiento a la norma estipulada, como se ha venido trabajando.</t>
  </si>
  <si>
    <t>Posibilidad de pérdida Económica y Reputacional por ausencia en la presentación de informes exactos y oportunos, que conllevan a procesos disciplinarios a la gerencia, debido a insuficiente suministro de información por parte de los procesos asociados a esta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</si>
</sst>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6" zoomScale="82" zoomScaleNormal="82" workbookViewId="0">
      <selection activeCell="E10" sqref="E10:E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265</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266</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261</v>
      </c>
      <c r="D10" s="178" t="s">
        <v>260</v>
      </c>
      <c r="E10" s="190" t="s">
        <v>269</v>
      </c>
      <c r="F10" s="178" t="s">
        <v>123</v>
      </c>
      <c r="G10" s="181">
        <v>20</v>
      </c>
      <c r="H10" s="184" t="str">
        <f>IF(G10&lt;=0,"",IF(G10&lt;=2,"Muy Baja",IF(G10&lt;=24,"Baja",IF(G10&lt;=500,"Media",IF(G10&lt;=5000,"Alta","Muy Alta")))))</f>
        <v>Baja</v>
      </c>
      <c r="I10" s="196">
        <f>IF(H10="","",IF(H10="Muy Baja",0.2,IF(H10="Baja",0.4,IF(H10="Media",0.6,IF(H10="Alta",0.8,IF(H10="Muy Alta",1,))))))</f>
        <v>0.4</v>
      </c>
      <c r="J10" s="199" t="s">
        <v>151</v>
      </c>
      <c r="K10" s="196" t="str">
        <f ca="1">IF(NOT(ISERROR(MATCH(J10,'Tabla Impacto'!$B$221:$B$223,0))),'Tabla Impacto'!$F$223&amp;"Por favor no seleccionar los criterios de impacto(Afectación Económica o presupuestal y Pérdida Reputacional)",J10)</f>
        <v xml:space="preserve">     Entre 100 y 500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Mayor</v>
      </c>
      <c r="M10" s="196">
        <f ca="1">IF(L10="","",IF(L10="Leve",0.2,IF(L10="Menor",0.4,IF(L10="Moderado",0.6,IF(L10="Mayor",0.8,IF(L10="Catastrófico",1,))))))</f>
        <v>0.8</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267</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268</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133</v>
      </c>
      <c r="C16" s="178" t="s">
        <v>262</v>
      </c>
      <c r="D16" s="178" t="s">
        <v>257</v>
      </c>
      <c r="E16" s="190" t="s">
        <v>263</v>
      </c>
      <c r="F16" s="178" t="s">
        <v>123</v>
      </c>
      <c r="G16" s="181">
        <v>20</v>
      </c>
      <c r="H16" s="184" t="str">
        <f>IF(G16&lt;=0,"",IF(G16&lt;=2,"Muy Baja",IF(G16&lt;=24,"Baja",IF(G16&lt;=500,"Media",IF(G16&lt;=5000,"Alta","Muy Alta")))))</f>
        <v>Baja</v>
      </c>
      <c r="I16" s="196">
        <f>IF(H16="","",IF(H16="Muy Baja",0.2,IF(H16="Baja",0.4,IF(H16="Media",0.6,IF(H16="Alta",0.8,IF(H16="Muy Alta",1,))))))</f>
        <v>0.4</v>
      </c>
      <c r="J16" s="199" t="s">
        <v>150</v>
      </c>
      <c r="K16" s="196" t="str">
        <f ca="1">IF(NOT(ISERROR(MATCH(J16,'Tabla Impacto'!$B$221:$B$223,0))),'Tabla Impacto'!$F$223&amp;"Por favor no seleccionar los criterios de impacto(Afectación Económica o presupuestal y Pérdida Reputacional)",J16)</f>
        <v xml:space="preserve">     Entre 10 y 50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258</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c r="C22" s="178"/>
      <c r="D22" s="178"/>
      <c r="E22" s="190"/>
      <c r="F22" s="178"/>
      <c r="G22" s="181"/>
      <c r="H22" s="184" t="str">
        <f>IF(G22&lt;=0,"",IF(G22&lt;=2,"Muy Baja",IF(G22&lt;=24,"Baja",IF(G22&lt;=500,"Media",IF(G22&lt;=5000,"Alta","Muy Alta")))))</f>
        <v/>
      </c>
      <c r="I22" s="196" t="str">
        <f>IF(H22="","",IF(H22="Muy Baja",0.2,IF(H22="Baja",0.4,IF(H22="Media",0.6,IF(H22="Alta",0.8,IF(H22="Muy Alta",1,))))))</f>
        <v/>
      </c>
      <c r="J22" s="199"/>
      <c r="K22" s="196">
        <f ca="1">IF(NOT(ISERROR(MATCH(J22,'Tabla Impacto'!$B$221:$B$223,0))),'Tabla Impacto'!$F$223&amp;"Por favor no seleccionar los criterios de impacto(Afectación Económica o presupuestal y Pérdida Reputacional)",J22)</f>
        <v>0</v>
      </c>
      <c r="L22" s="184" t="str">
        <f ca="1">IF(OR(K22='Tabla Impacto'!$C$11,K22='Tabla Impacto'!$D$11),"Leve",IF(OR(K22='Tabla Impacto'!$C$12,K22='Tabla Impacto'!$D$12),"Menor",IF(OR(K22='Tabla Impacto'!$C$13,K22='Tabla Impacto'!$D$13),"Moderado",IF(OR(K22='Tabla Impacto'!$C$14,K22='Tabla Impacto'!$D$14),"Mayor",IF(OR(K22='Tabla Impacto'!$C$15,K22='Tabla Impacto'!$D$15),"Catastrófico","")))))</f>
        <v/>
      </c>
      <c r="M22" s="196" t="str">
        <f ca="1">IF(L22="","",IF(L22="Leve",0.2,IF(L22="Menor",0.4,IF(L22="Moderado",0.6,IF(L22="Mayor",0.8,IF(L22="Catastrófico",1,))))))</f>
        <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R2</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R1</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1" sqref="B11"/>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2023-06-09T19:48:47Z</dcterms:modified>
</cp:coreProperties>
</file>