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A2645023-5077-4297-9C3A-68A81DD5856A}"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5"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2" i="1"/>
  <c r="L52" i="1" s="1"/>
  <c r="K28" i="1"/>
  <c r="L28" i="1" s="1"/>
  <c r="K34" i="1"/>
  <c r="L34" i="1" s="1"/>
  <c r="K16" i="1"/>
  <c r="L16" i="1" s="1"/>
  <c r="K22" i="1"/>
  <c r="L22" i="1" s="1"/>
  <c r="K58" i="1"/>
  <c r="L58" i="1" s="1"/>
  <c r="AD30" i="18" l="1"/>
  <c r="X6" i="18"/>
  <c r="AJ38" i="18"/>
  <c r="AJ30" i="18"/>
  <c r="AJ22" i="18"/>
  <c r="R22" i="18"/>
  <c r="X30" i="18"/>
  <c r="AJ6" i="18"/>
  <c r="L6" i="18"/>
  <c r="L38" i="18"/>
  <c r="R30" i="18"/>
  <c r="AD14" i="18"/>
  <c r="X22" i="18"/>
  <c r="L30" i="18"/>
  <c r="R38" i="18"/>
  <c r="AJ14" i="18"/>
  <c r="R14" i="18"/>
  <c r="R6" i="18"/>
  <c r="AD38" i="18"/>
  <c r="AD22" i="18"/>
  <c r="L14" i="18"/>
  <c r="AD6" i="18"/>
  <c r="X38" i="18"/>
  <c r="L22" i="18"/>
  <c r="X14" i="18"/>
  <c r="N16" i="1"/>
  <c r="M16" i="1"/>
  <c r="AB16" i="1" s="1"/>
  <c r="AA16" i="1" s="1"/>
  <c r="P14" i="18"/>
  <c r="J38" i="18"/>
  <c r="V22" i="18"/>
  <c r="AH6" i="18"/>
  <c r="V14" i="18"/>
  <c r="V6" i="18"/>
  <c r="J6" i="18"/>
  <c r="AH14" i="18"/>
  <c r="P30" i="18"/>
  <c r="AH38" i="18"/>
  <c r="AH22" i="18"/>
  <c r="J14" i="18"/>
  <c r="P6" i="18"/>
  <c r="J30" i="18"/>
  <c r="P38" i="18"/>
  <c r="AB6" i="18"/>
  <c r="M10" i="1"/>
  <c r="AB10" i="1" s="1"/>
  <c r="AA10" i="1" s="1"/>
  <c r="AH30" i="18"/>
  <c r="V38" i="18"/>
  <c r="AB22" i="18"/>
  <c r="AB14" i="18"/>
  <c r="AB38" i="18"/>
  <c r="P22" i="18"/>
  <c r="AB30" i="18"/>
  <c r="J22" i="18"/>
  <c r="N10" i="1"/>
  <c r="V30" i="18"/>
  <c r="Z42" i="18"/>
  <c r="AF18" i="18"/>
  <c r="T18" i="18"/>
  <c r="Z26" i="18"/>
  <c r="AF34" i="18"/>
  <c r="AL34" i="18"/>
  <c r="AF42" i="18"/>
  <c r="N34" i="18"/>
  <c r="M58" i="1"/>
  <c r="AF10" i="18"/>
  <c r="N42" i="18"/>
  <c r="T10" i="18"/>
  <c r="Z18" i="18"/>
  <c r="N58" i="1"/>
  <c r="AL10" i="18"/>
  <c r="AL42" i="18"/>
  <c r="AL26" i="18"/>
  <c r="AF26" i="18"/>
  <c r="Z10" i="18"/>
  <c r="N18" i="18"/>
  <c r="T26" i="18"/>
  <c r="N26" i="18"/>
  <c r="N10" i="18"/>
  <c r="AL18" i="18"/>
  <c r="T34" i="18"/>
  <c r="Z34" i="18"/>
  <c r="T42" i="18"/>
  <c r="J40" i="18"/>
  <c r="J8" i="18"/>
  <c r="AB40" i="18"/>
  <c r="AB32" i="18"/>
  <c r="AH32" i="18"/>
  <c r="AB8" i="18"/>
  <c r="AB24" i="18"/>
  <c r="J16" i="18"/>
  <c r="J24" i="18"/>
  <c r="P32" i="18"/>
  <c r="J32" i="18"/>
  <c r="V24" i="18"/>
  <c r="P8" i="18"/>
  <c r="P24" i="18"/>
  <c r="V8" i="18"/>
  <c r="AH24" i="18"/>
  <c r="AH8" i="18"/>
  <c r="M28" i="1"/>
  <c r="V40" i="18"/>
  <c r="P40" i="18"/>
  <c r="AH16" i="18"/>
  <c r="V16" i="18"/>
  <c r="N28" i="1"/>
  <c r="AB16" i="18"/>
  <c r="AH40" i="18"/>
  <c r="P16" i="18"/>
  <c r="V32" i="18"/>
  <c r="M46" i="1"/>
  <c r="AB10" i="18"/>
  <c r="J42" i="18"/>
  <c r="J18" i="18"/>
  <c r="P34" i="18"/>
  <c r="N46" i="1"/>
  <c r="AB18" i="18"/>
  <c r="AH34" i="18"/>
  <c r="J26" i="18"/>
  <c r="P10" i="18"/>
  <c r="AH10" i="18"/>
  <c r="V34" i="18"/>
  <c r="P18" i="18"/>
  <c r="P42" i="18"/>
  <c r="AH18" i="18"/>
  <c r="J34" i="18"/>
  <c r="J10" i="18"/>
  <c r="AB34" i="18"/>
  <c r="V42" i="18"/>
  <c r="V10" i="18"/>
  <c r="AH42" i="18"/>
  <c r="AH26" i="18"/>
  <c r="V18" i="18"/>
  <c r="AB42" i="18"/>
  <c r="P26" i="18"/>
  <c r="AB26" i="18"/>
  <c r="V26" i="18"/>
  <c r="AH12" i="18"/>
  <c r="V12" i="18"/>
  <c r="J20" i="18"/>
  <c r="V28" i="18"/>
  <c r="J44" i="18"/>
  <c r="AH44" i="18"/>
  <c r="AB28" i="18"/>
  <c r="M64" i="1"/>
  <c r="AB64" i="1" s="1"/>
  <c r="AA64" i="1" s="1"/>
  <c r="P44" i="18"/>
  <c r="AB12" i="18"/>
  <c r="P28" i="18"/>
  <c r="AH28" i="18"/>
  <c r="N64" i="1"/>
  <c r="V36" i="18"/>
  <c r="P12" i="18"/>
  <c r="V20" i="18"/>
  <c r="AH20" i="18"/>
  <c r="AB20" i="18"/>
  <c r="J28" i="18"/>
  <c r="P20" i="18"/>
  <c r="AB44" i="18"/>
  <c r="V44" i="18"/>
  <c r="J12" i="18"/>
  <c r="AB36" i="18"/>
  <c r="AH36" i="18"/>
  <c r="P36" i="18"/>
  <c r="J36" i="18"/>
  <c r="M34" i="1"/>
  <c r="L16" i="18"/>
  <c r="R40" i="18"/>
  <c r="R24" i="18"/>
  <c r="L40" i="18"/>
  <c r="L8" i="18"/>
  <c r="X16" i="18"/>
  <c r="AJ32" i="18"/>
  <c r="AD8" i="18"/>
  <c r="X40" i="18"/>
  <c r="X32" i="18"/>
  <c r="R32" i="18"/>
  <c r="AJ40" i="18"/>
  <c r="AJ16" i="18"/>
  <c r="R16" i="18"/>
  <c r="R8" i="18"/>
  <c r="AD40" i="18"/>
  <c r="AD32" i="18"/>
  <c r="AD24" i="18"/>
  <c r="L24" i="18"/>
  <c r="N34" i="1"/>
  <c r="X8" i="18"/>
  <c r="AD16" i="18"/>
  <c r="AJ24" i="18"/>
  <c r="X24" i="18"/>
  <c r="L32" i="18"/>
  <c r="AJ8" i="18"/>
  <c r="AF30" i="18"/>
  <c r="T14" i="18"/>
  <c r="Z22" i="18"/>
  <c r="AL38" i="18"/>
  <c r="T30" i="18"/>
  <c r="N14" i="18"/>
  <c r="AF22" i="18"/>
  <c r="N6" i="18"/>
  <c r="AF6" i="18"/>
  <c r="AF38" i="18"/>
  <c r="T38" i="18"/>
  <c r="AL6" i="18"/>
  <c r="T22" i="18"/>
  <c r="Z14" i="18"/>
  <c r="AL14" i="18"/>
  <c r="Z38" i="18"/>
  <c r="N22" i="18"/>
  <c r="Z6" i="18"/>
  <c r="M22" i="1"/>
  <c r="AF14" i="18"/>
  <c r="N38" i="18"/>
  <c r="AL22" i="18"/>
  <c r="T6" i="18"/>
  <c r="Z30" i="18"/>
  <c r="N22" i="1"/>
  <c r="N30" i="18"/>
  <c r="AL30" i="18"/>
  <c r="R34" i="18"/>
  <c r="X42" i="18"/>
  <c r="L34" i="18"/>
  <c r="AD34" i="18"/>
  <c r="AJ42" i="18"/>
  <c r="AD10" i="18"/>
  <c r="R10" i="18"/>
  <c r="AJ26" i="18"/>
  <c r="X34" i="18"/>
  <c r="AD26" i="18"/>
  <c r="R42" i="18"/>
  <c r="L42" i="18"/>
  <c r="X26" i="18"/>
  <c r="L26" i="18"/>
  <c r="AJ18" i="18"/>
  <c r="X18" i="18"/>
  <c r="N52" i="1"/>
  <c r="R18" i="18"/>
  <c r="AJ10" i="18"/>
  <c r="AD42" i="18"/>
  <c r="R26" i="18"/>
  <c r="L18" i="18"/>
  <c r="M52" i="1"/>
  <c r="X10" i="18"/>
  <c r="AD18" i="18"/>
  <c r="AJ34" i="18"/>
  <c r="L10" i="18"/>
  <c r="N24" i="18"/>
  <c r="AF24" i="18"/>
  <c r="T32" i="18"/>
  <c r="AF32" i="18"/>
  <c r="T16" i="18"/>
  <c r="T40" i="18"/>
  <c r="AF40" i="18"/>
  <c r="AL32" i="18"/>
  <c r="Z40" i="18"/>
  <c r="N40" i="18"/>
  <c r="AL8" i="18"/>
  <c r="Z24" i="18"/>
  <c r="AF8" i="18"/>
  <c r="AL16" i="18"/>
  <c r="Z32" i="18"/>
  <c r="N32" i="18"/>
  <c r="N16" i="18"/>
  <c r="Z8" i="18"/>
  <c r="T8" i="18"/>
  <c r="N8" i="18"/>
  <c r="N40" i="1"/>
  <c r="Z16" i="18"/>
  <c r="AL24" i="18"/>
  <c r="AL40" i="18"/>
  <c r="AF16" i="18"/>
  <c r="M40" i="1"/>
  <c r="T24" i="18"/>
  <c r="P16" i="19" l="1"/>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25" i="19"/>
  <c r="AB55" i="19"/>
  <c r="AH55" i="19"/>
  <c r="AC64" i="1"/>
  <c r="AB15" i="19"/>
  <c r="AB25" i="19"/>
  <c r="P15" i="19"/>
  <c r="AH45" i="19"/>
  <c r="AH35" i="19"/>
  <c r="J25" i="19"/>
  <c r="AB35" i="19"/>
  <c r="P55" i="19"/>
  <c r="P45" i="19"/>
  <c r="J45" i="19"/>
  <c r="V15" i="19"/>
  <c r="P25" i="19"/>
  <c r="J35" i="19"/>
  <c r="P35" i="19"/>
  <c r="V55" i="19"/>
  <c r="AH7" i="19"/>
  <c r="V47" i="19"/>
  <c r="J27" i="19"/>
  <c r="AB7" i="19"/>
  <c r="P37" i="19"/>
  <c r="AH17" i="19"/>
  <c r="P47" i="19"/>
  <c r="J37" i="19"/>
  <c r="V7" i="19"/>
  <c r="P17" i="19"/>
  <c r="AB17" i="19"/>
  <c r="P7" i="19"/>
  <c r="J17" i="19"/>
  <c r="P27" i="19"/>
  <c r="V37" i="19"/>
  <c r="J47" i="19"/>
  <c r="AB27" i="19"/>
  <c r="AC16" i="1"/>
  <c r="AH37" i="19"/>
  <c r="V17" i="19"/>
  <c r="J7" i="19"/>
  <c r="AH27" i="19"/>
  <c r="V27" i="19"/>
  <c r="AB37" i="19"/>
  <c r="AH47" i="19"/>
  <c r="AB4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<sst xmlns="http://schemas.openxmlformats.org/spreadsheetml/2006/main" count="383" uniqueCount="270">
  <si>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</si>
  <si>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</si>
  <si>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</si>
  <si>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</si>
  <si>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</si>
  <si>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</si>
  <si>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</si>
  <si>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</si>
  <si>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</si>
  <si>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</si>
  <si>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</si>
  <si>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</si>
  <si>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</si>
  <si>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</si>
  <si>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</si>
  <si>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</si>
  <si>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</si>
  <si>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</si>
  <si>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</si>
  <si>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</si>
  <si>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</si>
  <si>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</si>
  <si>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</si>
  <si>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</si>
  <si>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</si>
  <si>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</si>
  <si>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</si>
  <si>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</si>
  <si>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</si>
  <si>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</si>
  <si>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</si>
  <si>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</si>
  <si>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</si>
  <si>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</si>
  <si>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</si>
  <si>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</si>
  <si>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</si>
  <si>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</si>
  <si>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</si>
  <si>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</si>
  <si>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</si>
  <si>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</si>
  <si>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</si>
  <si>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</si>
  <si>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</si>
  <si>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</si>
  <si>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</si>
  <si>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</si>
  <si>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</si>
  <si>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</si>
  <si>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</si>
  <si>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</si>
  <si>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</si>
  <si>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</si>
  <si>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</si>
  <si>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</si>
  <si>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</si>
  <si>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</si>
  <si>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</si>
  <si>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</si>
  <si>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</si>
  <si>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</si>
  <si>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</si>
  <si>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</si>
  <si>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</si>
  <si>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</si>
  <si>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</si>
  <si>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</si>
  <si>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</si>
  <si>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</si>
  <si>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</si>
  <si>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</si>
  <si>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</si>
  <si>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</si>
  <si>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</si>
  <si>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</si>
  <si>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</si>
  <si>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</si>
  <si>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</si>
  <si>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</si>
  <si>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</si>
  <si>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</si>
  <si>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</si>
  <si>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</si>
  <si>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</si>
  <si>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</si>
  <si>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</si>
  <si>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</si>
  <si>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</si>
  <si>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</si>
  <si>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</si>
  <si>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</si>
  <si>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</si>
  <si>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</si>
  <si>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</si>
  <si>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</si>
  <si>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</si>
  <si>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</si>
  <si>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</si>
  <si>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</si>
  <si>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</si>
  <si>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</si>
  <si>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</si>
  <si>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</si>
  <si>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</si>
  <si>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</si>
  <si>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</si>
  <si>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</si>
  <si>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</si>
  <si>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</si>
  <si>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</si>
  <si>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</si>
  <si>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</si>
  <si>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</si>
  <si>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</si>
  <si>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</si>
  <si>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</si>
  <si>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</si>
  <si>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</si>
  <si>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</si>
  <si>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</si>
  <si>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</si>
  <si>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</si>
  <si>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</si>
  <si>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</si>
  <si>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</si>
  <si>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</si>
  <si>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</si>
  <si>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</si>
  <si>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</si>
  <si>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</si>
  <si>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</si>
  <si>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</si>
  <si>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</si>
  <si>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</si>
  <si>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</si>
  <si>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</si>
  <si>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</si>
  <si>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</si>
  <si>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</si>
  <si>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</si>
  <si>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</si>
  <si>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</si>
  <si>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</si>
  <si>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</si>
  <si>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</si>
  <si>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</si>
  <si>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</si>
  <si>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</si>
  <si>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</si>
  <si>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</si>
  <si>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</si>
  <si>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</si>
  <si>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</si>
  <si>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</si>
  <si>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</si>
  <si>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</si>
  <si>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</si>
  <si>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</si>
  <si>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</si>
  <si>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</si>
  <si>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</si>
  <si>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</si>
  <si>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</si>
  <si>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</si>
  <si>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</si>
  <si>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</si>
  <si>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</si>
  <si>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</si>
  <si>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</si>
  <si>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</si>
  <si>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</si>
  <si>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</si>
  <si>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</si>
  <si>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</si>
  <si>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</si>
  <si>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</si>
  <si>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</si>
  <si>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</si>
  <si>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</si>
  <si>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</si>
  <si>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</si>
  <si>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</si>
  <si>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</si>
  <si>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</si>
  <si>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</si>
  <si>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</si>
  <si>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</si>
  <si>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</si>
  <si>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</si>
  <si>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</si>
  <si>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</si>
  <si>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</si>
  <si>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</si>
  <si>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</si>
  <si>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</si>
  <si>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</si>
  <si>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</si>
  <si>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</si>
  <si>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</si>
  <si>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</si>
  <si>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</si>
  <si>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</si>
  <si>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</si>
  <si>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</si>
  <si>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</si>
  <si>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</si>
  <si>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</si>
  <si>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</si>
  <si>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</si>
  <si>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</si>
  <si>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</si>
  <si>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</si>
  <si>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</si>
  <si>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</si>
  <si>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</si>
  <si>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</si>
  <si>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</si>
  <si>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</si>
  <si>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</si>
  <si>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</si>
  <si>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</si>
  <si>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</si>
  <si>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</si>
  <si>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</si>
  <si>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</si>
  <si>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</si>
  <si>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</si>
  <si>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</si>
  <si>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</si>
  <si>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</si>
  <si>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</si>
  <si>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</si>
  <si>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</si>
  <si>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</si>
  <si>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</si>
  <si>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</si>
  <si>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</si>
  <si>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</si>
  <si>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</si>
  <si>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</si>
  <si>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</si>
  <si>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</si>
  <si>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</si>
  <si>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</si>
  <si>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</si>
  <si>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</si>
  <si>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</si>
  <si>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</si>
  <si>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</si>
  <si>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</si>
  <si>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</si>
  <si>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</si>
  <si>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</si>
  <si>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</si>
  <si>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</si>
  <si>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GESTIÓN FINANCIERA</t>
  </si>
  <si>
    <t>No coincidir con cifras de cartera.</t>
  </si>
  <si>
    <t>Mantener controles que se vienen trabajando</t>
  </si>
  <si>
    <t>Coordinador de gestión financiera</t>
  </si>
  <si>
    <t>Insuficiente suministro de información por parte de los procesos asociados a esta labor</t>
  </si>
  <si>
    <t xml:space="preserve">Ausencia en la presentación de informes exactos y oportunos, que conllevan a procesos disciplinarios a la gerencia </t>
  </si>
  <si>
    <t xml:space="preserve">Ausencia de  conciliación con las diferentes ERP, lo que no permite definir la cartera a cobrar
</t>
  </si>
  <si>
    <t>Posibilidad de pérdida Económica por ausencia de  conciliación con las diferentes ERP, lo que no permite definir la cartera a cobrar, debido a que no se coincide con las cifras de cartera.</t>
  </si>
  <si>
    <t>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</si>
  <si>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</si>
  <si>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Inicia con la información generada en la venta de servicios, proyección, consolidación de información contable, modificación y aprobación del presupuesto, terminando con la ejecución de pagos y consolidación de informes, entregando resultados financieros.</t>
  </si>
  <si>
    <t>Personal de cartera, 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con el fin de cumplir la norma estipulada.</t>
  </si>
  <si>
    <t>Cumplir oportunamente con la presentación de los informes, boletín de deudores morosos, para dar cumplimiento a la norma estipulada, como se ha venido trabajando.</t>
  </si>
  <si>
    <t>Posibilidad de pérdida Económica y Reputacional por ausencia en la presentación de informes exactos y oportunos, que conllevan a procesos disciplinarios a la gerencia, debido a insuficiente suministro de información por parte de los procesos asociados a esta labor.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</si>
</sst>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0" xfId="0" applyFont="1" applyProtection="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255</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209</v>
      </c>
      <c r="F17" s="168"/>
      <c r="G17" s="112"/>
      <c r="H17" s="113"/>
    </row>
    <row r="18" spans="2:8" ht="27.75" customHeight="1" x14ac:dyDescent="0.25">
      <c r="B18" s="109"/>
      <c r="C18" s="165" t="s">
        <v>3</v>
      </c>
      <c r="D18" s="166"/>
      <c r="E18" s="167" t="s">
        <v>210</v>
      </c>
      <c r="F18" s="168"/>
      <c r="G18" s="112"/>
      <c r="H18" s="113"/>
    </row>
    <row r="19" spans="2:8" ht="28.5" customHeight="1" x14ac:dyDescent="0.25">
      <c r="B19" s="109"/>
      <c r="C19" s="165" t="s">
        <v>42</v>
      </c>
      <c r="D19" s="166"/>
      <c r="E19" s="167" t="s">
        <v>211</v>
      </c>
      <c r="F19" s="168"/>
      <c r="G19" s="112"/>
      <c r="H19" s="113"/>
    </row>
    <row r="20" spans="2:8" ht="72.75" customHeight="1" x14ac:dyDescent="0.25">
      <c r="B20" s="109"/>
      <c r="C20" s="165" t="s">
        <v>1</v>
      </c>
      <c r="D20" s="166"/>
      <c r="E20" s="167" t="s">
        <v>212</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6" zoomScale="82" zoomScaleNormal="82" workbookViewId="0">
      <selection activeCell="E10" sqref="E10:E15"/>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256</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265</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266</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134</v>
      </c>
      <c r="C10" s="178" t="s">
        <v>261</v>
      </c>
      <c r="D10" s="178" t="s">
        <v>260</v>
      </c>
      <c r="E10" s="190" t="s">
        <v>269</v>
      </c>
      <c r="F10" s="178" t="s">
        <v>123</v>
      </c>
      <c r="G10" s="181">
        <v>20</v>
      </c>
      <c r="H10" s="184" t="str">
        <f>IF(G10&lt;=0,"",IF(G10&lt;=2,"Muy Baja",IF(G10&lt;=24,"Baja",IF(G10&lt;=500,"Media",IF(G10&lt;=5000,"Alta","Muy Alta")))))</f>
        <v>Baja</v>
      </c>
      <c r="I10" s="196">
        <f>IF(H10="","",IF(H10="Muy Baja",0.2,IF(H10="Baja",0.4,IF(H10="Media",0.6,IF(H10="Alta",0.8,IF(H10="Muy Alta",1,))))))</f>
        <v>0.4</v>
      </c>
      <c r="J10" s="199" t="s">
        <v>151</v>
      </c>
      <c r="K10" s="196" t="str">
        <f ca="1">IF(NOT(ISERROR(MATCH(J10,'Tabla Impacto'!$B$221:$B$223,0))),'Tabla Impacto'!$F$223&amp;"Por favor no seleccionar los criterios de impacto(Afectación Económica o presupuestal y Pérdida Reputacional)",J10)</f>
        <v xml:space="preserve">     Entre 100 y 500 SMLMV </v>
      </c>
      <c r="L10" s="184" t="str">
        <f ca="1">IF(OR(K10='Tabla Impacto'!$C$11,K10='Tabla Impacto'!$D$11),"Leve",IF(OR(K10='Tabla Impacto'!$C$12,K10='Tabla Impacto'!$D$12),"Menor",IF(OR(K10='Tabla Impacto'!$C$13,K10='Tabla Impacto'!$D$13),"Moderado",IF(OR(K10='Tabla Impacto'!$C$14,K10='Tabla Impacto'!$D$14),"Mayor",IF(OR(K10='Tabla Impacto'!$C$15,K10='Tabla Impacto'!$D$15),"Catastrófico","")))))</f>
        <v>Mayor</v>
      </c>
      <c r="M10" s="196">
        <f ca="1">IF(L10="","",IF(L10="Leve",0.2,IF(L10="Menor",0.4,IF(L10="Moderado",0.6,IF(L10="Mayor",0.8,IF(L10="Catastrófico",1,))))))</f>
        <v>0.8</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Alto</v>
      </c>
      <c r="O10" s="123">
        <v>1</v>
      </c>
      <c r="P10" s="124" t="s">
        <v>267</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0.24</v>
      </c>
      <c r="Y10" s="129" t="str">
        <f>IFERROR(IF(X10="","",IF(X10&lt;=0.2,"Muy Baja",IF(X10&lt;=0.4,"Baja",IF(X10&lt;=0.6,"Media",IF(X10&lt;=0.8,"Alta","Muy Alta"))))),"")</f>
        <v>Baja</v>
      </c>
      <c r="Z10" s="130">
        <f>+X10</f>
        <v>0.24</v>
      </c>
      <c r="AA10" s="129" t="str">
        <f ca="1">IFERROR(IF(AB10="","",IF(AB10&lt;=0.2,"Leve",IF(AB10&lt;=0.4,"Menor",IF(AB10&lt;=0.6,"Moderado",IF(AB10&lt;=0.8,"Mayor","Catastrófico"))))),"")</f>
        <v>Mayor</v>
      </c>
      <c r="AB10" s="130">
        <f ca="1">IFERROR(IF(Q10="Impacto",(M10-(+M10*T10)),IF(Q10="Probabilidad",M10,"")),"")</f>
        <v>0.8</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268</v>
      </c>
      <c r="AF10" s="134" t="s">
        <v>259</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38"/>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133</v>
      </c>
      <c r="C16" s="178" t="s">
        <v>262</v>
      </c>
      <c r="D16" s="178" t="s">
        <v>257</v>
      </c>
      <c r="E16" s="190" t="s">
        <v>263</v>
      </c>
      <c r="F16" s="178" t="s">
        <v>123</v>
      </c>
      <c r="G16" s="181">
        <v>20</v>
      </c>
      <c r="H16" s="184" t="str">
        <f>IF(G16&lt;=0,"",IF(G16&lt;=2,"Muy Baja",IF(G16&lt;=24,"Baja",IF(G16&lt;=500,"Media",IF(G16&lt;=5000,"Alta","Muy Alta")))))</f>
        <v>Baja</v>
      </c>
      <c r="I16" s="196">
        <f>IF(H16="","",IF(H16="Muy Baja",0.2,IF(H16="Baja",0.4,IF(H16="Media",0.6,IF(H16="Alta",0.8,IF(H16="Muy Alta",1,))))))</f>
        <v>0.4</v>
      </c>
      <c r="J16" s="199" t="s">
        <v>150</v>
      </c>
      <c r="K16" s="196" t="str">
        <f ca="1">IF(NOT(ISERROR(MATCH(J16,'Tabla Impacto'!$B$221:$B$223,0))),'Tabla Impacto'!$F$223&amp;"Por favor no seleccionar los criterios de impacto(Afectación Económica o presupuestal y Pérdida Reputacional)",J16)</f>
        <v xml:space="preserve">     Entre 10 y 50 SMLMV </v>
      </c>
      <c r="L16" s="184" t="str">
        <f ca="1">IF(OR(K16='Tabla Impacto'!$C$11,K16='Tabla Impacto'!$D$11),"Leve",IF(OR(K16='Tabla Impacto'!$C$12,K16='Tabla Impacto'!$D$12),"Menor",IF(OR(K16='Tabla Impacto'!$C$13,K16='Tabla Impacto'!$D$13),"Moderado",IF(OR(K16='Tabla Impacto'!$C$14,K16='Tabla Impacto'!$D$14),"Mayor",IF(OR(K16='Tabla Impacto'!$C$15,K16='Tabla Impacto'!$D$15),"Catastrófico","")))))</f>
        <v>Menor</v>
      </c>
      <c r="M16" s="196">
        <f ca="1">IF(L16="","",IF(L16="Leve",0.2,IF(L16="Menor",0.4,IF(L16="Moderado",0.6,IF(L16="Mayor",0.8,IF(L16="Catastrófico",1,))))))</f>
        <v>0.4</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Menor</v>
      </c>
      <c r="AB16" s="130">
        <f ca="1">IFERROR(IF(Q16="Impacto",(M16-(+M16*T16)),IF(Q16="Probabilidad",M16,"")),"")</f>
        <v>0.4</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258</v>
      </c>
      <c r="AF16" s="134" t="s">
        <v>259</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38"/>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c r="C22" s="178"/>
      <c r="D22" s="178"/>
      <c r="E22" s="190"/>
      <c r="F22" s="178"/>
      <c r="G22" s="181"/>
      <c r="H22" s="184" t="str">
        <f>IF(G22&lt;=0,"",IF(G22&lt;=2,"Muy Baja",IF(G22&lt;=24,"Baja",IF(G22&lt;=500,"Media",IF(G22&lt;=5000,"Alta","Muy Alta")))))</f>
        <v/>
      </c>
      <c r="I22" s="196" t="str">
        <f>IF(H22="","",IF(H22="Muy Baja",0.2,IF(H22="Baja",0.4,IF(H22="Media",0.6,IF(H22="Alta",0.8,IF(H22="Muy Alta",1,))))))</f>
        <v/>
      </c>
      <c r="J22" s="199"/>
      <c r="K22" s="196">
        <f ca="1">IF(NOT(ISERROR(MATCH(J22,'Tabla Impacto'!$B$221:$B$223,0))),'Tabla Impacto'!$F$223&amp;"Por favor no seleccionar los criterios de impacto(Afectación Económica o presupuestal y Pérdida Reputacional)",J22)</f>
        <v>0</v>
      </c>
      <c r="L22" s="184" t="str">
        <f ca="1">IF(OR(K22='Tabla Impacto'!$C$11,K22='Tabla Impacto'!$D$11),"Leve",IF(OR(K22='Tabla Impacto'!$C$12,K22='Tabla Impacto'!$D$12),"Menor",IF(OR(K22='Tabla Impacto'!$C$13,K22='Tabla Impacto'!$D$13),"Moderado",IF(OR(K22='Tabla Impacto'!$C$14,K22='Tabla Impacto'!$D$14),"Mayor",IF(OR(K22='Tabla Impacto'!$C$15,K22='Tabla Impacto'!$D$15),"Catastrófico","")))))</f>
        <v/>
      </c>
      <c r="M22" s="196" t="str">
        <f ca="1">IF(L22="","",IF(L22="Leve",0.2,IF(L22="Menor",0.4,IF(L22="Moderado",0.6,IF(L22="Mayor",0.8,IF(L22="Catastrófico",1,))))))</f>
        <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ca="1">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ca="1">IF(NOT(ISERROR(MATCH(J24,_xlfn.ANCHORARRAY(E35),0))),I37&amp;"Por favor no seleccionar los criterios de impacto",J24)</f>
        <v>0</v>
      </c>
      <c r="L24" s="185"/>
      <c r="M24" s="197"/>
      <c r="N24" s="194"/>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ca="1">IF(NOT(ISERROR(MATCH(J25,_xlfn.ANCHORARRAY(E36),0))),I38&amp;"Por favor no seleccionar los criterios de impacto",J25)</f>
        <v>0</v>
      </c>
      <c r="L25" s="185"/>
      <c r="M25" s="197"/>
      <c r="N25" s="194"/>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ca="1">IF(NOT(ISERROR(MATCH(J26,_xlfn.ANCHORARRAY(E37),0))),I39&amp;"Por favor no seleccionar los criterios de impacto",J26)</f>
        <v>0</v>
      </c>
      <c r="L26" s="185"/>
      <c r="M26" s="197"/>
      <c r="N26" s="194"/>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ca="1">IF(NOT(ISERROR(MATCH(J27,_xlfn.ANCHORARRAY(E38),0))),I40&amp;"Por favor no seleccionar los criterios de impacto",J27)</f>
        <v>0</v>
      </c>
      <c r="L27" s="186"/>
      <c r="M27" s="198"/>
      <c r="N27" s="195"/>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c r="C28" s="178"/>
      <c r="D28" s="178"/>
      <c r="E28" s="190"/>
      <c r="F28" s="178"/>
      <c r="G28" s="181"/>
      <c r="H28" s="184" t="str">
        <f>IF(G28&lt;=0,"",IF(G28&lt;=2,"Muy Baja",IF(G28&lt;=24,"Baja",IF(G28&lt;=500,"Media",IF(G28&lt;=5000,"Alta","Muy Alta")))))</f>
        <v/>
      </c>
      <c r="I28" s="196" t="str">
        <f>IF(H28="","",IF(H28="Muy Baja",0.2,IF(H28="Baja",0.4,IF(H28="Media",0.6,IF(H28="Alta",0.8,IF(H28="Muy Alta",1,))))))</f>
        <v/>
      </c>
      <c r="J28" s="199"/>
      <c r="K28" s="196">
        <f ca="1">IF(NOT(ISERROR(MATCH(J28,'Tabla Impacto'!$B$221:$B$223,0))),'Tabla Impacto'!$F$223&amp;"Por favor no seleccionar los criterios de impacto(Afectación Económica o presupuestal y Pérdida Reputacional)",J28)</f>
        <v>0</v>
      </c>
      <c r="L28" s="18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ca="1">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ca="1">IF(NOT(ISERROR(MATCH(J30,_xlfn.ANCHORARRAY(E41),0))),I43&amp;"Por favor no seleccionar los criterios de impacto",J30)</f>
        <v>0</v>
      </c>
      <c r="L30" s="185"/>
      <c r="M30" s="197"/>
      <c r="N30" s="194"/>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ca="1">IF(NOT(ISERROR(MATCH(J31,_xlfn.ANCHORARRAY(E42),0))),I44&amp;"Por favor no seleccionar los criterios de impacto",J31)</f>
        <v>0</v>
      </c>
      <c r="L31" s="185"/>
      <c r="M31" s="197"/>
      <c r="N31" s="194"/>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ca="1">IF(NOT(ISERROR(MATCH(J32,_xlfn.ANCHORARRAY(E43),0))),I45&amp;"Por favor no seleccionar los criterios de impacto",J32)</f>
        <v>0</v>
      </c>
      <c r="L32" s="185"/>
      <c r="M32" s="197"/>
      <c r="N32" s="194"/>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ca="1">IF(NOT(ISERROR(MATCH(J33,_xlfn.ANCHORARRAY(E44),0))),I46&amp;"Por favor no seleccionar los criterios de impacto",J33)</f>
        <v>0</v>
      </c>
      <c r="L33" s="186"/>
      <c r="M33" s="198"/>
      <c r="N33" s="195"/>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ca="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ca="1">IF(NOT(ISERROR(MATCH(J36,_xlfn.ANCHORARRAY(E47),0))),I49&amp;"Por favor no seleccionar los criterios de impacto",J36)</f>
        <v>0</v>
      </c>
      <c r="L36" s="185"/>
      <c r="M36" s="197"/>
      <c r="N36" s="194"/>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ca="1">IF(NOT(ISERROR(MATCH(J37,_xlfn.ANCHORARRAY(E48),0))),I50&amp;"Por favor no seleccionar los criterios de impacto",J37)</f>
        <v>0</v>
      </c>
      <c r="L37" s="185"/>
      <c r="M37" s="197"/>
      <c r="N37" s="194"/>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ca="1">IF(NOT(ISERROR(MATCH(J38,_xlfn.ANCHORARRAY(E49),0))),I51&amp;"Por favor no seleccionar los criterios de impacto",J38)</f>
        <v>0</v>
      </c>
      <c r="L38" s="185"/>
      <c r="M38" s="197"/>
      <c r="N38" s="194"/>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ca="1">IF(NOT(ISERROR(MATCH(J39,_xlfn.ANCHORARRAY(E50),0))),I52&amp;"Por favor no seleccionar los criterios de impacto",J39)</f>
        <v>0</v>
      </c>
      <c r="L39" s="186"/>
      <c r="M39" s="198"/>
      <c r="N39" s="195"/>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ca="1">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ca="1">IF(NOT(ISERROR(MATCH(J42,_xlfn.ANCHORARRAY(E53),0))),I55&amp;"Por favor no seleccionar los criterios de impacto",J42)</f>
        <v>0</v>
      </c>
      <c r="L42" s="185"/>
      <c r="M42" s="197"/>
      <c r="N42" s="194"/>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ca="1">IF(NOT(ISERROR(MATCH(J43,_xlfn.ANCHORARRAY(E54),0))),I56&amp;"Por favor no seleccionar los criterios de impacto",J43)</f>
        <v>0</v>
      </c>
      <c r="L43" s="185"/>
      <c r="M43" s="197"/>
      <c r="N43" s="194"/>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ca="1">IF(NOT(ISERROR(MATCH(J44,_xlfn.ANCHORARRAY(E55),0))),I57&amp;"Por favor no seleccionar los criterios de impacto",J44)</f>
        <v>0</v>
      </c>
      <c r="L44" s="185"/>
      <c r="M44" s="197"/>
      <c r="N44" s="194"/>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ca="1">IF(NOT(ISERROR(MATCH(J45,_xlfn.ANCHORARRAY(E56),0))),I58&amp;"Por favor no seleccionar los criterios de impacto",J45)</f>
        <v>0</v>
      </c>
      <c r="L45" s="186"/>
      <c r="M45" s="198"/>
      <c r="N45" s="195"/>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ca="1">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ca="1">IF(NOT(ISERROR(MATCH(J48,_xlfn.ANCHORARRAY(E59),0))),I61&amp;"Por favor no seleccionar los criterios de impacto",J48)</f>
        <v>0</v>
      </c>
      <c r="L48" s="185"/>
      <c r="M48" s="197"/>
      <c r="N48" s="194"/>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ca="1">IF(NOT(ISERROR(MATCH(J49,_xlfn.ANCHORARRAY(E60),0))),I62&amp;"Por favor no seleccionar los criterios de impacto",J49)</f>
        <v>0</v>
      </c>
      <c r="L49" s="185"/>
      <c r="M49" s="197"/>
      <c r="N49" s="194"/>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ca="1">IF(NOT(ISERROR(MATCH(J50,_xlfn.ANCHORARRAY(E61),0))),I63&amp;"Por favor no seleccionar los criterios de impacto",J50)</f>
        <v>0</v>
      </c>
      <c r="L50" s="185"/>
      <c r="M50" s="197"/>
      <c r="N50" s="194"/>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ca="1">IF(NOT(ISERROR(MATCH(J51,_xlfn.ANCHORARRAY(E62),0))),I64&amp;"Por favor no seleccionar los criterios de impacto",J51)</f>
        <v>0</v>
      </c>
      <c r="L51" s="186"/>
      <c r="M51" s="198"/>
      <c r="N51" s="195"/>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R2</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R1</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R1C1</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R2C1</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B11" sqref="B11"/>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2023-06-09T19:48:47Z</dcterms:modified>
</cp:coreProperties>
</file>