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2775096D-CF77-41BF-A16F-BAAFDA74AFF5}"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5"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55" i="1"/>
  <c r="K32" i="1"/>
  <c r="K26" i="1"/>
  <c r="K33" i="1"/>
  <c r="K42" i="1"/>
  <c r="K36" i="1"/>
  <c r="K67" i="1"/>
  <c r="K23" i="1"/>
  <c r="K68" i="1"/>
  <c r="K53" i="1"/>
  <c r="K43" i="1"/>
  <c r="K25" i="1"/>
  <c r="K51" i="1"/>
  <c r="K61" i="1"/>
  <c r="K44" i="1"/>
  <c r="K45" i="1"/>
  <c r="K20" i="1"/>
  <c r="K18" i="1"/>
  <c r="K19" i="1"/>
  <c r="K17" i="1"/>
  <c r="K21" i="1"/>
  <c r="F221" i="13" l="1"/>
  <c r="F211" i="13"/>
  <c r="F212" i="13"/>
  <c r="F213" i="13"/>
  <c r="F214" i="13"/>
  <c r="F215" i="13"/>
  <c r="F216" i="13"/>
  <c r="F217" i="13"/>
  <c r="F218" i="13"/>
  <c r="F219" i="13"/>
  <c r="F220" i="13"/>
  <c r="F210" i="13"/>
  <c r="B221" i="13" a="1"/>
  <c r="K13" i="1"/>
  <c r="K12" i="1"/>
  <c r="K11" i="1"/>
  <c r="K14"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34" i="1"/>
  <c r="L34" i="1" s="1"/>
  <c r="K16" i="1"/>
  <c r="L16" i="1" s="1"/>
  <c r="K46" i="1"/>
  <c r="L46" i="1" s="1"/>
  <c r="K22" i="1"/>
  <c r="L22" i="1" s="1"/>
  <c r="K64" i="1"/>
  <c r="L64" i="1" s="1"/>
  <c r="K52" i="1"/>
  <c r="L52" i="1" s="1"/>
  <c r="K58" i="1"/>
  <c r="L58" i="1" s="1"/>
  <c r="K10" i="1"/>
  <c r="L10" i="1" s="1"/>
  <c r="M46" i="1" l="1"/>
  <c r="AB10" i="18"/>
  <c r="J42" i="18"/>
  <c r="J18" i="18"/>
  <c r="P34" i="18"/>
  <c r="N46" i="1"/>
  <c r="AB18" i="18"/>
  <c r="AH34" i="18"/>
  <c r="J26" i="18"/>
  <c r="P10" i="18"/>
  <c r="AH10" i="18"/>
  <c r="V34" i="18"/>
  <c r="P18" i="18"/>
  <c r="P42" i="18"/>
  <c r="J34" i="18"/>
  <c r="V10" i="18"/>
  <c r="AH42" i="18"/>
  <c r="V18" i="18"/>
  <c r="AB26" i="18"/>
  <c r="AB34" i="18"/>
  <c r="AH26" i="18"/>
  <c r="AB42" i="18"/>
  <c r="V26" i="18"/>
  <c r="V42" i="18"/>
  <c r="J10" i="18"/>
  <c r="AH18" i="18"/>
  <c r="P2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L10" i="18"/>
  <c r="L18" i="18"/>
  <c r="AD30" i="18"/>
  <c r="X6" i="18"/>
  <c r="AJ38" i="18"/>
  <c r="AJ30" i="18"/>
  <c r="AJ22" i="18"/>
  <c r="R22" i="18"/>
  <c r="X30" i="18"/>
  <c r="AJ6" i="18"/>
  <c r="L6" i="18"/>
  <c r="L38" i="18"/>
  <c r="R30" i="18"/>
  <c r="AD14" i="18"/>
  <c r="X22" i="18"/>
  <c r="AD38" i="18"/>
  <c r="L14" i="18"/>
  <c r="N16" i="1"/>
  <c r="AD6" i="18"/>
  <c r="AD22" i="18"/>
  <c r="X38" i="18"/>
  <c r="M16" i="1"/>
  <c r="AB16" i="1" s="1"/>
  <c r="AA16" i="1" s="1"/>
  <c r="R14" i="18"/>
  <c r="L30" i="18"/>
  <c r="L22" i="18"/>
  <c r="R38" i="18"/>
  <c r="R6" i="18"/>
  <c r="AJ14" i="18"/>
  <c r="X14" i="18"/>
  <c r="Z42" i="18"/>
  <c r="AF18" i="18"/>
  <c r="T18" i="18"/>
  <c r="Z26" i="18"/>
  <c r="AF34" i="18"/>
  <c r="AL34" i="18"/>
  <c r="AF42" i="18"/>
  <c r="N42" i="18"/>
  <c r="T10" i="18"/>
  <c r="Z18" i="18"/>
  <c r="N58" i="1"/>
  <c r="AL10" i="18"/>
  <c r="AL42" i="18"/>
  <c r="AL26" i="18"/>
  <c r="AF26" i="18"/>
  <c r="N34" i="18"/>
  <c r="Z10" i="18"/>
  <c r="M58" i="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34" i="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F30" i="18"/>
  <c r="T14" i="18"/>
  <c r="Z22" i="18"/>
  <c r="AL38" i="18"/>
  <c r="T30" i="18"/>
  <c r="N14" i="18"/>
  <c r="T38" i="18"/>
  <c r="AL6" i="18"/>
  <c r="T22" i="18"/>
  <c r="Z14" i="18"/>
  <c r="AL14" i="18"/>
  <c r="Z38" i="18"/>
  <c r="N22" i="18"/>
  <c r="AF22" i="18"/>
  <c r="Z6" i="18"/>
  <c r="N6" i="18"/>
  <c r="M22" i="1"/>
  <c r="AF6" i="18"/>
  <c r="AF14" i="18"/>
  <c r="AF38" i="18"/>
  <c r="N38" i="18"/>
  <c r="N22" i="1"/>
  <c r="AL30" i="18"/>
  <c r="Z30" i="18"/>
  <c r="AL22" i="18"/>
  <c r="N30" i="18"/>
  <c r="T6" i="18"/>
  <c r="J40" i="18"/>
  <c r="J8" i="18"/>
  <c r="AB40" i="18"/>
  <c r="AB32" i="18"/>
  <c r="AH32" i="18"/>
  <c r="AB8" i="18"/>
  <c r="AB24" i="18"/>
  <c r="J16" i="18"/>
  <c r="J24" i="18"/>
  <c r="P32" i="18"/>
  <c r="J32" i="18"/>
  <c r="V24" i="18"/>
  <c r="P8" i="18"/>
  <c r="P24" i="18"/>
  <c r="P16" i="18"/>
  <c r="AH16" i="18"/>
  <c r="P40" i="18"/>
  <c r="V16" i="18"/>
  <c r="V32" i="18"/>
  <c r="N28" i="1"/>
  <c r="M28" i="1"/>
  <c r="V8" i="18"/>
  <c r="AB16" i="18"/>
  <c r="AH24" i="18"/>
  <c r="V40" i="18"/>
  <c r="AH8" i="18"/>
  <c r="AH40" i="18"/>
  <c r="P14" i="18"/>
  <c r="J38" i="18"/>
  <c r="V22" i="18"/>
  <c r="AH6" i="18"/>
  <c r="V14" i="18"/>
  <c r="V6" i="18"/>
  <c r="J6" i="18"/>
  <c r="AH14" i="18"/>
  <c r="P30" i="18"/>
  <c r="AH38" i="18"/>
  <c r="AH22" i="18"/>
  <c r="J14" i="18"/>
  <c r="P6" i="18"/>
  <c r="J22" i="18"/>
  <c r="N10" i="1"/>
  <c r="AB38" i="18"/>
  <c r="AB22" i="18"/>
  <c r="P22" i="18"/>
  <c r="V30" i="18"/>
  <c r="AB30" i="18"/>
  <c r="AB14" i="18"/>
  <c r="M10" i="1"/>
  <c r="AB10" i="1" s="1"/>
  <c r="AA10" i="1" s="1"/>
  <c r="AB6" i="18"/>
  <c r="AH30" i="18"/>
  <c r="J30" i="18"/>
  <c r="P38" i="18"/>
  <c r="V38" i="18"/>
  <c r="N24" i="18"/>
  <c r="AF24" i="18"/>
  <c r="T32" i="18"/>
  <c r="AF32" i="18"/>
  <c r="T16" i="18"/>
  <c r="T40" i="18"/>
  <c r="AF40" i="18"/>
  <c r="N32" i="18"/>
  <c r="N16" i="18"/>
  <c r="AL32" i="18"/>
  <c r="Z40" i="18"/>
  <c r="N40" i="18"/>
  <c r="AL8" i="18"/>
  <c r="Z24" i="18"/>
  <c r="AF8" i="18"/>
  <c r="AL16" i="18"/>
  <c r="M40" i="1"/>
  <c r="AL40" i="18"/>
  <c r="Z16" i="18"/>
  <c r="T8" i="18"/>
  <c r="T24" i="18"/>
  <c r="AF16" i="18"/>
  <c r="AL24" i="18"/>
  <c r="Z32" i="18"/>
  <c r="N40" i="1"/>
  <c r="N8" i="18"/>
  <c r="Z8"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<sst xmlns="http://schemas.openxmlformats.org/spreadsheetml/2006/main" count="385" uniqueCount="269">
  <si>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</si>
  <si>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</si>
  <si>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</si>
  <si>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</si>
  <si>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</si>
  <si>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</si>
  <si>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</si>
  <si>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</si>
  <si>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</si>
  <si>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</si>
  <si>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</si>
  <si>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</si>
  <si>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</si>
  <si>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</si>
  <si>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</si>
  <si>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</si>
  <si>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</si>
  <si>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</si>
  <si>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</si>
  <si>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</si>
  <si>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</si>
  <si>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</si>
  <si>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</si>
  <si>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</si>
  <si>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</si>
  <si>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</si>
  <si>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</si>
  <si>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</si>
  <si>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</si>
  <si>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</si>
  <si>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</si>
  <si>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</si>
  <si>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</si>
  <si>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</si>
  <si>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</si>
  <si>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</si>
  <si>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</si>
  <si>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</si>
  <si>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</si>
  <si>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</si>
  <si>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</si>
  <si>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</si>
  <si>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</si>
  <si>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</si>
  <si>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</si>
  <si>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</si>
  <si>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</si>
  <si>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</si>
  <si>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</si>
  <si>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</si>
  <si>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</si>
  <si>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</si>
  <si>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</si>
  <si>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</si>
  <si>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</si>
  <si>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</si>
  <si>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</si>
  <si>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</si>
  <si>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</si>
  <si>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</si>
  <si>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</si>
  <si>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</si>
  <si>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</si>
  <si>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</si>
  <si>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</si>
  <si>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</si>
  <si>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</si>
  <si>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</si>
  <si>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</si>
  <si>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</si>
  <si>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</si>
  <si>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</si>
  <si>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</si>
  <si>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</si>
  <si>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</si>
  <si>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</si>
  <si>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</si>
  <si>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</si>
  <si>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</si>
  <si>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</si>
  <si>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</si>
  <si>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</si>
  <si>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</si>
  <si>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</si>
  <si>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</si>
  <si>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</si>
  <si>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</si>
  <si>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</si>
  <si>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</si>
  <si>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</si>
  <si>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</si>
  <si>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</si>
  <si>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</si>
  <si>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</si>
  <si>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</si>
  <si>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</si>
  <si>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</si>
  <si>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</si>
  <si>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</si>
  <si>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</si>
  <si>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</si>
  <si>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</si>
  <si>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</si>
  <si>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</si>
  <si>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</si>
  <si>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</si>
  <si>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</si>
  <si>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</si>
  <si>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</si>
  <si>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</si>
  <si>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</si>
  <si>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</si>
  <si>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</si>
  <si>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</si>
  <si>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</si>
  <si>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</si>
  <si>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</si>
  <si>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</si>
  <si>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</si>
  <si>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</si>
  <si>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</si>
  <si>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</si>
  <si>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</si>
  <si>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</si>
  <si>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</si>
  <si>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</si>
  <si>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</si>
  <si>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</si>
  <si>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</si>
  <si>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</si>
  <si>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</si>
  <si>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</si>
  <si>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</si>
  <si>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</si>
  <si>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</si>
  <si>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</si>
  <si>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</si>
  <si>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</si>
  <si>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</si>
  <si>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</si>
  <si>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</si>
  <si>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</si>
  <si>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</si>
  <si>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</si>
  <si>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</si>
  <si>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</si>
  <si>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</si>
  <si>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</si>
  <si>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</si>
  <si>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</si>
  <si>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</si>
  <si>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</si>
  <si>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</si>
  <si>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</si>
  <si>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</si>
  <si>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</si>
  <si>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</si>
  <si>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</si>
  <si>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</si>
  <si>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</si>
  <si>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</si>
  <si>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</si>
  <si>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</si>
  <si>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</si>
  <si>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</si>
  <si>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</si>
  <si>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</si>
  <si>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</si>
  <si>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</si>
  <si>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</si>
  <si>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</si>
  <si>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</si>
  <si>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</si>
  <si>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</si>
  <si>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</si>
  <si>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</si>
  <si>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</si>
  <si>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</si>
  <si>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</si>
  <si>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</si>
  <si>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</si>
  <si>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</si>
  <si>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</si>
  <si>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</si>
  <si>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</si>
  <si>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</si>
  <si>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</si>
  <si>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</si>
  <si>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</si>
  <si>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</si>
  <si>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</si>
  <si>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</si>
  <si>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</si>
  <si>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</si>
  <si>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</si>
  <si>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</si>
  <si>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</si>
  <si>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</si>
  <si>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</si>
  <si>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</si>
  <si>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</si>
  <si>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</si>
  <si>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</si>
  <si>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</si>
  <si>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</si>
  <si>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</si>
  <si>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</si>
  <si>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</si>
  <si>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</si>
  <si>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</si>
  <si>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</si>
  <si>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</si>
  <si>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</si>
  <si>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</si>
  <si>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</si>
  <si>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</si>
  <si>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</si>
  <si>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</si>
  <si>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</si>
  <si>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</si>
  <si>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</si>
  <si>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</si>
  <si>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</si>
  <si>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</si>
  <si>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</si>
  <si>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</si>
  <si>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</si>
  <si>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</si>
  <si>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</si>
  <si>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</si>
  <si>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</si>
  <si>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</si>
  <si>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</si>
  <si>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</si>
  <si>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</si>
  <si>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</si>
  <si>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</si>
  <si>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</si>
  <si>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</si>
  <si>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</si>
  <si>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</si>
  <si>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</si>
  <si>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</si>
  <si>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</si>
  <si>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</si>
  <si>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</si>
  <si>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</si>
  <si>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</si>
  <si>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</si>
  <si>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</si>
  <si>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</si>
  <si>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</si>
  <si>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</si>
  <si>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</si>
  <si>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</si>
  <si>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</si>
  <si>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Y SALUD EN EL TRABAJO</t>
  </si>
  <si>
    <t xml:space="preserve">Proveer ambientes de trabajo seguros, cuidando la salud, previniendo lesiones y enfermedades en los trabajadores, estudiantes, proveedores usuarios y visitantes. Controlar y reducir los riesgos mecánicos, ergonómicos, biológicos, químicos y psicosociales, garantizando la sensibilización del recurso humano en los riesgos a que están expuestos y su autocuidado; mejorando continuamente la gestión y desempeño de la seguridad y salud en el trabajo y cumpliendo con la normatividad aplicable y  otros requisitos que suscriba la organización. </t>
  </si>
  <si>
    <t xml:space="preserve">Fallas en el sistema
</t>
  </si>
  <si>
    <t>Sanciones desde el Ministerio del Trabajo al HUDN</t>
  </si>
  <si>
    <t>Incumplimiento en los tiempos establecidos para reportar accidentes de trabajo</t>
  </si>
  <si>
    <t>Posibilidad de pérdida Económica y Reputacional por sanciones desde el Ministerio del Trabajo al HUDN, debido a incumplimiento en los tiempos establecidos para reportar accidentes de trabajo</t>
  </si>
  <si>
    <t>Profesional especializada de SST o su delegado, realizan capacitación, re inducción y difusión de información, con el fin de que reporten los accidentes de manera adecuada y en el tiempo establecido, el cual es de 2 días hábiles luego del evento, establecido en el  Art 62 decreto 1295 de 1994.</t>
  </si>
  <si>
    <t>Inoportunidad en el reporte de cumplimiento de estándares mínimos según la resolución 0312 de 2019</t>
  </si>
  <si>
    <t>Profesional especializada de SST, da cumplimiento al cronograma previsto para realizar la actividad en los tiempos oportunos.</t>
  </si>
  <si>
    <t>Mantener controles que se vienen trabajando</t>
  </si>
  <si>
    <t>Profesional especializada de SST</t>
  </si>
  <si>
    <t>Posibilidad de pérdida Económica y Reputacional por inoportunidad en el reporte de cumplimiento de estándares mínimos según la resolución 0312 de 2019, debido a fallas en el sistema.</t>
  </si>
  <si>
    <t>Identificación y valoración de peligros ocupacionales y requisitos legales asociados, para proponer controles que procuren la prevención de accidentes de trabajo y enfermedades laborales, los cuales se ejecutan y evalúan de acuerdo el ciclo PHVA en el HUDN.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</si>
</sst>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209</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210</v>
      </c>
      <c r="F17" s="139"/>
      <c r="G17" s="112"/>
      <c r="H17" s="113"/>
    </row>
    <row r="18" spans="2:8" ht="27.75" customHeight="1" x14ac:dyDescent="0.25">
      <c r="B18" s="109"/>
      <c r="C18" s="146" t="s">
        <v>3</v>
      </c>
      <c r="D18" s="147"/>
      <c r="E18" s="138" t="s">
        <v>211</v>
      </c>
      <c r="F18" s="139"/>
      <c r="G18" s="112"/>
      <c r="H18" s="113"/>
    </row>
    <row r="19" spans="2:8" ht="28.5" customHeight="1" x14ac:dyDescent="0.25">
      <c r="B19" s="109"/>
      <c r="C19" s="146" t="s">
        <v>42</v>
      </c>
      <c r="D19" s="147"/>
      <c r="E19" s="138" t="s">
        <v>212</v>
      </c>
      <c r="F19" s="139"/>
      <c r="G19" s="112"/>
      <c r="H19" s="113"/>
    </row>
    <row r="20" spans="2:8" ht="72.75" customHeight="1" x14ac:dyDescent="0.25">
      <c r="B20" s="109"/>
      <c r="C20" s="146" t="s">
        <v>1</v>
      </c>
      <c r="D20" s="147"/>
      <c r="E20" s="138" t="s">
        <v>213</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80" zoomScaleNormal="8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228" t="s">
        <v>257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259</v>
      </c>
      <c r="D10" s="202" t="s">
        <v>260</v>
      </c>
      <c r="E10" s="205" t="s">
        <v>261</v>
      </c>
      <c r="F10" s="202" t="s">
        <v>123</v>
      </c>
      <c r="G10" s="208">
        <v>60</v>
      </c>
      <c r="H10" s="211" t="str">
        <f>IF(G10&lt;=0,"",IF(G10&lt;=2,"Muy Baja",IF(G10&lt;=24,"Baja",IF(G10&lt;=500,"Media",IF(G10&lt;=5000,"Alta","Muy Alta")))))</f>
        <v>Media</v>
      </c>
      <c r="I10" s="193">
        <f>IF(H10="","",IF(H10="Muy Baja",0.2,IF(H10="Baja",0.4,IF(H10="Media",0.6,IF(H10="Alta",0.8,IF(H10="Muy Alta",1,))))))</f>
        <v>0.6</v>
      </c>
      <c r="J10" s="214" t="s">
        <v>150</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265</v>
      </c>
      <c r="AF10" s="134" t="s">
        <v>266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385"/>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133</v>
      </c>
      <c r="C16" s="202" t="s">
        <v>263</v>
      </c>
      <c r="D16" s="202" t="s">
        <v>258</v>
      </c>
      <c r="E16" s="205" t="s">
        <v>267</v>
      </c>
      <c r="F16" s="202" t="s">
        <v>123</v>
      </c>
      <c r="G16" s="208">
        <v>2</v>
      </c>
      <c r="H16" s="211" t="str">
        <f>IF(G16&lt;=0,"",IF(G16&lt;=2,"Muy Baja",IF(G16&lt;=24,"Baja",IF(G16&lt;=500,"Media",IF(G16&lt;=5000,"Alta","Muy Alta")))))</f>
        <v>Muy Baja</v>
      </c>
      <c r="I16" s="193">
        <f>IF(H16="","",IF(H16="Muy Baja",0.2,IF(H16="Baja",0.4,IF(H16="Media",0.6,IF(H16="Alta",0.8,IF(H16="Muy Alta",1,))))))</f>
        <v>0.2</v>
      </c>
      <c r="J16" s="214" t="s">
        <v>150</v>
      </c>
      <c r="K16" s="193" t="str">
        <f ca="1">IF(NOT(ISERROR(MATCH(J16,'Tabla Impacto'!$B$221:$B$223,0))),'Tabla Impacto'!$F$223&amp;"Por favor no seleccionar los criterios de impacto(Afectación Económica o presupuestal y Pérdida Reputacional)",J16)</f>
        <v xml:space="preserve">     Entre 10 y 50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136</v>
      </c>
      <c r="AE16" s="133" t="s">
        <v>265</v>
      </c>
      <c r="AF16" s="134" t="s">
        <v>266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c r="C22" s="202"/>
      <c r="D22" s="202"/>
      <c r="E22" s="205"/>
      <c r="F22" s="202"/>
      <c r="G22" s="208"/>
      <c r="H22" s="211" t="str">
        <f>IF(G22&lt;=0,"",IF(G22&lt;=2,"Muy Baja",IF(G22&lt;=24,"Baja",IF(G22&lt;=500,"Media",IF(G22&lt;=5000,"Alta","Muy Alta")))))</f>
        <v/>
      </c>
      <c r="I22" s="193" t="str">
        <f>IF(H22="","",IF(H22="Muy Baja",0.2,IF(H22="Baja",0.4,IF(H22="Media",0.6,IF(H22="Alta",0.8,IF(H22="Muy Alta",1,))))))</f>
        <v/>
      </c>
      <c r="J22" s="214"/>
      <c r="K22" s="193">
        <f ca="1">IF(NOT(ISERROR(MATCH(J22,'Tabla Impacto'!$B$221:$B$223,0))),'Tabla Impacto'!$F$223&amp;"Por favor no seleccionar los criterios de impacto(Afectación Económica o presupuestal y Pérdida Reputacional)",J22)</f>
        <v>0</v>
      </c>
      <c r="L22" s="211" t="str">
        <f ca="1">IF(OR(K22='Tabla Impacto'!$C$11,K22='Tabla Impacto'!$D$11),"Leve",IF(OR(K22='Tabla Impacto'!$C$12,K22='Tabla Impacto'!$D$12),"Menor",IF(OR(K22='Tabla Impacto'!$C$13,K22='Tabla Impacto'!$D$13),"Moderado",IF(OR(K22='Tabla Impacto'!$C$14,K22='Tabla Impacto'!$D$14),"Mayor",IF(OR(K22='Tabla Impacto'!$C$15,K22='Tabla Impacto'!$D$15),"Catastrófico","")))))</f>
        <v/>
      </c>
      <c r="M22" s="193" t="str">
        <f ca="1">IF(L22="","",IF(L22="Leve",0.2,IF(L22="Menor",0.4,IF(L22="Moderado",0.6,IF(L22="Mayor",0.8,IF(L22="Catastrófico",1,))))))</f>
        <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ca="1">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ca="1">IF(NOT(ISERROR(MATCH(J24,_xlfn.ANCHORARRAY(E35),0))),I37&amp;"Por favor no seleccionar los criterios de impacto",J24)</f>
        <v>0</v>
      </c>
      <c r="L24" s="212"/>
      <c r="M24" s="194"/>
      <c r="N24" s="197"/>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ca="1">IF(NOT(ISERROR(MATCH(J25,_xlfn.ANCHORARRAY(E36),0))),I38&amp;"Por favor no seleccionar los criterios de impacto",J25)</f>
        <v>0</v>
      </c>
      <c r="L25" s="212"/>
      <c r="M25" s="194"/>
      <c r="N25" s="197"/>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ca="1">IF(NOT(ISERROR(MATCH(J26,_xlfn.ANCHORARRAY(E37),0))),I39&amp;"Por favor no seleccionar los criterios de impacto",J26)</f>
        <v>0</v>
      </c>
      <c r="L26" s="212"/>
      <c r="M26" s="194"/>
      <c r="N26" s="197"/>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ca="1">IF(NOT(ISERROR(MATCH(J27,_xlfn.ANCHORARRAY(E38),0))),I40&amp;"Por favor no seleccionar los criterios de impacto",J27)</f>
        <v>0</v>
      </c>
      <c r="L27" s="213"/>
      <c r="M27" s="195"/>
      <c r="N27" s="198"/>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ca="1">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ca="1">IF(NOT(ISERROR(MATCH(J30,_xlfn.ANCHORARRAY(E41),0))),I43&amp;"Por favor no seleccionar los criterios de impacto",J30)</f>
        <v>0</v>
      </c>
      <c r="L30" s="212"/>
      <c r="M30" s="194"/>
      <c r="N30" s="197"/>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ca="1">IF(NOT(ISERROR(MATCH(J31,_xlfn.ANCHORARRAY(E42),0))),I44&amp;"Por favor no seleccionar los criterios de impacto",J31)</f>
        <v>0</v>
      </c>
      <c r="L31" s="212"/>
      <c r="M31" s="194"/>
      <c r="N31" s="197"/>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ca="1">IF(NOT(ISERROR(MATCH(J32,_xlfn.ANCHORARRAY(E43),0))),I45&amp;"Por favor no seleccionar los criterios de impacto",J32)</f>
        <v>0</v>
      </c>
      <c r="L32" s="212"/>
      <c r="M32" s="194"/>
      <c r="N32" s="197"/>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ca="1">IF(NOT(ISERROR(MATCH(J33,_xlfn.ANCHORARRAY(E44),0))),I46&amp;"Por favor no seleccionar los criterios de impacto",J33)</f>
        <v>0</v>
      </c>
      <c r="L33" s="213"/>
      <c r="M33" s="195"/>
      <c r="N33" s="198"/>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ca="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ca="1">IF(NOT(ISERROR(MATCH(J36,_xlfn.ANCHORARRAY(E47),0))),I49&amp;"Por favor no seleccionar los criterios de impacto",J36)</f>
        <v>0</v>
      </c>
      <c r="L36" s="212"/>
      <c r="M36" s="194"/>
      <c r="N36" s="197"/>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ca="1">IF(NOT(ISERROR(MATCH(J37,_xlfn.ANCHORARRAY(E48),0))),I50&amp;"Por favor no seleccionar los criterios de impacto",J37)</f>
        <v>0</v>
      </c>
      <c r="L37" s="212"/>
      <c r="M37" s="194"/>
      <c r="N37" s="197"/>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ca="1">IF(NOT(ISERROR(MATCH(J38,_xlfn.ANCHORARRAY(E49),0))),I51&amp;"Por favor no seleccionar los criterios de impacto",J38)</f>
        <v>0</v>
      </c>
      <c r="L38" s="212"/>
      <c r="M38" s="194"/>
      <c r="N38" s="197"/>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ca="1">IF(NOT(ISERROR(MATCH(J39,_xlfn.ANCHORARRAY(E50),0))),I52&amp;"Por favor no seleccionar los criterios de impacto",J39)</f>
        <v>0</v>
      </c>
      <c r="L39" s="213"/>
      <c r="M39" s="195"/>
      <c r="N39" s="198"/>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R1</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R2</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R2C1</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2023-06-06T14:33:47Z</dcterms:modified>
</cp:coreProperties>
</file>