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3F946A03-E3B4-495E-B282-B4B46CF27DF2}" xr6:coauthVersionLast="47" xr6:coauthVersionMax="47" xr10:uidLastSave="{00000000-0000-0000-0000-000000000000}"/>
  <bookViews>
    <workbookView xWindow="0" yWindow="0" windowWidth="10290" windowHeight="10920" tabRatio="884"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7"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17" i="1"/>
  <c r="K29" i="1"/>
  <c r="K21" i="1"/>
  <c r="K27" i="1"/>
  <c r="K23"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M28" i="1"/>
  <c r="AB28" i="1" s="1"/>
  <c r="AA28" i="1" s="1"/>
  <c r="J24" i="18"/>
  <c r="P40" i="18"/>
  <c r="V40" i="18"/>
  <c r="P8" i="18"/>
  <c r="J16" i="18"/>
  <c r="AH16" i="18"/>
  <c r="AH24" i="18"/>
  <c r="V24" i="18"/>
  <c r="N28" i="1"/>
  <c r="P16" i="18"/>
  <c r="AB16" i="18"/>
  <c r="J32" i="18"/>
  <c r="V32" i="18"/>
  <c r="AH40" i="18"/>
  <c r="V8" i="18"/>
  <c r="P32" i="18"/>
  <c r="V16" i="18"/>
  <c r="AH8" i="18"/>
  <c r="P24" i="18"/>
  <c r="P14" i="18"/>
  <c r="J38" i="18"/>
  <c r="V22" i="18"/>
  <c r="AH6" i="18"/>
  <c r="V14" i="18"/>
  <c r="V6" i="18"/>
  <c r="J6" i="18"/>
  <c r="AB22" i="18"/>
  <c r="J22" i="18"/>
  <c r="AH22" i="18"/>
  <c r="AB14" i="18"/>
  <c r="N10" i="1"/>
  <c r="AB38" i="18"/>
  <c r="J30" i="18"/>
  <c r="AH38" i="18"/>
  <c r="AB30" i="18"/>
  <c r="AB6" i="18"/>
  <c r="AH30" i="18"/>
  <c r="P30" i="18"/>
  <c r="V30" i="18"/>
  <c r="V38" i="18"/>
  <c r="P6" i="18"/>
  <c r="AH14" i="18"/>
  <c r="M10" i="1"/>
  <c r="AB10" i="1" s="1"/>
  <c r="P38" i="18"/>
  <c r="P22" i="18"/>
  <c r="J14" i="18"/>
  <c r="Z42" i="18"/>
  <c r="AF18" i="18"/>
  <c r="T18" i="18"/>
  <c r="Z26" i="18"/>
  <c r="AF34" i="18"/>
  <c r="AL34" i="18"/>
  <c r="AF42" i="18"/>
  <c r="N42" i="18"/>
  <c r="T10" i="18"/>
  <c r="Z18" i="18"/>
  <c r="N58" i="1"/>
  <c r="AL10" i="18"/>
  <c r="AL42" i="18"/>
  <c r="AL26" i="18"/>
  <c r="AF26" i="18"/>
  <c r="Z10" i="18"/>
  <c r="N18" i="18"/>
  <c r="T26" i="18"/>
  <c r="N26" i="18"/>
  <c r="AL18" i="18"/>
  <c r="N10" i="18"/>
  <c r="N34" i="18"/>
  <c r="M58" i="1"/>
  <c r="AF10" i="18"/>
  <c r="T34" i="18"/>
  <c r="T42" i="18"/>
  <c r="Z34" i="18"/>
  <c r="AH12" i="18"/>
  <c r="V12" i="18"/>
  <c r="J20" i="18"/>
  <c r="V28" i="18"/>
  <c r="J44" i="18"/>
  <c r="AH44" i="18"/>
  <c r="AB28" i="18"/>
  <c r="P28" i="18"/>
  <c r="AH28" i="18"/>
  <c r="N64" i="1"/>
  <c r="AH20" i="18"/>
  <c r="P44" i="18"/>
  <c r="AH36" i="18"/>
  <c r="V20" i="18"/>
  <c r="P36" i="18"/>
  <c r="AB44" i="18"/>
  <c r="P12" i="18"/>
  <c r="P20" i="18"/>
  <c r="M64" i="1"/>
  <c r="AB64" i="1" s="1"/>
  <c r="AA64" i="1" s="1"/>
  <c r="AB20" i="18"/>
  <c r="V36" i="18"/>
  <c r="AB12" i="18"/>
  <c r="J36" i="18"/>
  <c r="AB36" i="18"/>
  <c r="J12" i="18"/>
  <c r="J28" i="18"/>
  <c r="V44" i="18"/>
  <c r="AF30" i="18"/>
  <c r="T14" i="18"/>
  <c r="Z22" i="18"/>
  <c r="AL38" i="18"/>
  <c r="T30" i="18"/>
  <c r="N14" i="18"/>
  <c r="AF22" i="18"/>
  <c r="N22" i="1"/>
  <c r="Z14" i="18"/>
  <c r="AF6" i="18"/>
  <c r="N30" i="18"/>
  <c r="N38" i="18"/>
  <c r="T22" i="18"/>
  <c r="M22" i="1"/>
  <c r="AB22" i="1" s="1"/>
  <c r="AA22" i="1" s="1"/>
  <c r="AL22" i="18"/>
  <c r="N22" i="18"/>
  <c r="AL6" i="18"/>
  <c r="N6" i="18"/>
  <c r="Z30" i="18"/>
  <c r="Z38" i="18"/>
  <c r="AF38" i="18"/>
  <c r="T38" i="18"/>
  <c r="Z6" i="18"/>
  <c r="AL30" i="18"/>
  <c r="AL14" i="18"/>
  <c r="AF14" i="18"/>
  <c r="T6" i="18"/>
  <c r="AD30" i="18"/>
  <c r="X6" i="18"/>
  <c r="AJ38" i="18"/>
  <c r="AJ30" i="18"/>
  <c r="AJ22" i="18"/>
  <c r="R22" i="18"/>
  <c r="X30" i="18"/>
  <c r="AD38" i="18"/>
  <c r="L22" i="18"/>
  <c r="L38" i="18"/>
  <c r="AD22" i="18"/>
  <c r="X14" i="18"/>
  <c r="L30" i="18"/>
  <c r="L6" i="18"/>
  <c r="AD6" i="18"/>
  <c r="AJ14" i="18"/>
  <c r="X22" i="18"/>
  <c r="AJ6" i="18"/>
  <c r="N16" i="1"/>
  <c r="R6" i="18"/>
  <c r="AD14" i="18"/>
  <c r="M16" i="1"/>
  <c r="AB16" i="1" s="1"/>
  <c r="AA16" i="1" s="1"/>
  <c r="L14" i="18"/>
  <c r="R38" i="18"/>
  <c r="R30" i="18"/>
  <c r="X38" i="18"/>
  <c r="R14" i="18"/>
  <c r="M46" i="1"/>
  <c r="AB10" i="18"/>
  <c r="J42" i="18"/>
  <c r="J18" i="18"/>
  <c r="P34" i="18"/>
  <c r="N46" i="1"/>
  <c r="AB18" i="18"/>
  <c r="J26" i="18"/>
  <c r="AB26" i="18"/>
  <c r="P26" i="18"/>
  <c r="P18" i="18"/>
  <c r="V26" i="18"/>
  <c r="AH34" i="18"/>
  <c r="V18" i="18"/>
  <c r="J34" i="18"/>
  <c r="V34" i="18"/>
  <c r="AB42" i="18"/>
  <c r="AH42" i="18"/>
  <c r="V42" i="18"/>
  <c r="AH10" i="18"/>
  <c r="AH26" i="18"/>
  <c r="V10" i="18"/>
  <c r="J10" i="18"/>
  <c r="AB34" i="18"/>
  <c r="AH18" i="18"/>
  <c r="P42" i="18"/>
  <c r="P10" i="18"/>
  <c r="R34" i="18"/>
  <c r="X42" i="18"/>
  <c r="L34" i="18"/>
  <c r="AD34" i="18"/>
  <c r="AJ42" i="18"/>
  <c r="AD10" i="18"/>
  <c r="R10" i="18"/>
  <c r="R42" i="18"/>
  <c r="L42" i="18"/>
  <c r="X26" i="18"/>
  <c r="L26" i="18"/>
  <c r="AJ18" i="18"/>
  <c r="X18" i="18"/>
  <c r="N52" i="1"/>
  <c r="R18" i="18"/>
  <c r="AJ10" i="18"/>
  <c r="AD42" i="18"/>
  <c r="AJ34" i="18"/>
  <c r="R26" i="18"/>
  <c r="M52" i="1"/>
  <c r="L18" i="18"/>
  <c r="AJ26" i="18"/>
  <c r="X34" i="18"/>
  <c r="AD26" i="18"/>
  <c r="X10" i="18"/>
  <c r="AD18" i="18"/>
  <c r="L10" i="18"/>
  <c r="M34" i="1"/>
  <c r="AB34" i="1" s="1"/>
  <c r="AA34" i="1" s="1"/>
  <c r="L16" i="18"/>
  <c r="R40" i="18"/>
  <c r="R24" i="18"/>
  <c r="L40" i="18"/>
  <c r="L8" i="18"/>
  <c r="X16" i="18"/>
  <c r="X32" i="18"/>
  <c r="AJ32" i="18"/>
  <c r="AJ24" i="18"/>
  <c r="R16" i="18"/>
  <c r="X40" i="18"/>
  <c r="AD32" i="18"/>
  <c r="N34" i="1"/>
  <c r="AJ16" i="18"/>
  <c r="L24" i="18"/>
  <c r="X8" i="18"/>
  <c r="AJ8" i="18"/>
  <c r="AJ40" i="18"/>
  <c r="AD8" i="18"/>
  <c r="AD16" i="18"/>
  <c r="AD40" i="18"/>
  <c r="R32" i="18"/>
  <c r="AD24" i="18"/>
  <c r="L32" i="18"/>
  <c r="R8" i="18"/>
  <c r="X24" i="18"/>
  <c r="N24" i="18"/>
  <c r="AF24" i="18"/>
  <c r="T32" i="18"/>
  <c r="AF32" i="18"/>
  <c r="T16" i="18"/>
  <c r="T40" i="18"/>
  <c r="AF40" i="18"/>
  <c r="N8" i="18"/>
  <c r="N40" i="18"/>
  <c r="T24" i="18"/>
  <c r="N40" i="1"/>
  <c r="AL16" i="18"/>
  <c r="Z32" i="18"/>
  <c r="Z40" i="18"/>
  <c r="T8" i="18"/>
  <c r="N16" i="18"/>
  <c r="AF8" i="18"/>
  <c r="AL32" i="18"/>
  <c r="Z16" i="18"/>
  <c r="M40" i="1"/>
  <c r="Z24" i="18"/>
  <c r="AL24" i="18"/>
  <c r="AL8" i="18"/>
  <c r="AF16" i="18"/>
  <c r="AL40" i="18"/>
  <c r="Z8" i="18"/>
  <c r="N32" i="18"/>
  <c r="V25" i="19" l="1"/>
  <c r="AH15" i="19"/>
  <c r="V45" i="19"/>
  <c r="V35" i="19"/>
  <c r="J15" i="19"/>
  <c r="J55" i="19"/>
  <c r="AB45" i="19"/>
  <c r="J45" i="19"/>
  <c r="V15" i="19"/>
  <c r="J35" i="19"/>
  <c r="AH35" i="19"/>
  <c r="V55" i="19"/>
  <c r="P55" i="19"/>
  <c r="AH25" i="19"/>
  <c r="AB55" i="19"/>
  <c r="AH55" i="19"/>
  <c r="AC64" i="1"/>
  <c r="AB15" i="19"/>
  <c r="AB25" i="19"/>
  <c r="P15" i="19"/>
  <c r="P45" i="19"/>
  <c r="P25" i="19"/>
  <c r="P35" i="19"/>
  <c r="AH45" i="19"/>
  <c r="J25" i="19"/>
  <c r="AB35" i="19"/>
  <c r="AC28" i="1"/>
  <c r="P39" i="19"/>
  <c r="V9" i="19"/>
  <c r="V29" i="19"/>
  <c r="P49" i="19"/>
  <c r="AH39" i="19"/>
  <c r="AB19" i="19"/>
  <c r="AB39" i="19"/>
  <c r="AB9" i="19"/>
  <c r="AB49" i="19"/>
  <c r="P19" i="19"/>
  <c r="AH19" i="19"/>
  <c r="J39" i="19"/>
  <c r="P9" i="19"/>
  <c r="AH9" i="19"/>
  <c r="P29" i="19"/>
  <c r="J49" i="19"/>
  <c r="V19" i="19"/>
  <c r="J9" i="19"/>
  <c r="J29" i="19"/>
  <c r="AH49" i="19"/>
  <c r="V39" i="19"/>
  <c r="J19" i="19"/>
  <c r="AB29" i="19"/>
  <c r="V49" i="19"/>
  <c r="AH29" i="19"/>
  <c r="AB17" i="1"/>
  <c r="AA10" i="1"/>
  <c r="P18" i="19"/>
  <c r="J28" i="19"/>
  <c r="J48" i="19"/>
  <c r="V28" i="19"/>
  <c r="AB8" i="19"/>
  <c r="P28" i="19"/>
  <c r="P38" i="19"/>
  <c r="AH38" i="19"/>
  <c r="AB18" i="19"/>
  <c r="J8" i="19"/>
  <c r="AH8" i="19"/>
  <c r="AH48" i="19"/>
  <c r="V18" i="19"/>
  <c r="AB28" i="19"/>
  <c r="V38" i="19"/>
  <c r="AH28" i="19"/>
  <c r="AB38" i="19"/>
  <c r="V48" i="19"/>
  <c r="P8" i="19"/>
  <c r="AC22" i="1"/>
  <c r="P48" i="19"/>
  <c r="J18" i="19"/>
  <c r="AB48" i="19"/>
  <c r="V8" i="19"/>
  <c r="AH18" i="19"/>
  <c r="J38" i="19"/>
  <c r="J40" i="19"/>
  <c r="V20" i="19"/>
  <c r="J50" i="19"/>
  <c r="P50" i="19"/>
  <c r="J10" i="19"/>
  <c r="V10" i="19"/>
  <c r="V40" i="19"/>
  <c r="P10" i="19"/>
  <c r="J30" i="19"/>
  <c r="AB50" i="19"/>
  <c r="V50" i="19"/>
  <c r="AH40" i="19"/>
  <c r="AC34" i="1"/>
  <c r="P40" i="19"/>
  <c r="V30" i="19"/>
  <c r="AH10" i="19"/>
  <c r="AB40" i="19"/>
  <c r="AB10" i="19"/>
  <c r="AB20" i="19"/>
  <c r="P20" i="19"/>
  <c r="AB30" i="19"/>
  <c r="AH20" i="19"/>
  <c r="P30" i="19"/>
  <c r="AH30" i="19"/>
  <c r="AH50" i="19"/>
  <c r="J20" i="19"/>
  <c r="AH7" i="19"/>
  <c r="V47" i="19"/>
  <c r="J27" i="19"/>
  <c r="AB7" i="19"/>
  <c r="P37" i="19"/>
  <c r="AH17" i="19"/>
  <c r="J47" i="19"/>
  <c r="AB27" i="19"/>
  <c r="AH37" i="19"/>
  <c r="J7" i="19"/>
  <c r="J17" i="19"/>
  <c r="AH47" i="19"/>
  <c r="AB47" i="19"/>
  <c r="P47" i="19"/>
  <c r="J37" i="19"/>
  <c r="V7" i="19"/>
  <c r="P17" i="19"/>
  <c r="AB17" i="19"/>
  <c r="P7" i="19"/>
  <c r="AC16" i="1"/>
  <c r="V17" i="19"/>
  <c r="AH27" i="19"/>
  <c r="V27" i="19"/>
  <c r="AB37" i="19"/>
  <c r="P27" i="19"/>
  <c r="V37" i="19"/>
  <c r="P16" i="19" l="1"/>
  <c r="V26" i="19"/>
  <c r="P6" i="19"/>
  <c r="AH36" i="19"/>
  <c r="AH6" i="19"/>
  <c r="P26" i="19"/>
  <c r="J6" i="19"/>
  <c r="P46" i="19"/>
  <c r="AB26" i="19"/>
  <c r="J36" i="19"/>
  <c r="J26" i="19"/>
  <c r="J16" i="19"/>
  <c r="V46" i="19"/>
  <c r="V16" i="19"/>
  <c r="AH46" i="19"/>
  <c r="V36" i="19"/>
  <c r="AB46" i="19"/>
  <c r="AC10" i="1"/>
  <c r="AB36" i="19"/>
  <c r="AB6" i="19"/>
  <c r="P36" i="19"/>
  <c r="AH16" i="19"/>
  <c r="AB16" i="19"/>
  <c r="AH26" i="19"/>
  <c r="V6" i="19"/>
  <c r="J46" i="19"/>
  <c r="AB18" i="1"/>
  <c r="AA18" i="1" s="1"/>
  <c r="AA17" i="1"/>
  <c r="W37" i="19" l="1"/>
  <c r="Q47" i="19"/>
  <c r="AI47" i="19"/>
  <c r="AC37" i="19"/>
  <c r="K37" i="19"/>
  <c r="AI27" i="19"/>
  <c r="K7" i="19"/>
  <c r="K47" i="19"/>
  <c r="Q37" i="19"/>
  <c r="AI7" i="19"/>
  <c r="W7" i="19"/>
  <c r="Q27" i="19"/>
  <c r="AI37" i="19"/>
  <c r="AC7" i="19"/>
  <c r="Q7" i="19"/>
  <c r="Q17" i="19"/>
  <c r="W27" i="19"/>
  <c r="AC17" i="19"/>
  <c r="K17" i="19"/>
  <c r="W17" i="19"/>
  <c r="AI17" i="19"/>
  <c r="AC27" i="19"/>
  <c r="AC17" i="1"/>
  <c r="W47" i="19"/>
  <c r="K27" i="19"/>
  <c r="AC47" i="19"/>
  <c r="AD47" i="19"/>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<sst xmlns="http://schemas.openxmlformats.org/spreadsheetml/2006/main" count="441" uniqueCount="283">
  <si>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</si>
  <si>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</si>
  <si>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</si>
  <si>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</si>
  <si>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</si>
  <si>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</si>
  <si>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</si>
  <si>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</si>
  <si>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</si>
  <si>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</si>
  <si>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</si>
  <si>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</si>
  <si>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</si>
  <si>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</si>
  <si>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</si>
  <si>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</si>
  <si>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</si>
  <si>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</si>
  <si>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</si>
  <si>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</si>
  <si>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</si>
  <si>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</si>
  <si>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</si>
  <si>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</si>
  <si>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</si>
  <si>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</si>
  <si>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</si>
  <si>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</si>
  <si>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</si>
  <si>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</si>
  <si>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</si>
  <si>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</si>
  <si>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</si>
  <si>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</si>
  <si>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</si>
  <si>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</si>
  <si>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</si>
  <si>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</si>
  <si>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</si>
  <si>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</si>
  <si>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</si>
  <si>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</si>
  <si>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</si>
  <si>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</si>
  <si>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</si>
  <si>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</si>
  <si>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</si>
  <si>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</si>
  <si>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</si>
  <si>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</si>
  <si>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</si>
  <si>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</si>
  <si>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</si>
  <si>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</si>
  <si>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</si>
  <si>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</si>
  <si>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</si>
  <si>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</si>
  <si>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</si>
  <si>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</si>
  <si>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</si>
  <si>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</si>
  <si>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</si>
  <si>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</si>
  <si>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</si>
  <si>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</si>
  <si>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</si>
  <si>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</si>
  <si>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</si>
  <si>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</si>
  <si>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</si>
  <si>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</si>
  <si>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</si>
  <si>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</si>
  <si>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</si>
  <si>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</si>
  <si>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</si>
  <si>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</si>
  <si>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</si>
  <si>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</si>
  <si>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</si>
  <si>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</si>
  <si>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</si>
  <si>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</si>
  <si>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</si>
  <si>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</si>
  <si>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</si>
  <si>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</si>
  <si>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</si>
  <si>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</si>
  <si>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</si>
  <si>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</si>
  <si>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</si>
  <si>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</si>
  <si>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</si>
  <si>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</si>
  <si>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</si>
  <si>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</si>
  <si>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</si>
  <si>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</si>
  <si>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</si>
  <si>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</si>
  <si>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</si>
  <si>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</si>
  <si>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</si>
  <si>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</si>
  <si>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</si>
  <si>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</si>
  <si>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</si>
  <si>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</si>
  <si>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</si>
  <si>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</si>
  <si>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</si>
  <si>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</si>
  <si>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</si>
  <si>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</si>
  <si>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</si>
  <si>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</si>
  <si>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</si>
  <si>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</si>
  <si>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</si>
  <si>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</si>
  <si>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</si>
  <si>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</si>
  <si>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</si>
  <si>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</si>
  <si>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</si>
  <si>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</si>
  <si>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</si>
  <si>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</si>
  <si>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</si>
  <si>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</si>
  <si>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</si>
  <si>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</si>
  <si>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</si>
  <si>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</si>
  <si>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</si>
  <si>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</si>
  <si>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</si>
  <si>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</si>
  <si>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</si>
  <si>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</si>
  <si>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</si>
  <si>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</si>
  <si>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</si>
  <si>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</si>
  <si>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</si>
  <si>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</si>
  <si>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</si>
  <si>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</si>
  <si>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</si>
  <si>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</si>
  <si>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</si>
  <si>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</si>
  <si>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</si>
  <si>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</si>
  <si>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</si>
  <si>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</si>
  <si>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</si>
  <si>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</si>
  <si>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</si>
  <si>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</si>
  <si>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</si>
  <si>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</si>
  <si>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</si>
  <si>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</si>
  <si>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</si>
  <si>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</si>
  <si>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</si>
  <si>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</si>
  <si>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</si>
  <si>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</si>
  <si>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</si>
  <si>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</si>
  <si>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</si>
  <si>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</si>
  <si>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</si>
  <si>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</si>
  <si>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</si>
  <si>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</si>
  <si>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</si>
  <si>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</si>
  <si>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</si>
  <si>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</si>
  <si>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</si>
  <si>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</si>
  <si>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</si>
  <si>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</si>
  <si>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</si>
  <si>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</si>
  <si>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</si>
  <si>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</si>
  <si>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</si>
  <si>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</si>
  <si>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</si>
  <si>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</si>
  <si>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</si>
  <si>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</si>
  <si>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</si>
  <si>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</si>
  <si>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</si>
  <si>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</si>
  <si>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</si>
  <si>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</si>
  <si>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</si>
  <si>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</si>
  <si>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</si>
  <si>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</si>
  <si>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</si>
  <si>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</si>
  <si>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</si>
  <si>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</si>
  <si>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</si>
  <si>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</si>
  <si>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</si>
  <si>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</si>
  <si>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</si>
  <si>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</si>
  <si>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</si>
  <si>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</si>
  <si>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</si>
  <si>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</si>
  <si>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</si>
  <si>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</si>
  <si>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</si>
  <si>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</si>
  <si>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</si>
  <si>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</si>
  <si>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</si>
  <si>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</si>
  <si>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</si>
  <si>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</si>
  <si>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</si>
  <si>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</si>
  <si>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</si>
  <si>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</si>
  <si>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</si>
  <si>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</si>
  <si>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</si>
  <si>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</si>
  <si>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</si>
  <si>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</si>
  <si>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</si>
  <si>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</si>
  <si>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</si>
  <si>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</si>
  <si>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</si>
  <si>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</si>
  <si>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</si>
  <si>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</si>
  <si>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</si>
  <si>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</si>
  <si>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</si>
  <si>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</si>
  <si>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</si>
  <si>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</si>
  <si>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Incumplimiento  por parte del personal docente sobre la cantidad de estudiantes programados y asignados de acuerdo a la norma </t>
  </si>
  <si>
    <t>1. Capacitación a docentes para cumplimiento de norma 
2. Exigir acompañamiento a las universidades sobre control en servicios docentes</t>
  </si>
  <si>
    <t>DOCENCIA UNIVERSITARIA E INVESTIGACIÓN</t>
  </si>
  <si>
    <t xml:space="preserve">Desapego al plan de capacitación de estudiantes
</t>
  </si>
  <si>
    <t xml:space="preserve">Inefectividad en la gestión de Docencia </t>
  </si>
  <si>
    <t xml:space="preserve">Desapego al cronograma de comités y actividades interinstitucionales </t>
  </si>
  <si>
    <t xml:space="preserve">1. Falta de planeación por parte de externos que afectan la programación de Docencia e Investigación
2. Actividades internas de instituciones educativas.
</t>
  </si>
  <si>
    <t>Mantener controles que se vienen trabajando</t>
  </si>
  <si>
    <t>Categorización del grupo de investigación en min ciencias sin mantener</t>
  </si>
  <si>
    <t xml:space="preserve">Desapego al plan de gestión de Docencia por parte de Instituciones educativas </t>
  </si>
  <si>
    <t>Exceso de compromisos académicos del docente</t>
  </si>
  <si>
    <t>Ausencia de productos científicos derivados de investigaciones</t>
  </si>
  <si>
    <t xml:space="preserve">1. Desconocimiento del plan por parte de las instituciones educativas 
2. No existe cultura de aprendizaje virtual por parte de los estudiantes. 
3. En caso de epidemias o pandemias el hospital no cuenta con medios tecnológicos para capacitación virtual.
</t>
  </si>
  <si>
    <t>Posibilidad de pérdida Reputacional por incumplimiento  por parte del personal docente sobre la cantidad de estudiantes programados y asignados de acuerdo a la norma debido a exceso de compromisos académicos del docente (concurrencia en el programa de medicina)</t>
  </si>
  <si>
    <t>Posibilidad de pérdida Reputacional por categorización del grupo de investigación en min ciencias sin mantener, debido a la ausencia de productos científicos derivados de investigaciones.</t>
  </si>
  <si>
    <t>Brindar a la comunidad educativa y funcionarios del Hospital Universitario Departamental de Nariño capacidades en la formación teórico-práctica en áreas de salud y en el desarrollo de la investigación de las instituciones educativas con convenio vigente docencia-servicio.</t>
  </si>
  <si>
    <t>Aplica desde recepción de carta de intención o solicitud de investigación formativa, la prestación del servicio teórico - práctica, internado rotatorio, residencia de especialidades médicas o asesoramiento en el desarrollo de investigaciones, hasta la entrega de un producto de investigación o estudiantes capacitados y formados de acuerdo a las competencias que están en el anexo técnico del convenio docencia - servicio.</t>
  </si>
  <si>
    <t>Posibilidad de pérdida Reputacional por desapego al plan de capacitación de estudiantes, debido a desconocimiento del plan por parte de las instituciones educativas, inexistencia de cultura de aprendizaje virtual por parte de los estudiantes y por último en caso de epidemias o pandemias el hospital no cuenta con medios tecnológicos para capacitación virtual.</t>
  </si>
  <si>
    <t xml:space="preserve">Posibilidad de pérdida Reputacional por inefectividad en la gestión de Docencia, debido a desapego al plan de gestión de Docencia por parte de Instituciones educativas </t>
  </si>
  <si>
    <t xml:space="preserve">Posibilidad de pérdida Reputacional por desapego al cronograma de comités y actividades interinstitucionales, debido a la falta de planeación por parte de externos que afectan la programación de Docencia e Investigación y actividades internas de instituciones educativas.
</t>
  </si>
  <si>
    <t>Responsable del área de docencia universitaria, realiza rondas de verificación diaria en conjunto con los coordinadores académicos de las instituciones educativas con quienes el hospital tiene convenio docencia/servicio, con el fin de evaluar el cumplimiento y la concurrencia de la carga académica de los docentes que laboran en el hospital y cuando es necesario se levantan actas.</t>
  </si>
  <si>
    <t>Responsable del área de docencia universitaria, realiza control al seguimiento de POA trimestralmente, con el objetivo de verificar las acciones e indicadores propuestos en el cual se hace seguimiento desde la Oficina Asesora de Planeación.</t>
  </si>
  <si>
    <t>Prof Esp Docencia Universitaria e Investigación</t>
  </si>
  <si>
    <t>Responsable del área de docencia universitaria, bimensualmente realiza reuniones de comité de investigación y de etica de la investigación y trimestralmente de  docencia servicio, donde se evalúa la programación enviada a través de los anexos técnicos de acuerdo al curriculum de la institución educativa, registrado mediantes las actas de cada comité.</t>
  </si>
  <si>
    <t>Responsable del área de docencia universitaria, realiza el envió de citaciones 8 días antes de cada reunión, con el fin de evaluar los procesos de investigación adelantados por el HUDN e instituciones educativas; estas se envían por correo electrónico o físico. Así mismo, el seguimiento a las comunicaciones enviadas se hace a través de SEVENET y correo institucional.</t>
  </si>
  <si>
    <t xml:space="preserve">Comité de investigación, realiza aprobación de proyectos de investigación y productos científicos.
</t>
  </si>
  <si>
    <t xml:space="preserve">Comité de investigación, realiza seguimiento a la actualización de hojas de vida de los investigadores en la plataforma min ciencias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</si>
</sst>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B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7" zoomScale="87" zoomScaleNormal="87" workbookViewId="0">
      <selection activeCell="A7" sqref="A7:G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258</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271</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272</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132</v>
      </c>
      <c r="C10" s="178" t="s">
        <v>256</v>
      </c>
      <c r="D10" s="178" t="s">
        <v>266</v>
      </c>
      <c r="E10" s="190" t="s">
        <v>269</v>
      </c>
      <c r="F10" s="178" t="s">
        <v>123</v>
      </c>
      <c r="G10" s="181">
        <v>6000</v>
      </c>
      <c r="H10" s="184" t="str">
        <f>IF(G10&lt;=0,"",IF(G10&lt;=2,"Muy Baja",IF(G10&lt;=24,"Baja",IF(G10&lt;=500,"Media",IF(G10&lt;=5000,"Alta","Muy Alta")))))</f>
        <v>Muy Alta</v>
      </c>
      <c r="I10" s="196">
        <f>IF(H10="","",IF(H10="Muy Baja",0.2,IF(H10="Baja",0.4,IF(H10="Media",0.6,IF(H10="Alta",0.8,IF(H10="Muy Alta",1,))))))</f>
        <v>1</v>
      </c>
      <c r="J10" s="199" t="s">
        <v>157</v>
      </c>
      <c r="K10" s="196" t="str">
        <f ca="1">IF(NOT(ISERROR(MATCH(J10,'Tabla Impacto'!$B$221:$B$223,0))),'Tabla Impacto'!$F$223&amp;"Por favor no seleccionar los criterios de impacto(Afectación Económica o presupuestal y Pérdida Reputacional)",J10)</f>
        <v xml:space="preserve">     El riesgo afecta la imagen de la entidad a nivel nacional, con efecto publicitarios sostenible a nivel país</v>
      </c>
      <c r="L10" s="184" t="str">
        <f ca="1">IF(OR(K10='Tabla Impacto'!$C$11,K10='Tabla Impacto'!$D$11),"Leve",IF(OR(K10='Tabla Impacto'!$C$12,K10='Tabla Impacto'!$D$12),"Menor",IF(OR(K10='Tabla Impacto'!$C$13,K10='Tabla Impacto'!$D$13),"Moderado",IF(OR(K10='Tabla Impacto'!$C$14,K10='Tabla Impacto'!$D$14),"Mayor",IF(OR(K10='Tabla Impacto'!$C$15,K10='Tabla Impacto'!$D$15),"Catastrófico","")))))</f>
        <v>Catastrófico</v>
      </c>
      <c r="M10" s="196">
        <f ca="1">IF(L10="","",IF(L10="Leve",0.2,IF(L10="Menor",0.4,IF(L10="Moderado",0.6,IF(L10="Mayor",0.8,IF(L10="Catastrófico",1,))))))</f>
        <v>1</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123">
        <v>1</v>
      </c>
      <c r="P10" s="124" t="s">
        <v>276</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20</v>
      </c>
      <c r="V10" s="126" t="s">
        <v>22</v>
      </c>
      <c r="W10" s="126" t="s">
        <v>119</v>
      </c>
      <c r="X10" s="128">
        <f>IFERROR(IF(Q10="Probabilidad",(I10-(+I10*T10)),IF(Q10="Impacto",I10,"")),"")</f>
        <v>1</v>
      </c>
      <c r="Y10" s="129" t="str">
        <f>IFERROR(IF(X10="","",IF(X10&lt;=0.2,"Muy Baja",IF(X10&lt;=0.4,"Baja",IF(X10&lt;=0.6,"Media",IF(X10&lt;=0.8,"Alta","Muy Alta"))))),"")</f>
        <v>Muy Alta</v>
      </c>
      <c r="Z10" s="130">
        <f>+X10</f>
        <v>1</v>
      </c>
      <c r="AA10" s="129" t="str">
        <f ca="1">IFERROR(IF(AB10="","",IF(AB10&lt;=0.2,"Leve",IF(AB10&lt;=0.4,"Menor",IF(AB10&lt;=0.6,"Moderado",IF(AB10&lt;=0.8,"Mayor","Catastrófico"))))),"")</f>
        <v>Mayor</v>
      </c>
      <c r="AB10" s="130">
        <f ca="1">IFERROR(IF(Q10="Impacto",(M10-(+M10*T10)),IF(Q10="Probabilidad",M10,"")),"")</f>
        <v>0.75</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257</v>
      </c>
      <c r="AF10" s="133" t="s">
        <v>278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386"/>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264</v>
      </c>
      <c r="D16" s="178" t="s">
        <v>267</v>
      </c>
      <c r="E16" s="190" t="s">
        <v>270</v>
      </c>
      <c r="F16" s="178" t="s">
        <v>123</v>
      </c>
      <c r="G16" s="181">
        <v>20</v>
      </c>
      <c r="H16" s="184" t="str">
        <f>IF(G16&lt;=0,"",IF(G16&lt;=2,"Muy Baja",IF(G16&lt;=24,"Baja",IF(G16&lt;=500,"Media",IF(G16&lt;=5000,"Alta","Muy Alta")))))</f>
        <v>Baja</v>
      </c>
      <c r="I16" s="196">
        <f>IF(H16="","",IF(H16="Muy Baja",0.2,IF(H16="Baja",0.4,IF(H16="Media",0.6,IF(H16="Alta",0.8,IF(H16="Muy Alta",1,))))))</f>
        <v>0.4</v>
      </c>
      <c r="J16" s="199" t="s">
        <v>156</v>
      </c>
      <c r="K16" s="196"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184" t="str">
        <f ca="1">IF(OR(K16='Tabla Impacto'!$C$11,K16='Tabla Impacto'!$D$11),"Leve",IF(OR(K16='Tabla Impacto'!$C$12,K16='Tabla Impacto'!$D$12),"Menor",IF(OR(K16='Tabla Impacto'!$C$13,K16='Tabla Impacto'!$D$13),"Moderado",IF(OR(K16='Tabla Impacto'!$C$14,K16='Tabla Impacto'!$D$14),"Mayor",IF(OR(K16='Tabla Impacto'!$C$15,K16='Tabla Impacto'!$D$15),"Catastrófico","")))))</f>
        <v>Mayor</v>
      </c>
      <c r="M16" s="196">
        <f ca="1">IF(L16="","",IF(L16="Leve",0.2,IF(L16="Menor",0.4,IF(L16="Moderado",0.6,IF(L16="Mayor",0.8,IF(L16="Catastrófico",1,))))))</f>
        <v>0.8</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281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3" t="s">
        <v>278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282</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Mayor</v>
      </c>
      <c r="AB17" s="130">
        <f ca="1">IFERROR(IF(AND(Q16="Impacto",Q17="Impacto"),(AB10-(+AB10*T17)),IF(Q17="Impacto",($M$16-(+$M$16*T17)),IF(Q17="Probabilidad",AB10,""))),"")</f>
        <v>0.75</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32" t="s">
        <v>136</v>
      </c>
      <c r="AE17" s="133" t="s">
        <v>263</v>
      </c>
      <c r="AF17" s="133" t="s">
        <v>278</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8"/>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7: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3"/>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132</v>
      </c>
      <c r="C22" s="178" t="s">
        <v>259</v>
      </c>
      <c r="D22" s="178" t="s">
        <v>268</v>
      </c>
      <c r="E22" s="190" t="s">
        <v>273</v>
      </c>
      <c r="F22" s="178" t="s">
        <v>123</v>
      </c>
      <c r="G22" s="181">
        <v>2</v>
      </c>
      <c r="H22" s="184" t="str">
        <f>IF(G22&lt;=0,"",IF(G22&lt;=2,"Muy Baja",IF(G22&lt;=24,"Baja",IF(G22&lt;=500,"Media",IF(G22&lt;=5000,"Alta","Muy Alta")))))</f>
        <v>Muy Baja</v>
      </c>
      <c r="I22" s="196">
        <f>IF(H22="","",IF(H22="Muy Baja",0.2,IF(H22="Baja",0.4,IF(H22="Media",0.6,IF(H22="Alta",0.8,IF(H22="Muy Alta",1,))))))</f>
        <v>0.2</v>
      </c>
      <c r="J22" s="199" t="s">
        <v>155</v>
      </c>
      <c r="K22" s="196"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263</v>
      </c>
      <c r="AF22" s="133" t="s">
        <v>278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386"/>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132</v>
      </c>
      <c r="C28" s="178" t="s">
        <v>260</v>
      </c>
      <c r="D28" s="178" t="s">
        <v>265</v>
      </c>
      <c r="E28" s="190" t="s">
        <v>274</v>
      </c>
      <c r="F28" s="178" t="s">
        <v>123</v>
      </c>
      <c r="G28" s="181">
        <v>4</v>
      </c>
      <c r="H28" s="184" t="str">
        <f>IF(G28&lt;=0,"",IF(G28&lt;=2,"Muy Baja",IF(G28&lt;=24,"Baja",IF(G28&lt;=500,"Media",IF(G28&lt;=5000,"Alta","Muy Alta")))))</f>
        <v>Baja</v>
      </c>
      <c r="I28" s="196">
        <f>IF(H28="","",IF(H28="Muy Baja",0.2,IF(H28="Baja",0.4,IF(H28="Media",0.6,IF(H28="Alta",0.8,IF(H28="Muy Alta",1,))))))</f>
        <v>0.4</v>
      </c>
      <c r="J28" s="199" t="s">
        <v>155</v>
      </c>
      <c r="K28" s="196"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263</v>
      </c>
      <c r="AF28" s="133" t="s">
        <v>278</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386"/>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132</v>
      </c>
      <c r="C34" s="178" t="s">
        <v>261</v>
      </c>
      <c r="D34" s="178" t="s">
        <v>262</v>
      </c>
      <c r="E34" s="190" t="s">
        <v>275</v>
      </c>
      <c r="F34" s="178" t="s">
        <v>123</v>
      </c>
      <c r="G34" s="181">
        <v>2</v>
      </c>
      <c r="H34" s="184" t="str">
        <f>IF(G34&lt;=0,"",IF(G34&lt;=2,"Muy Baja",IF(G34&lt;=24,"Baja",IF(G34&lt;=500,"Media",IF(G34&lt;=5000,"Alta","Muy Alta")))))</f>
        <v>Muy Baja</v>
      </c>
      <c r="I34" s="196">
        <f>IF(H34="","",IF(H34="Muy Baja",0.2,IF(H34="Baja",0.4,IF(H34="Media",0.6,IF(H34="Alta",0.8,IF(H34="Muy Alta",1,))))))</f>
        <v>0.2</v>
      </c>
      <c r="J34" s="199" t="s">
        <v>155</v>
      </c>
      <c r="K34" s="196"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263</v>
      </c>
      <c r="AF34" s="133" t="s">
        <v>278</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386"/>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R1</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R2</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R4</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R3</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R5</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R1C1</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R2C2</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R3C1</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2023-06-05T23:11:04Z</dcterms:modified>
</cp:coreProperties>
</file>