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5A7F3894-FBB5-4D2A-A905-58EA9F3BD3F4}" xr6:coauthVersionLast="47" xr6:coauthVersionMax="47" xr10:uidLastSave="{00000000-0000-0000-0000-000000000000}"/>
  <bookViews>
    <workbookView xWindow="0" yWindow="0" windowWidth="10290"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6"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K17"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22" i="1"/>
  <c r="L22" i="1" s="1"/>
  <c r="K64" i="1"/>
  <c r="L64" i="1" s="1"/>
  <c r="K10" i="1"/>
  <c r="L10" i="1" s="1"/>
  <c r="K16" i="1"/>
  <c r="L16" i="1" s="1"/>
  <c r="K52" i="1"/>
  <c r="L52" i="1" s="1"/>
  <c r="K58" i="1"/>
  <c r="L58" i="1" s="1"/>
  <c r="M34" i="1" l="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AD30" i="18"/>
  <c r="X6" i="18"/>
  <c r="AJ38" i="18"/>
  <c r="AJ30" i="18"/>
  <c r="AJ22" i="18"/>
  <c r="R22" i="18"/>
  <c r="X30" i="18"/>
  <c r="AJ6" i="18"/>
  <c r="L6" i="18"/>
  <c r="L38" i="18"/>
  <c r="R30" i="18"/>
  <c r="AD14" i="18"/>
  <c r="X22" i="18"/>
  <c r="AD38" i="18"/>
  <c r="L14" i="18"/>
  <c r="N16" i="1"/>
  <c r="AD6" i="18"/>
  <c r="AD22" i="18"/>
  <c r="X38" i="18"/>
  <c r="M16" i="1"/>
  <c r="AB16" i="1" s="1"/>
  <c r="AA16" i="1" s="1"/>
  <c r="L30" i="18"/>
  <c r="L22" i="18"/>
  <c r="R38" i="18"/>
  <c r="R6" i="18"/>
  <c r="AJ14" i="18"/>
  <c r="X14" i="18"/>
  <c r="R14" i="18"/>
  <c r="P14" i="18"/>
  <c r="J38" i="18"/>
  <c r="V22" i="18"/>
  <c r="AH6" i="18"/>
  <c r="V14" i="18"/>
  <c r="V6" i="18"/>
  <c r="J6" i="18"/>
  <c r="AH14" i="18"/>
  <c r="P30" i="18"/>
  <c r="AH38" i="18"/>
  <c r="AH22" i="18"/>
  <c r="J14" i="18"/>
  <c r="P6" i="18"/>
  <c r="AB38" i="18"/>
  <c r="AB22" i="18"/>
  <c r="P22" i="18"/>
  <c r="V30" i="18"/>
  <c r="AB30" i="18"/>
  <c r="AB14" i="18"/>
  <c r="M10" i="1"/>
  <c r="AB10" i="1" s="1"/>
  <c r="AA10" i="1" s="1"/>
  <c r="AH30" i="18"/>
  <c r="J30" i="18"/>
  <c r="J22" i="18"/>
  <c r="P38" i="18"/>
  <c r="V38" i="18"/>
  <c r="AB6" i="18"/>
  <c r="N10" i="1"/>
  <c r="J40" i="18"/>
  <c r="J8" i="18"/>
  <c r="AB40" i="18"/>
  <c r="AB32" i="18"/>
  <c r="AH32" i="18"/>
  <c r="AB8" i="18"/>
  <c r="AB24" i="18"/>
  <c r="J16" i="18"/>
  <c r="J24" i="18"/>
  <c r="P32" i="18"/>
  <c r="J32" i="18"/>
  <c r="V24" i="18"/>
  <c r="P8" i="18"/>
  <c r="P24" i="18"/>
  <c r="P16" i="18"/>
  <c r="AH16" i="18"/>
  <c r="P40" i="18"/>
  <c r="V16" i="18"/>
  <c r="V32" i="18"/>
  <c r="N28" i="1"/>
  <c r="M28" i="1"/>
  <c r="V8" i="18"/>
  <c r="AB16" i="18"/>
  <c r="AH24" i="18"/>
  <c r="V40" i="18"/>
  <c r="AH8" i="18"/>
  <c r="AH40"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L10" i="18"/>
  <c r="L18" i="18"/>
  <c r="Z42" i="18"/>
  <c r="AF18" i="18"/>
  <c r="T18" i="18"/>
  <c r="Z26" i="18"/>
  <c r="AF34" i="18"/>
  <c r="AL34" i="18"/>
  <c r="AF42" i="18"/>
  <c r="N42" i="18"/>
  <c r="T10" i="18"/>
  <c r="Z18" i="18"/>
  <c r="N58" i="1"/>
  <c r="AL10" i="18"/>
  <c r="AL42" i="18"/>
  <c r="AL26" i="18"/>
  <c r="AF26" i="18"/>
  <c r="N34" i="18"/>
  <c r="Z10" i="18"/>
  <c r="M58" i="1"/>
  <c r="N18" i="18"/>
  <c r="AF10" i="18"/>
  <c r="T26" i="18"/>
  <c r="N26" i="18"/>
  <c r="T34" i="18"/>
  <c r="AL18" i="18"/>
  <c r="T42" i="18"/>
  <c r="N10" i="18"/>
  <c r="Z34"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M46" i="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AF30" i="18"/>
  <c r="T14" i="18"/>
  <c r="Z22" i="18"/>
  <c r="AL38" i="18"/>
  <c r="T30" i="18"/>
  <c r="N14" i="18"/>
  <c r="T38" i="18"/>
  <c r="AL6" i="18"/>
  <c r="T22" i="18"/>
  <c r="Z14" i="18"/>
  <c r="AL14" i="18"/>
  <c r="Z38" i="18"/>
  <c r="N22" i="18"/>
  <c r="AF22" i="18"/>
  <c r="Z6" i="18"/>
  <c r="N6" i="18"/>
  <c r="M22" i="1"/>
  <c r="AB22" i="1" s="1"/>
  <c r="AA22" i="1" s="1"/>
  <c r="AF6" i="18"/>
  <c r="AF14" i="18"/>
  <c r="AF38" i="18"/>
  <c r="N38" i="18"/>
  <c r="N22" i="1"/>
  <c r="AL30" i="18"/>
  <c r="Z30" i="18"/>
  <c r="AL22" i="18"/>
  <c r="N30" i="18"/>
  <c r="T6" i="18"/>
  <c r="N24" i="18"/>
  <c r="AF24" i="18"/>
  <c r="T32" i="18"/>
  <c r="AF32" i="18"/>
  <c r="T16" i="18"/>
  <c r="T40" i="18"/>
  <c r="AF40" i="18"/>
  <c r="Z24" i="18"/>
  <c r="AL24" i="18"/>
  <c r="AL32" i="18"/>
  <c r="Z40" i="18"/>
  <c r="N40" i="18"/>
  <c r="AL8" i="18"/>
  <c r="AF8" i="18"/>
  <c r="AL40" i="18"/>
  <c r="Z16" i="18"/>
  <c r="T8" i="18"/>
  <c r="T24" i="18"/>
  <c r="AF16" i="18"/>
  <c r="Z32" i="18"/>
  <c r="N8" i="18"/>
  <c r="N32" i="18"/>
  <c r="M40" i="1"/>
  <c r="N16" i="18"/>
  <c r="N40" i="1"/>
  <c r="Z8" i="18"/>
  <c r="AL16" i="18"/>
  <c r="V25" i="19" l="1"/>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J28" i="19"/>
  <c r="V28" i="19"/>
  <c r="P28" i="19"/>
  <c r="AB28" i="19"/>
  <c r="V38" i="19"/>
  <c r="AH28" i="19"/>
  <c r="AB38" i="19"/>
  <c r="V48" i="19"/>
  <c r="P8" i="19"/>
  <c r="P18" i="19"/>
  <c r="J48" i="19"/>
  <c r="AB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<sst xmlns="http://schemas.openxmlformats.org/spreadsheetml/2006/main" count="399" uniqueCount="273">
  <si>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</si>
  <si>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</si>
  <si>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</si>
  <si>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</si>
  <si>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</si>
  <si>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</si>
  <si>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</si>
  <si>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</si>
  <si>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</si>
  <si>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</si>
  <si>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</si>
  <si>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</si>
  <si>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</si>
  <si>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</si>
  <si>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</si>
  <si>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</si>
  <si>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</si>
  <si>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</si>
  <si>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</si>
  <si>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</si>
  <si>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</si>
  <si>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</si>
  <si>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</si>
  <si>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</si>
  <si>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</si>
  <si>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</si>
  <si>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</si>
  <si>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</si>
  <si>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</si>
  <si>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</si>
  <si>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</si>
  <si>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</si>
  <si>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</si>
  <si>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</si>
  <si>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</si>
  <si>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</si>
  <si>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</si>
  <si>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</si>
  <si>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</si>
  <si>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</si>
  <si>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</si>
  <si>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</si>
  <si>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</si>
  <si>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</si>
  <si>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</si>
  <si>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</si>
  <si>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</si>
  <si>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</si>
  <si>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</si>
  <si>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</si>
  <si>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</si>
  <si>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</si>
  <si>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</si>
  <si>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</si>
  <si>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</si>
  <si>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</si>
  <si>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</si>
  <si>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</si>
  <si>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</si>
  <si>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</si>
  <si>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</si>
  <si>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</si>
  <si>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</si>
  <si>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</si>
  <si>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</si>
  <si>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</si>
  <si>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</si>
  <si>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</si>
  <si>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</si>
  <si>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</si>
  <si>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</si>
  <si>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</si>
  <si>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</si>
  <si>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</si>
  <si>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</si>
  <si>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</si>
  <si>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</si>
  <si>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</si>
  <si>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</si>
  <si>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</si>
  <si>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</si>
  <si>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</si>
  <si>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</si>
  <si>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</si>
  <si>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</si>
  <si>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</si>
  <si>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</si>
  <si>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</si>
  <si>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</si>
  <si>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</si>
  <si>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</si>
  <si>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</si>
  <si>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</si>
  <si>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</si>
  <si>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</si>
  <si>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</si>
  <si>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</si>
  <si>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</si>
  <si>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</si>
  <si>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</si>
  <si>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</si>
  <si>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</si>
  <si>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</si>
  <si>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</si>
  <si>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</si>
  <si>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</si>
  <si>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</si>
  <si>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</si>
  <si>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</si>
  <si>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</si>
  <si>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</si>
  <si>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</si>
  <si>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</si>
  <si>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</si>
  <si>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</si>
  <si>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</si>
  <si>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</si>
  <si>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</si>
  <si>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</si>
  <si>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</si>
  <si>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</si>
  <si>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</si>
  <si>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</si>
  <si>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</si>
  <si>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</si>
  <si>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</si>
  <si>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</si>
  <si>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</si>
  <si>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</si>
  <si>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</si>
  <si>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</si>
  <si>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</si>
  <si>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</si>
  <si>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</si>
  <si>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</si>
  <si>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</si>
  <si>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</si>
  <si>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</si>
  <si>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</si>
  <si>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</si>
  <si>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</si>
  <si>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</si>
  <si>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</si>
  <si>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</si>
  <si>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</si>
  <si>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</si>
  <si>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</si>
  <si>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</si>
  <si>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</si>
  <si>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</si>
  <si>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</si>
  <si>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</si>
  <si>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</si>
  <si>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</si>
  <si>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</si>
  <si>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</si>
  <si>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</si>
  <si>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</si>
  <si>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</si>
  <si>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</si>
  <si>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</si>
  <si>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</si>
  <si>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</si>
  <si>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</si>
  <si>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</si>
  <si>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</si>
  <si>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</si>
  <si>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</si>
  <si>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</si>
  <si>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</si>
  <si>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</si>
  <si>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</si>
  <si>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</si>
  <si>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</si>
  <si>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</si>
  <si>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</si>
  <si>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</si>
  <si>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</si>
  <si>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</si>
  <si>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</si>
  <si>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</si>
  <si>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</si>
  <si>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</si>
  <si>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</si>
  <si>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</si>
  <si>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</si>
  <si>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</si>
  <si>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</si>
  <si>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</si>
  <si>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</si>
  <si>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</si>
  <si>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</si>
  <si>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</si>
  <si>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</si>
  <si>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</si>
  <si>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</si>
  <si>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</si>
  <si>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</si>
  <si>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</si>
  <si>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</si>
  <si>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</si>
  <si>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</si>
  <si>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</si>
  <si>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</si>
  <si>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</si>
  <si>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</si>
  <si>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</si>
  <si>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</si>
  <si>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</si>
  <si>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</si>
  <si>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</si>
  <si>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</si>
  <si>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</si>
  <si>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</si>
  <si>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</si>
  <si>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</si>
  <si>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</si>
  <si>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</si>
  <si>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</si>
  <si>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</si>
  <si>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</si>
  <si>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</si>
  <si>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</si>
  <si>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</si>
  <si>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</si>
  <si>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</si>
  <si>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</si>
  <si>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</si>
  <si>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</si>
  <si>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</si>
  <si>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</si>
  <si>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</si>
  <si>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</si>
  <si>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</si>
  <si>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</si>
  <si>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</si>
  <si>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</si>
  <si>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</si>
  <si>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</si>
  <si>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</si>
  <si>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</si>
  <si>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</si>
  <si>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</si>
  <si>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</si>
  <si>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</si>
  <si>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</si>
  <si>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</si>
  <si>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</si>
  <si>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</si>
  <si>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</si>
  <si>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</si>
  <si>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</si>
  <si>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</si>
  <si>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</si>
  <si>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</si>
  <si>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</si>
  <si>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AYUDAS DIAGNOSTICAS</t>
  </si>
  <si>
    <t xml:space="preserve">Falta de insumos </t>
  </si>
  <si>
    <t xml:space="preserve">Reporte de resultados errado   </t>
  </si>
  <si>
    <t xml:space="preserve">Brindar una atención oportuna y humanizada, garantizando procedimientos de buena calidad, con el fin de entregar unos resultados confiables que faciliten la planeación del cuidado y tratamiento de los usuarios. </t>
  </si>
  <si>
    <t>Mantener controles que se vienen trabajando</t>
  </si>
  <si>
    <t>1. Inadecuada interpretación de resultados 
2. Desapego a protocolos</t>
  </si>
  <si>
    <t>Deficiencia en la fase pre analítica del proceso.</t>
  </si>
  <si>
    <t xml:space="preserve">1. Errores humanos
2. Desapego a protocolo, tanto del que recibe como el que da la información
</t>
  </si>
  <si>
    <t xml:space="preserve">1. Causa administrativa 
2. Cierre de vías 
3. Conflicto armado atentados, vandalismo, orden público.
</t>
  </si>
  <si>
    <t>Posibilidad de pérdida Económica y Reputacional por deficiencia en la fase pre analítica del proceso, debido a errores humanos y desapego a protocolos de la entidad que incluyen tanto al que recibe como al que da la información.</t>
  </si>
  <si>
    <t>Posibilidad de pérdida Económica y Reputacional por falta de insumos, debido a causas administrativas, conflicto armado, cierre de vías, entre otros factores que afectan a la llegada de insumos.</t>
  </si>
  <si>
    <t>Posibilidad de pérdida Económica y Reputacional por reporte de resultados errado debido a la forma de interpretar los resultados erradamente y desapego a protocolos por parte de los profesionales.</t>
  </si>
  <si>
    <t xml:space="preserve">Inicia desde la recepción de solicitud del servicio de consulta externa, hospitalización o usuarios externos, la prestación de servicios de ayudas diagnosticas hasta la entrega de resultados a hospitalización y consulta externa. </t>
  </si>
  <si>
    <t>Coordinadora de ayudas diagnósticas y todo su equipo de trabajo, realza control de incidentes (toma de muestra / corrobora la muestra frente al sistema / filtro continuo de proceso), con el objetivo de minimizar en todo lo posible el impacto negativo que pueda generar.</t>
  </si>
  <si>
    <t>Coordinadora de ayudas diagnosticas, realiza un cronograma de suministros que necesitan y generan un pedido mensual de los mismos, haciendo reservas de insumos.</t>
  </si>
  <si>
    <t>Coordinadora de ayudas diagnósticas y su equipo de trabajo. realiza auditoria por pares y control de incidentes, con el fin de minimizar  el impacto negativo que pueda generar en la organización, de forma que la calidad del servicio se mantenga.</t>
  </si>
  <si>
    <t>Coordinadora de Ayudas Diagnosticas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</si>
</sst>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Franklin Gothic Medium"/>
      <family val="2"/>
    </font>
    <font>
      <sz val="9"/>
      <color theme="1"/>
      <name val="Franklin Gothic Medium"/>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0" fillId="0" borderId="33" xfId="0" applyFont="1" applyBorder="1" applyAlignment="1" applyProtection="1">
      <alignment horizontal="center" vertical="center"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59" fillId="0" borderId="33" xfId="0" applyFont="1" applyBorder="1" applyAlignment="1" applyProtection="1">
      <alignment horizontal="center"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A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209</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210</v>
      </c>
      <c r="F17" s="168"/>
      <c r="G17" s="112"/>
      <c r="H17" s="113"/>
    </row>
    <row r="18" spans="2:8" ht="27.75" customHeight="1" x14ac:dyDescent="0.25">
      <c r="B18" s="109"/>
      <c r="C18" s="165" t="s">
        <v>3</v>
      </c>
      <c r="D18" s="166"/>
      <c r="E18" s="167" t="s">
        <v>211</v>
      </c>
      <c r="F18" s="168"/>
      <c r="G18" s="112"/>
      <c r="H18" s="113"/>
    </row>
    <row r="19" spans="2:8" ht="28.5" customHeight="1" x14ac:dyDescent="0.25">
      <c r="B19" s="109"/>
      <c r="C19" s="165" t="s">
        <v>42</v>
      </c>
      <c r="D19" s="166"/>
      <c r="E19" s="167" t="s">
        <v>212</v>
      </c>
      <c r="F19" s="168"/>
      <c r="G19" s="112"/>
      <c r="H19" s="113"/>
    </row>
    <row r="20" spans="2:8" ht="72.75" customHeight="1" x14ac:dyDescent="0.25">
      <c r="B20" s="109"/>
      <c r="C20" s="165" t="s">
        <v>1</v>
      </c>
      <c r="D20" s="166"/>
      <c r="E20" s="167" t="s">
        <v>213</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90" zoomScaleNormal="90"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24" t="s">
        <v>256</v>
      </c>
      <c r="D4" s="224"/>
      <c r="E4" s="224"/>
      <c r="F4" s="224"/>
      <c r="G4" s="224"/>
      <c r="H4" s="224"/>
      <c r="I4" s="224"/>
      <c r="J4" s="224"/>
      <c r="K4" s="224"/>
      <c r="L4" s="224"/>
      <c r="M4" s="224"/>
      <c r="N4" s="224"/>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259</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268</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262</v>
      </c>
      <c r="D10" s="178" t="s">
        <v>263</v>
      </c>
      <c r="E10" s="190" t="s">
        <v>265</v>
      </c>
      <c r="F10" s="178" t="s">
        <v>123</v>
      </c>
      <c r="G10" s="181">
        <v>50</v>
      </c>
      <c r="H10" s="184" t="str">
        <f>IF(G10&lt;=0,"",IF(G10&lt;=2,"Muy Baja",IF(G10&lt;=24,"Baja",IF(G10&lt;=500,"Media",IF(G10&lt;=5000,"Alta","Muy Alta")))))</f>
        <v>Media</v>
      </c>
      <c r="I10" s="196">
        <f>IF(H10="","",IF(H10="Muy Baja",0.2,IF(H10="Baja",0.4,IF(H10="Media",0.6,IF(H10="Alta",0.8,IF(H10="Muy Alta",1,))))))</f>
        <v>0.6</v>
      </c>
      <c r="J10" s="199" t="s">
        <v>146</v>
      </c>
      <c r="K10" s="196" t="str">
        <f ca="1">IF(NOT(ISERROR(MATCH(J10,'Tabla Impacto'!$B$221:$B$223,0))),'Tabla Impacto'!$F$223&amp;"Por favor no seleccionar los criterios de impacto(Afectación Económica o presupuestal y Pérdida Reputacional)",J10)</f>
        <v xml:space="preserve">     Afectación menor a 10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Leve</v>
      </c>
      <c r="M10" s="196">
        <f ca="1">IF(L10="","",IF(L10="Leve",0.2,IF(L10="Menor",0.4,IF(L10="Moderado",0.6,IF(L10="Mayor",0.8,IF(L10="Catastrófico",1,))))))</f>
        <v>0.2</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38"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260</v>
      </c>
      <c r="AF10" s="133" t="s">
        <v>272</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387"/>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134</v>
      </c>
      <c r="C16" s="178" t="s">
        <v>257</v>
      </c>
      <c r="D16" s="178" t="s">
        <v>264</v>
      </c>
      <c r="E16" s="190" t="s">
        <v>266</v>
      </c>
      <c r="F16" s="178" t="s">
        <v>123</v>
      </c>
      <c r="G16" s="181">
        <v>800</v>
      </c>
      <c r="H16" s="184" t="str">
        <f>IF(G16&lt;=0,"",IF(G16&lt;=2,"Muy Baja",IF(G16&lt;=24,"Baja",IF(G16&lt;=500,"Media",IF(G16&lt;=5000,"Alta","Muy Alta")))))</f>
        <v>Alta</v>
      </c>
      <c r="I16" s="196">
        <f>IF(H16="","",IF(H16="Muy Baja",0.2,IF(H16="Baja",0.4,IF(H16="Media",0.6,IF(H16="Alta",0.8,IF(H16="Muy Alta",1,))))))</f>
        <v>0.8</v>
      </c>
      <c r="J16" s="199" t="s">
        <v>150</v>
      </c>
      <c r="K16" s="196" t="str">
        <f ca="1">IF(NOT(ISERROR(MATCH(J16,'Tabla Impacto'!$B$221:$B$223,0))),'Tabla Impacto'!$F$223&amp;"Por favor no seleccionar los criterios de impacto(Afectación Económica o presupuestal y Pérdida Reputacional)",J16)</f>
        <v xml:space="preserve">     Entre 10 y 50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38" t="s">
        <v>270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0.48</v>
      </c>
      <c r="Y16" s="129" t="str">
        <f>IFERROR(IF(X16="","",IF(X16&lt;=0.2,"Muy Baja",IF(X16&lt;=0.4,"Baja",IF(X16&lt;=0.6,"Media",IF(X16&lt;=0.8,"Alta","Muy Alta"))))),"")</f>
        <v>Media</v>
      </c>
      <c r="Z16" s="130">
        <f>+X16</f>
        <v>0.48</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260</v>
      </c>
      <c r="AF16" s="133" t="s">
        <v>272</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387"/>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258</v>
      </c>
      <c r="D22" s="178" t="s">
        <v>261</v>
      </c>
      <c r="E22" s="190" t="s">
        <v>267</v>
      </c>
      <c r="F22" s="178" t="s">
        <v>123</v>
      </c>
      <c r="G22" s="181">
        <v>2</v>
      </c>
      <c r="H22" s="184" t="str">
        <f>IF(G22&lt;=0,"",IF(G22&lt;=2,"Muy Baja",IF(G22&lt;=24,"Baja",IF(G22&lt;=500,"Media",IF(G22&lt;=5000,"Alta","Muy Alta")))))</f>
        <v>Muy Baja</v>
      </c>
      <c r="I22" s="196">
        <f>IF(H22="","",IF(H22="Muy Baja",0.2,IF(H22="Baja",0.4,IF(H22="Media",0.6,IF(H22="Alta",0.8,IF(H22="Muy Alta",1,))))))</f>
        <v>0.2</v>
      </c>
      <c r="J22" s="199" t="s">
        <v>146</v>
      </c>
      <c r="K22" s="196" t="str">
        <f ca="1">IF(NOT(ISERROR(MATCH(J22,'Tabla Impacto'!$B$221:$B$223,0))),'Tabla Impacto'!$F$223&amp;"Por favor no seleccionar los criterios de impacto(Afectación Económica o presupuestal y Pérdida Reputacional)",J22)</f>
        <v xml:space="preserve">     Afectación menor a 10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Leve</v>
      </c>
      <c r="M22" s="196">
        <f ca="1">IF(L22="","",IF(L22="Leve",0.2,IF(L22="Menor",0.4,IF(L22="Moderado",0.6,IF(L22="Mayor",0.8,IF(L22="Catastrófico",1,))))))</f>
        <v>0.2</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271</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Leve</v>
      </c>
      <c r="AB22" s="130">
        <f ca="1">IFERROR(IF(Q22="Impacto",(M22-(+M22*T22)),IF(Q22="Probabilidad",M22,"")),"")</f>
        <v>0.2</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260</v>
      </c>
      <c r="AF22" s="133" t="s">
        <v>272</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387"/>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c r="C28" s="178"/>
      <c r="D28" s="178"/>
      <c r="E28" s="190"/>
      <c r="F28" s="178"/>
      <c r="G28" s="181"/>
      <c r="H28" s="184" t="str">
        <f>IF(G28&lt;=0,"",IF(G28&lt;=2,"Muy Baja",IF(G28&lt;=24,"Baja",IF(G28&lt;=500,"Media",IF(G28&lt;=5000,"Alta","Muy Alta")))))</f>
        <v/>
      </c>
      <c r="I28" s="196" t="str">
        <f>IF(H28="","",IF(H28="Muy Baja",0.2,IF(H28="Baja",0.4,IF(H28="Media",0.6,IF(H28="Alta",0.8,IF(H28="Muy Alta",1,))))))</f>
        <v/>
      </c>
      <c r="J28" s="199"/>
      <c r="K28" s="196">
        <f ca="1">IF(NOT(ISERROR(MATCH(J28,'Tabla Impacto'!$B$221:$B$223,0))),'Tabla Impacto'!$F$223&amp;"Por favor no seleccionar los criterios de impacto(Afectación Económica o presupuestal y Pérdida Reputacional)",J28)</f>
        <v>0</v>
      </c>
      <c r="L28" s="18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8" t="s">
        <v>161</v>
      </c>
      <c r="C2" s="238"/>
      <c r="D2" s="238"/>
      <c r="E2" s="238"/>
      <c r="F2" s="238"/>
      <c r="G2" s="238"/>
      <c r="H2" s="238"/>
      <c r="I2" s="238"/>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8"/>
      <c r="C3" s="238"/>
      <c r="D3" s="238"/>
      <c r="E3" s="238"/>
      <c r="F3" s="238"/>
      <c r="G3" s="238"/>
      <c r="H3" s="238"/>
      <c r="I3" s="238"/>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8"/>
      <c r="C4" s="238"/>
      <c r="D4" s="238"/>
      <c r="E4" s="238"/>
      <c r="F4" s="238"/>
      <c r="G4" s="238"/>
      <c r="H4" s="238"/>
      <c r="I4" s="238"/>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6" t="s">
        <v>4</v>
      </c>
      <c r="C6" s="286"/>
      <c r="D6" s="287"/>
      <c r="E6" s="276" t="s">
        <v>116</v>
      </c>
      <c r="F6" s="277"/>
      <c r="G6" s="277"/>
      <c r="H6" s="277"/>
      <c r="I6" s="278"/>
      <c r="J6" s="272" t="str">
        <f ca="1">IF(AND('Mapa final'!$H$10="Muy Alta",'Mapa final'!$L$10="Leve"),CONCATENATE("R",'Mapa final'!$A$10),"")</f>
        <v/>
      </c>
      <c r="K6" s="273"/>
      <c r="L6" s="273" t="str">
        <f ca="1">IF(AND('Mapa final'!$H$16="Muy Alta",'Mapa final'!$L$16="Leve"),CONCATENATE("R",'Mapa final'!$A$16),"")</f>
        <v/>
      </c>
      <c r="M6" s="273"/>
      <c r="N6" s="273" t="str">
        <f ca="1">IF(AND('Mapa final'!$H$22="Muy Alta",'Mapa final'!$L$22="Leve"),CONCATENATE("R",'Mapa final'!$A$22),"")</f>
        <v/>
      </c>
      <c r="O6" s="274"/>
      <c r="P6" s="272" t="str">
        <f ca="1">IF(AND('Mapa final'!$H$10="Muy Alta",'Mapa final'!$L$10="Menor"),CONCATENATE("R",'Mapa final'!$A$10),"")</f>
        <v/>
      </c>
      <c r="Q6" s="273"/>
      <c r="R6" s="273" t="str">
        <f ca="1">IF(AND('Mapa final'!$H$16="Muy Alta",'Mapa final'!$L$16="Menor"),CONCATENATE("R",'Mapa final'!$A$16),"")</f>
        <v/>
      </c>
      <c r="S6" s="273"/>
      <c r="T6" s="273" t="str">
        <f ca="1">IF(AND('Mapa final'!$H$22="Muy Alta",'Mapa final'!$L$22="Menor"),CONCATENATE("R",'Mapa final'!$A$22),"")</f>
        <v/>
      </c>
      <c r="U6" s="274"/>
      <c r="V6" s="272" t="str">
        <f ca="1">IF(AND('Mapa final'!$H$10="Muy Alta",'Mapa final'!$L$10="Moderado"),CONCATENATE("R",'Mapa final'!$A$10),"")</f>
        <v/>
      </c>
      <c r="W6" s="273"/>
      <c r="X6" s="273" t="str">
        <f ca="1">IF(AND('Mapa final'!$H$16="Muy Alta",'Mapa final'!$L$16="Moderado"),CONCATENATE("R",'Mapa final'!$A$16),"")</f>
        <v/>
      </c>
      <c r="Y6" s="273"/>
      <c r="Z6" s="273" t="str">
        <f ca="1">IF(AND('Mapa final'!$H$22="Muy Alta",'Mapa final'!$L$22="Moderado"),CONCATENATE("R",'Mapa final'!$A$22),"")</f>
        <v/>
      </c>
      <c r="AA6" s="274"/>
      <c r="AB6" s="272" t="str">
        <f ca="1">IF(AND('Mapa final'!$H$10="Muy Alta",'Mapa final'!$L$10="Mayor"),CONCATENATE("R",'Mapa final'!$A$10),"")</f>
        <v/>
      </c>
      <c r="AC6" s="273"/>
      <c r="AD6" s="273" t="str">
        <f ca="1">IF(AND('Mapa final'!$H$16="Muy Alta",'Mapa final'!$L$16="Mayor"),CONCATENATE("R",'Mapa final'!$A$16),"")</f>
        <v/>
      </c>
      <c r="AE6" s="273"/>
      <c r="AF6" s="273" t="str">
        <f ca="1">IF(AND('Mapa final'!$H$22="Muy Alta",'Mapa final'!$L$22="Mayor"),CONCATENATE("R",'Mapa final'!$A$22),"")</f>
        <v/>
      </c>
      <c r="AG6" s="274"/>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88" t="s">
        <v>79</v>
      </c>
      <c r="AP6" s="289"/>
      <c r="AQ6" s="289"/>
      <c r="AR6" s="289"/>
      <c r="AS6" s="289"/>
      <c r="AT6" s="2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6"/>
      <c r="C7" s="286"/>
      <c r="D7" s="287"/>
      <c r="E7" s="279"/>
      <c r="F7" s="280"/>
      <c r="G7" s="280"/>
      <c r="H7" s="280"/>
      <c r="I7" s="281"/>
      <c r="J7" s="266"/>
      <c r="K7" s="267"/>
      <c r="L7" s="267"/>
      <c r="M7" s="267"/>
      <c r="N7" s="267"/>
      <c r="O7" s="268"/>
      <c r="P7" s="266"/>
      <c r="Q7" s="267"/>
      <c r="R7" s="267"/>
      <c r="S7" s="267"/>
      <c r="T7" s="267"/>
      <c r="U7" s="268"/>
      <c r="V7" s="266"/>
      <c r="W7" s="267"/>
      <c r="X7" s="267"/>
      <c r="Y7" s="267"/>
      <c r="Z7" s="267"/>
      <c r="AA7" s="268"/>
      <c r="AB7" s="266"/>
      <c r="AC7" s="267"/>
      <c r="AD7" s="267"/>
      <c r="AE7" s="267"/>
      <c r="AF7" s="267"/>
      <c r="AG7" s="268"/>
      <c r="AH7" s="257"/>
      <c r="AI7" s="258"/>
      <c r="AJ7" s="258"/>
      <c r="AK7" s="258"/>
      <c r="AL7" s="258"/>
      <c r="AM7" s="259"/>
      <c r="AN7" s="83"/>
      <c r="AO7" s="291"/>
      <c r="AP7" s="292"/>
      <c r="AQ7" s="292"/>
      <c r="AR7" s="292"/>
      <c r="AS7" s="292"/>
      <c r="AT7" s="2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6"/>
      <c r="C8" s="286"/>
      <c r="D8" s="287"/>
      <c r="E8" s="279"/>
      <c r="F8" s="280"/>
      <c r="G8" s="280"/>
      <c r="H8" s="280"/>
      <c r="I8" s="281"/>
      <c r="J8" s="266" t="str">
        <f ca="1">IF(AND('Mapa final'!$H$28="Muy Alta",'Mapa final'!$L$28="Leve"),CONCATENATE("R",'Mapa final'!$A$28),"")</f>
        <v/>
      </c>
      <c r="K8" s="267"/>
      <c r="L8" s="267" t="str">
        <f ca="1">IF(AND('Mapa final'!$H$34="Muy Alta",'Mapa final'!$L$34="Leve"),CONCATENATE("R",'Mapa final'!$A$34),"")</f>
        <v/>
      </c>
      <c r="M8" s="267"/>
      <c r="N8" s="267" t="str">
        <f ca="1">IF(AND('Mapa final'!$H$40="Muy Alta",'Mapa final'!$L$40="Leve"),CONCATENATE("R",'Mapa final'!$A$40),"")</f>
        <v/>
      </c>
      <c r="O8" s="268"/>
      <c r="P8" s="266" t="str">
        <f ca="1">IF(AND('Mapa final'!$H$28="Muy Alta",'Mapa final'!$L$28="Menor"),CONCATENATE("R",'Mapa final'!$A$28),"")</f>
        <v/>
      </c>
      <c r="Q8" s="267"/>
      <c r="R8" s="267" t="str">
        <f ca="1">IF(AND('Mapa final'!$H$34="Muy Alta",'Mapa final'!$L$34="Menor"),CONCATENATE("R",'Mapa final'!$A$34),"")</f>
        <v/>
      </c>
      <c r="S8" s="267"/>
      <c r="T8" s="267" t="str">
        <f ca="1">IF(AND('Mapa final'!$H$40="Muy Alta",'Mapa final'!$L$40="Menor"),CONCATENATE("R",'Mapa final'!$A$40),"")</f>
        <v/>
      </c>
      <c r="U8" s="268"/>
      <c r="V8" s="266" t="str">
        <f ca="1">IF(AND('Mapa final'!$H$28="Muy Alta",'Mapa final'!$L$28="Moderado"),CONCATENATE("R",'Mapa final'!$A$28),"")</f>
        <v/>
      </c>
      <c r="W8" s="267"/>
      <c r="X8" s="267" t="str">
        <f ca="1">IF(AND('Mapa final'!$H$34="Muy Alta",'Mapa final'!$L$34="Moderado"),CONCATENATE("R",'Mapa final'!$A$34),"")</f>
        <v/>
      </c>
      <c r="Y8" s="267"/>
      <c r="Z8" s="267" t="str">
        <f ca="1">IF(AND('Mapa final'!$H$40="Muy Alta",'Mapa final'!$L$40="Moderado"),CONCATENATE("R",'Mapa final'!$A$40),"")</f>
        <v/>
      </c>
      <c r="AA8" s="268"/>
      <c r="AB8" s="266" t="str">
        <f ca="1">IF(AND('Mapa final'!$H$28="Muy Alta",'Mapa final'!$L$28="Mayor"),CONCATENATE("R",'Mapa final'!$A$28),"")</f>
        <v/>
      </c>
      <c r="AC8" s="267"/>
      <c r="AD8" s="267" t="str">
        <f ca="1">IF(AND('Mapa final'!$H$34="Muy Alta",'Mapa final'!$L$34="Mayor"),CONCATENATE("R",'Mapa final'!$A$34),"")</f>
        <v/>
      </c>
      <c r="AE8" s="267"/>
      <c r="AF8" s="267" t="str">
        <f ca="1">IF(AND('Mapa final'!$H$40="Muy Alta",'Mapa final'!$L$40="Mayor"),CONCATENATE("R",'Mapa final'!$A$40),"")</f>
        <v/>
      </c>
      <c r="AG8" s="268"/>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3"/>
      <c r="AO8" s="291"/>
      <c r="AP8" s="292"/>
      <c r="AQ8" s="292"/>
      <c r="AR8" s="292"/>
      <c r="AS8" s="292"/>
      <c r="AT8" s="2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6"/>
      <c r="C9" s="286"/>
      <c r="D9" s="287"/>
      <c r="E9" s="279"/>
      <c r="F9" s="280"/>
      <c r="G9" s="280"/>
      <c r="H9" s="280"/>
      <c r="I9" s="281"/>
      <c r="J9" s="266"/>
      <c r="K9" s="267"/>
      <c r="L9" s="267"/>
      <c r="M9" s="267"/>
      <c r="N9" s="267"/>
      <c r="O9" s="268"/>
      <c r="P9" s="266"/>
      <c r="Q9" s="267"/>
      <c r="R9" s="267"/>
      <c r="S9" s="267"/>
      <c r="T9" s="267"/>
      <c r="U9" s="268"/>
      <c r="V9" s="266"/>
      <c r="W9" s="267"/>
      <c r="X9" s="267"/>
      <c r="Y9" s="267"/>
      <c r="Z9" s="267"/>
      <c r="AA9" s="268"/>
      <c r="AB9" s="266"/>
      <c r="AC9" s="267"/>
      <c r="AD9" s="267"/>
      <c r="AE9" s="267"/>
      <c r="AF9" s="267"/>
      <c r="AG9" s="268"/>
      <c r="AH9" s="257"/>
      <c r="AI9" s="258"/>
      <c r="AJ9" s="258"/>
      <c r="AK9" s="258"/>
      <c r="AL9" s="258"/>
      <c r="AM9" s="259"/>
      <c r="AN9" s="83"/>
      <c r="AO9" s="291"/>
      <c r="AP9" s="292"/>
      <c r="AQ9" s="292"/>
      <c r="AR9" s="292"/>
      <c r="AS9" s="292"/>
      <c r="AT9" s="2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6"/>
      <c r="C10" s="286"/>
      <c r="D10" s="287"/>
      <c r="E10" s="279"/>
      <c r="F10" s="280"/>
      <c r="G10" s="280"/>
      <c r="H10" s="280"/>
      <c r="I10" s="281"/>
      <c r="J10" s="266" t="str">
        <f ca="1">IF(AND('Mapa final'!$H$46="Muy Alta",'Mapa final'!$L$46="Leve"),CONCATENATE("R",'Mapa final'!$A$46),"")</f>
        <v/>
      </c>
      <c r="K10" s="267"/>
      <c r="L10" s="267" t="str">
        <f ca="1">IF(AND('Mapa final'!$H$52="Muy Alta",'Mapa final'!$L$52="Leve"),CONCATENATE("R",'Mapa final'!$A$52),"")</f>
        <v/>
      </c>
      <c r="M10" s="267"/>
      <c r="N10" s="267" t="str">
        <f ca="1">IF(AND('Mapa final'!$H$58="Muy Alta",'Mapa final'!$L$58="Leve"),CONCATENATE("R",'Mapa final'!$A$58),"")</f>
        <v/>
      </c>
      <c r="O10" s="268"/>
      <c r="P10" s="266" t="str">
        <f ca="1">IF(AND('Mapa final'!$H$46="Muy Alta",'Mapa final'!$L$46="Menor"),CONCATENATE("R",'Mapa final'!$A$46),"")</f>
        <v/>
      </c>
      <c r="Q10" s="267"/>
      <c r="R10" s="267" t="str">
        <f ca="1">IF(AND('Mapa final'!$H$52="Muy Alta",'Mapa final'!$L$52="Menor"),CONCATENATE("R",'Mapa final'!$A$52),"")</f>
        <v/>
      </c>
      <c r="S10" s="267"/>
      <c r="T10" s="267" t="str">
        <f ca="1">IF(AND('Mapa final'!$H$58="Muy Alta",'Mapa final'!$L$58="Menor"),CONCATENATE("R",'Mapa final'!$A$58),"")</f>
        <v/>
      </c>
      <c r="U10" s="268"/>
      <c r="V10" s="266" t="str">
        <f ca="1">IF(AND('Mapa final'!$H$46="Muy Alta",'Mapa final'!$L$46="Moderado"),CONCATENATE("R",'Mapa final'!$A$46),"")</f>
        <v/>
      </c>
      <c r="W10" s="267"/>
      <c r="X10" s="267" t="str">
        <f ca="1">IF(AND('Mapa final'!$H$52="Muy Alta",'Mapa final'!$L$52="Moderado"),CONCATENATE("R",'Mapa final'!$A$52),"")</f>
        <v/>
      </c>
      <c r="Y10" s="267"/>
      <c r="Z10" s="267" t="str">
        <f ca="1">IF(AND('Mapa final'!$H$58="Muy Alta",'Mapa final'!$L$58="Moderado"),CONCATENATE("R",'Mapa final'!$A$58),"")</f>
        <v/>
      </c>
      <c r="AA10" s="268"/>
      <c r="AB10" s="266" t="str">
        <f ca="1">IF(AND('Mapa final'!$H$46="Muy Alta",'Mapa final'!$L$46="Mayor"),CONCATENATE("R",'Mapa final'!$A$46),"")</f>
        <v/>
      </c>
      <c r="AC10" s="267"/>
      <c r="AD10" s="267" t="str">
        <f ca="1">IF(AND('Mapa final'!$H$52="Muy Alta",'Mapa final'!$L$52="Mayor"),CONCATENATE("R",'Mapa final'!$A$52),"")</f>
        <v/>
      </c>
      <c r="AE10" s="267"/>
      <c r="AF10" s="267" t="str">
        <f ca="1">IF(AND('Mapa final'!$H$58="Muy Alta",'Mapa final'!$L$58="Mayor"),CONCATENATE("R",'Mapa final'!$A$58),"")</f>
        <v/>
      </c>
      <c r="AG10" s="268"/>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3"/>
      <c r="AO10" s="291"/>
      <c r="AP10" s="292"/>
      <c r="AQ10" s="292"/>
      <c r="AR10" s="292"/>
      <c r="AS10" s="292"/>
      <c r="AT10" s="2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6"/>
      <c r="C11" s="286"/>
      <c r="D11" s="287"/>
      <c r="E11" s="279"/>
      <c r="F11" s="280"/>
      <c r="G11" s="280"/>
      <c r="H11" s="280"/>
      <c r="I11" s="281"/>
      <c r="J11" s="266"/>
      <c r="K11" s="267"/>
      <c r="L11" s="267"/>
      <c r="M11" s="267"/>
      <c r="N11" s="267"/>
      <c r="O11" s="268"/>
      <c r="P11" s="266"/>
      <c r="Q11" s="267"/>
      <c r="R11" s="267"/>
      <c r="S11" s="267"/>
      <c r="T11" s="267"/>
      <c r="U11" s="268"/>
      <c r="V11" s="266"/>
      <c r="W11" s="267"/>
      <c r="X11" s="267"/>
      <c r="Y11" s="267"/>
      <c r="Z11" s="267"/>
      <c r="AA11" s="268"/>
      <c r="AB11" s="266"/>
      <c r="AC11" s="267"/>
      <c r="AD11" s="267"/>
      <c r="AE11" s="267"/>
      <c r="AF11" s="267"/>
      <c r="AG11" s="268"/>
      <c r="AH11" s="257"/>
      <c r="AI11" s="258"/>
      <c r="AJ11" s="258"/>
      <c r="AK11" s="258"/>
      <c r="AL11" s="258"/>
      <c r="AM11" s="259"/>
      <c r="AN11" s="83"/>
      <c r="AO11" s="291"/>
      <c r="AP11" s="292"/>
      <c r="AQ11" s="292"/>
      <c r="AR11" s="292"/>
      <c r="AS11" s="292"/>
      <c r="AT11" s="2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6"/>
      <c r="C12" s="286"/>
      <c r="D12" s="287"/>
      <c r="E12" s="279"/>
      <c r="F12" s="280"/>
      <c r="G12" s="280"/>
      <c r="H12" s="280"/>
      <c r="I12" s="281"/>
      <c r="J12" s="266" t="str">
        <f ca="1">IF(AND('Mapa final'!$H$64="Muy Alta",'Mapa final'!$L$64="Leve"),CONCATENATE("R",'Mapa final'!$A$64),"")</f>
        <v/>
      </c>
      <c r="K12" s="267"/>
      <c r="L12" s="267" t="str">
        <f>IF(AND('Mapa final'!$H$70="Muy Alta",'Mapa final'!$L$70="Leve"),CONCATENATE("R",'Mapa final'!$A$70),"")</f>
        <v/>
      </c>
      <c r="M12" s="267"/>
      <c r="N12" s="267" t="str">
        <f>IF(AND('Mapa final'!$H$76="Muy Alta",'Mapa final'!$L$76="Leve"),CONCATENATE("R",'Mapa final'!$A$76),"")</f>
        <v/>
      </c>
      <c r="O12" s="268"/>
      <c r="P12" s="266" t="str">
        <f ca="1">IF(AND('Mapa final'!$H$64="Muy Alta",'Mapa final'!$L$64="Menor"),CONCATENATE("R",'Mapa final'!$A$64),"")</f>
        <v/>
      </c>
      <c r="Q12" s="267"/>
      <c r="R12" s="267" t="str">
        <f>IF(AND('Mapa final'!$H$70="Muy Alta",'Mapa final'!$L$70="Menor"),CONCATENATE("R",'Mapa final'!$A$70),"")</f>
        <v/>
      </c>
      <c r="S12" s="267"/>
      <c r="T12" s="267" t="str">
        <f>IF(AND('Mapa final'!$H$76="Muy Alta",'Mapa final'!$L$76="Menor"),CONCATENATE("R",'Mapa final'!$A$76),"")</f>
        <v/>
      </c>
      <c r="U12" s="268"/>
      <c r="V12" s="266" t="str">
        <f ca="1">IF(AND('Mapa final'!$H$64="Muy Alta",'Mapa final'!$L$64="Moderado"),CONCATENATE("R",'Mapa final'!$A$64),"")</f>
        <v/>
      </c>
      <c r="W12" s="267"/>
      <c r="X12" s="267" t="str">
        <f>IF(AND('Mapa final'!$H$70="Muy Alta",'Mapa final'!$L$70="Moderado"),CONCATENATE("R",'Mapa final'!$A$70),"")</f>
        <v/>
      </c>
      <c r="Y12" s="267"/>
      <c r="Z12" s="267" t="str">
        <f>IF(AND('Mapa final'!$H$76="Muy Alta",'Mapa final'!$L$76="Moderado"),CONCATENATE("R",'Mapa final'!$A$76),"")</f>
        <v/>
      </c>
      <c r="AA12" s="268"/>
      <c r="AB12" s="266" t="str">
        <f ca="1">IF(AND('Mapa final'!$H$64="Muy Alta",'Mapa final'!$L$64="Mayor"),CONCATENATE("R",'Mapa final'!$A$64),"")</f>
        <v/>
      </c>
      <c r="AC12" s="267"/>
      <c r="AD12" s="267" t="str">
        <f>IF(AND('Mapa final'!$H$70="Muy Alta",'Mapa final'!$L$70="Mayor"),CONCATENATE("R",'Mapa final'!$A$70),"")</f>
        <v/>
      </c>
      <c r="AE12" s="267"/>
      <c r="AF12" s="267" t="str">
        <f>IF(AND('Mapa final'!$H$76="Muy Alta",'Mapa final'!$L$76="Mayor"),CONCATENATE("R",'Mapa final'!$A$76),"")</f>
        <v/>
      </c>
      <c r="AG12" s="268"/>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3"/>
      <c r="AO12" s="291"/>
      <c r="AP12" s="292"/>
      <c r="AQ12" s="292"/>
      <c r="AR12" s="292"/>
      <c r="AS12" s="292"/>
      <c r="AT12" s="2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6"/>
      <c r="C13" s="286"/>
      <c r="D13" s="287"/>
      <c r="E13" s="282"/>
      <c r="F13" s="283"/>
      <c r="G13" s="283"/>
      <c r="H13" s="283"/>
      <c r="I13" s="284"/>
      <c r="J13" s="266"/>
      <c r="K13" s="267"/>
      <c r="L13" s="267"/>
      <c r="M13" s="267"/>
      <c r="N13" s="267"/>
      <c r="O13" s="268"/>
      <c r="P13" s="266"/>
      <c r="Q13" s="267"/>
      <c r="R13" s="267"/>
      <c r="S13" s="267"/>
      <c r="T13" s="267"/>
      <c r="U13" s="268"/>
      <c r="V13" s="266"/>
      <c r="W13" s="267"/>
      <c r="X13" s="267"/>
      <c r="Y13" s="267"/>
      <c r="Z13" s="267"/>
      <c r="AA13" s="268"/>
      <c r="AB13" s="266"/>
      <c r="AC13" s="267"/>
      <c r="AD13" s="267"/>
      <c r="AE13" s="267"/>
      <c r="AF13" s="267"/>
      <c r="AG13" s="268"/>
      <c r="AH13" s="260"/>
      <c r="AI13" s="261"/>
      <c r="AJ13" s="261"/>
      <c r="AK13" s="261"/>
      <c r="AL13" s="261"/>
      <c r="AM13" s="262"/>
      <c r="AN13" s="83"/>
      <c r="AO13" s="294"/>
      <c r="AP13" s="295"/>
      <c r="AQ13" s="295"/>
      <c r="AR13" s="295"/>
      <c r="AS13" s="295"/>
      <c r="AT13" s="2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6"/>
      <c r="C14" s="286"/>
      <c r="D14" s="287"/>
      <c r="E14" s="276" t="s">
        <v>115</v>
      </c>
      <c r="F14" s="277"/>
      <c r="G14" s="277"/>
      <c r="H14" s="277"/>
      <c r="I14" s="277"/>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R2</v>
      </c>
      <c r="S14" s="255"/>
      <c r="T14" s="255" t="str">
        <f ca="1">IF(AND('Mapa final'!$H$22="Alta",'Mapa final'!$L$22="Menor"),CONCATENATE("R",'Mapa final'!$A$22),"")</f>
        <v/>
      </c>
      <c r="U14" s="256"/>
      <c r="V14" s="272" t="str">
        <f ca="1">IF(AND('Mapa final'!$H$10="Alta",'Mapa final'!$L$10="Moderado"),CONCATENATE("R",'Mapa final'!$A$10),"")</f>
        <v/>
      </c>
      <c r="W14" s="273"/>
      <c r="X14" s="273" t="str">
        <f ca="1">IF(AND('Mapa final'!$H$16="Alta",'Mapa final'!$L$16="Moderado"),CONCATENATE("R",'Mapa final'!$A$16),"")</f>
        <v/>
      </c>
      <c r="Y14" s="273"/>
      <c r="Z14" s="273" t="str">
        <f ca="1">IF(AND('Mapa final'!$H$22="Alta",'Mapa final'!$L$22="Moderado"),CONCATENATE("R",'Mapa final'!$A$22),"")</f>
        <v/>
      </c>
      <c r="AA14" s="274"/>
      <c r="AB14" s="272" t="str">
        <f ca="1">IF(AND('Mapa final'!$H$10="Alta",'Mapa final'!$L$10="Mayor"),CONCATENATE("R",'Mapa final'!$A$10),"")</f>
        <v/>
      </c>
      <c r="AC14" s="273"/>
      <c r="AD14" s="273" t="str">
        <f ca="1">IF(AND('Mapa final'!$H$16="Alta",'Mapa final'!$L$16="Mayor"),CONCATENATE("R",'Mapa final'!$A$16),"")</f>
        <v/>
      </c>
      <c r="AE14" s="273"/>
      <c r="AF14" s="273" t="str">
        <f ca="1">IF(AND('Mapa final'!$H$22="Alta",'Mapa final'!$L$22="Mayor"),CONCATENATE("R",'Mapa final'!$A$22),"")</f>
        <v/>
      </c>
      <c r="AG14" s="274"/>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3"/>
      <c r="AO14" s="297" t="s">
        <v>80</v>
      </c>
      <c r="AP14" s="298"/>
      <c r="AQ14" s="298"/>
      <c r="AR14" s="298"/>
      <c r="AS14" s="298"/>
      <c r="AT14" s="2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6"/>
      <c r="C15" s="286"/>
      <c r="D15" s="287"/>
      <c r="E15" s="279"/>
      <c r="F15" s="280"/>
      <c r="G15" s="280"/>
      <c r="H15" s="280"/>
      <c r="I15" s="280"/>
      <c r="J15" s="248"/>
      <c r="K15" s="249"/>
      <c r="L15" s="249"/>
      <c r="M15" s="249"/>
      <c r="N15" s="249"/>
      <c r="O15" s="250"/>
      <c r="P15" s="248"/>
      <c r="Q15" s="249"/>
      <c r="R15" s="249"/>
      <c r="S15" s="249"/>
      <c r="T15" s="249"/>
      <c r="U15" s="250"/>
      <c r="V15" s="266"/>
      <c r="W15" s="267"/>
      <c r="X15" s="267"/>
      <c r="Y15" s="267"/>
      <c r="Z15" s="267"/>
      <c r="AA15" s="268"/>
      <c r="AB15" s="266"/>
      <c r="AC15" s="267"/>
      <c r="AD15" s="267"/>
      <c r="AE15" s="267"/>
      <c r="AF15" s="267"/>
      <c r="AG15" s="268"/>
      <c r="AH15" s="257"/>
      <c r="AI15" s="258"/>
      <c r="AJ15" s="258"/>
      <c r="AK15" s="258"/>
      <c r="AL15" s="258"/>
      <c r="AM15" s="259"/>
      <c r="AN15" s="83"/>
      <c r="AO15" s="300"/>
      <c r="AP15" s="301"/>
      <c r="AQ15" s="301"/>
      <c r="AR15" s="301"/>
      <c r="AS15" s="301"/>
      <c r="AT15" s="3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6"/>
      <c r="C16" s="286"/>
      <c r="D16" s="287"/>
      <c r="E16" s="279"/>
      <c r="F16" s="280"/>
      <c r="G16" s="280"/>
      <c r="H16" s="280"/>
      <c r="I16" s="280"/>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7" t="str">
        <f ca="1">IF(AND('Mapa final'!$H$34="Alta",'Mapa final'!$L$34="Moderado"),CONCATENATE("R",'Mapa final'!$A$34),"")</f>
        <v/>
      </c>
      <c r="Y16" s="267"/>
      <c r="Z16" s="267" t="str">
        <f ca="1">IF(AND('Mapa final'!$H$40="Alta",'Mapa final'!$L$40="Moderado"),CONCATENATE("R",'Mapa final'!$A$40),"")</f>
        <v/>
      </c>
      <c r="AA16" s="268"/>
      <c r="AB16" s="266" t="str">
        <f ca="1">IF(AND('Mapa final'!$H$28="Alta",'Mapa final'!$L$28="Mayor"),CONCATENATE("R",'Mapa final'!$A$28),"")</f>
        <v/>
      </c>
      <c r="AC16" s="267"/>
      <c r="AD16" s="267" t="str">
        <f ca="1">IF(AND('Mapa final'!$H$34="Alta",'Mapa final'!$L$34="Mayor"),CONCATENATE("R",'Mapa final'!$A$34),"")</f>
        <v/>
      </c>
      <c r="AE16" s="267"/>
      <c r="AF16" s="267" t="str">
        <f ca="1">IF(AND('Mapa final'!$H$40="Alta",'Mapa final'!$L$40="Mayor"),CONCATENATE("R",'Mapa final'!$A$40),"")</f>
        <v/>
      </c>
      <c r="AG16" s="268"/>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3"/>
      <c r="AO16" s="300"/>
      <c r="AP16" s="301"/>
      <c r="AQ16" s="301"/>
      <c r="AR16" s="301"/>
      <c r="AS16" s="301"/>
      <c r="AT16" s="3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6"/>
      <c r="C17" s="286"/>
      <c r="D17" s="287"/>
      <c r="E17" s="279"/>
      <c r="F17" s="280"/>
      <c r="G17" s="280"/>
      <c r="H17" s="280"/>
      <c r="I17" s="280"/>
      <c r="J17" s="248"/>
      <c r="K17" s="249"/>
      <c r="L17" s="249"/>
      <c r="M17" s="249"/>
      <c r="N17" s="249"/>
      <c r="O17" s="250"/>
      <c r="P17" s="248"/>
      <c r="Q17" s="249"/>
      <c r="R17" s="249"/>
      <c r="S17" s="249"/>
      <c r="T17" s="249"/>
      <c r="U17" s="250"/>
      <c r="V17" s="266"/>
      <c r="W17" s="267"/>
      <c r="X17" s="267"/>
      <c r="Y17" s="267"/>
      <c r="Z17" s="267"/>
      <c r="AA17" s="268"/>
      <c r="AB17" s="266"/>
      <c r="AC17" s="267"/>
      <c r="AD17" s="267"/>
      <c r="AE17" s="267"/>
      <c r="AF17" s="267"/>
      <c r="AG17" s="268"/>
      <c r="AH17" s="257"/>
      <c r="AI17" s="258"/>
      <c r="AJ17" s="258"/>
      <c r="AK17" s="258"/>
      <c r="AL17" s="258"/>
      <c r="AM17" s="259"/>
      <c r="AN17" s="83"/>
      <c r="AO17" s="300"/>
      <c r="AP17" s="301"/>
      <c r="AQ17" s="301"/>
      <c r="AR17" s="301"/>
      <c r="AS17" s="301"/>
      <c r="AT17" s="3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6"/>
      <c r="C18" s="286"/>
      <c r="D18" s="287"/>
      <c r="E18" s="279"/>
      <c r="F18" s="280"/>
      <c r="G18" s="280"/>
      <c r="H18" s="280"/>
      <c r="I18" s="280"/>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7" t="str">
        <f ca="1">IF(AND('Mapa final'!$H$52="Alta",'Mapa final'!$L$52="Moderado"),CONCATENATE("R",'Mapa final'!$A$52),"")</f>
        <v/>
      </c>
      <c r="Y18" s="267"/>
      <c r="Z18" s="267" t="str">
        <f ca="1">IF(AND('Mapa final'!$H$58="Alta",'Mapa final'!$L$58="Moderado"),CONCATENATE("R",'Mapa final'!$A$58),"")</f>
        <v/>
      </c>
      <c r="AA18" s="268"/>
      <c r="AB18" s="266" t="str">
        <f ca="1">IF(AND('Mapa final'!$H$46="Alta",'Mapa final'!$L$46="Mayor"),CONCATENATE("R",'Mapa final'!$A$46),"")</f>
        <v/>
      </c>
      <c r="AC18" s="267"/>
      <c r="AD18" s="267" t="str">
        <f ca="1">IF(AND('Mapa final'!$H$52="Alta",'Mapa final'!$L$52="Mayor"),CONCATENATE("R",'Mapa final'!$A$52),"")</f>
        <v/>
      </c>
      <c r="AE18" s="267"/>
      <c r="AF18" s="267" t="str">
        <f ca="1">IF(AND('Mapa final'!$H$58="Alta",'Mapa final'!$L$58="Mayor"),CONCATENATE("R",'Mapa final'!$A$58),"")</f>
        <v/>
      </c>
      <c r="AG18" s="268"/>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3"/>
      <c r="AO18" s="300"/>
      <c r="AP18" s="301"/>
      <c r="AQ18" s="301"/>
      <c r="AR18" s="301"/>
      <c r="AS18" s="301"/>
      <c r="AT18" s="3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6"/>
      <c r="C19" s="286"/>
      <c r="D19" s="287"/>
      <c r="E19" s="279"/>
      <c r="F19" s="280"/>
      <c r="G19" s="280"/>
      <c r="H19" s="280"/>
      <c r="I19" s="280"/>
      <c r="J19" s="248"/>
      <c r="K19" s="249"/>
      <c r="L19" s="249"/>
      <c r="M19" s="249"/>
      <c r="N19" s="249"/>
      <c r="O19" s="250"/>
      <c r="P19" s="248"/>
      <c r="Q19" s="249"/>
      <c r="R19" s="249"/>
      <c r="S19" s="249"/>
      <c r="T19" s="249"/>
      <c r="U19" s="250"/>
      <c r="V19" s="266"/>
      <c r="W19" s="267"/>
      <c r="X19" s="267"/>
      <c r="Y19" s="267"/>
      <c r="Z19" s="267"/>
      <c r="AA19" s="268"/>
      <c r="AB19" s="266"/>
      <c r="AC19" s="267"/>
      <c r="AD19" s="267"/>
      <c r="AE19" s="267"/>
      <c r="AF19" s="267"/>
      <c r="AG19" s="268"/>
      <c r="AH19" s="257"/>
      <c r="AI19" s="258"/>
      <c r="AJ19" s="258"/>
      <c r="AK19" s="258"/>
      <c r="AL19" s="258"/>
      <c r="AM19" s="259"/>
      <c r="AN19" s="83"/>
      <c r="AO19" s="300"/>
      <c r="AP19" s="301"/>
      <c r="AQ19" s="301"/>
      <c r="AR19" s="301"/>
      <c r="AS19" s="301"/>
      <c r="AT19" s="3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6"/>
      <c r="C20" s="286"/>
      <c r="D20" s="287"/>
      <c r="E20" s="279"/>
      <c r="F20" s="280"/>
      <c r="G20" s="280"/>
      <c r="H20" s="280"/>
      <c r="I20" s="280"/>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7" t="str">
        <f>IF(AND('Mapa final'!$H$70="Alta",'Mapa final'!$L$70="Moderado"),CONCATENATE("R",'Mapa final'!$A$70),"")</f>
        <v/>
      </c>
      <c r="Y20" s="267"/>
      <c r="Z20" s="267" t="str">
        <f>IF(AND('Mapa final'!$H$76="Alta",'Mapa final'!$L$76="Moderado"),CONCATENATE("R",'Mapa final'!$A$76),"")</f>
        <v/>
      </c>
      <c r="AA20" s="268"/>
      <c r="AB20" s="266" t="str">
        <f ca="1">IF(AND('Mapa final'!$H$64="Alta",'Mapa final'!$L$64="Mayor"),CONCATENATE("R",'Mapa final'!$A$64),"")</f>
        <v/>
      </c>
      <c r="AC20" s="267"/>
      <c r="AD20" s="267" t="str">
        <f>IF(AND('Mapa final'!$H$70="Alta",'Mapa final'!$L$70="Mayor"),CONCATENATE("R",'Mapa final'!$A$70),"")</f>
        <v/>
      </c>
      <c r="AE20" s="267"/>
      <c r="AF20" s="267" t="str">
        <f>IF(AND('Mapa final'!$H$76="Alta",'Mapa final'!$L$76="Mayor"),CONCATENATE("R",'Mapa final'!$A$76),"")</f>
        <v/>
      </c>
      <c r="AG20" s="268"/>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3"/>
      <c r="AO20" s="300"/>
      <c r="AP20" s="301"/>
      <c r="AQ20" s="301"/>
      <c r="AR20" s="301"/>
      <c r="AS20" s="301"/>
      <c r="AT20" s="3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6"/>
      <c r="C21" s="286"/>
      <c r="D21" s="287"/>
      <c r="E21" s="282"/>
      <c r="F21" s="283"/>
      <c r="G21" s="283"/>
      <c r="H21" s="283"/>
      <c r="I21" s="283"/>
      <c r="J21" s="251"/>
      <c r="K21" s="252"/>
      <c r="L21" s="252"/>
      <c r="M21" s="252"/>
      <c r="N21" s="252"/>
      <c r="O21" s="253"/>
      <c r="P21" s="251"/>
      <c r="Q21" s="252"/>
      <c r="R21" s="252"/>
      <c r="S21" s="252"/>
      <c r="T21" s="252"/>
      <c r="U21" s="253"/>
      <c r="V21" s="269"/>
      <c r="W21" s="270"/>
      <c r="X21" s="270"/>
      <c r="Y21" s="270"/>
      <c r="Z21" s="270"/>
      <c r="AA21" s="271"/>
      <c r="AB21" s="269"/>
      <c r="AC21" s="270"/>
      <c r="AD21" s="270"/>
      <c r="AE21" s="270"/>
      <c r="AF21" s="270"/>
      <c r="AG21" s="271"/>
      <c r="AH21" s="260"/>
      <c r="AI21" s="261"/>
      <c r="AJ21" s="261"/>
      <c r="AK21" s="261"/>
      <c r="AL21" s="261"/>
      <c r="AM21" s="262"/>
      <c r="AN21" s="83"/>
      <c r="AO21" s="303"/>
      <c r="AP21" s="304"/>
      <c r="AQ21" s="304"/>
      <c r="AR21" s="304"/>
      <c r="AS21" s="304"/>
      <c r="AT21" s="3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6"/>
      <c r="C22" s="286"/>
      <c r="D22" s="287"/>
      <c r="E22" s="276" t="s">
        <v>117</v>
      </c>
      <c r="F22" s="277"/>
      <c r="G22" s="277"/>
      <c r="H22" s="277"/>
      <c r="I22" s="278"/>
      <c r="J22" s="254" t="str">
        <f ca="1">IF(AND('Mapa final'!$H$10="Media",'Mapa final'!$L$10="Leve"),CONCATENATE("R",'Mapa final'!$A$10),"")</f>
        <v>R1</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2" t="str">
        <f ca="1">IF(AND('Mapa final'!$H$10="Media",'Mapa final'!$L$10="Mayor"),CONCATENATE("R",'Mapa final'!$A$10),"")</f>
        <v/>
      </c>
      <c r="AC22" s="273"/>
      <c r="AD22" s="273" t="str">
        <f ca="1">IF(AND('Mapa final'!$H$16="Media",'Mapa final'!$L$16="Mayor"),CONCATENATE("R",'Mapa final'!$A$16),"")</f>
        <v/>
      </c>
      <c r="AE22" s="273"/>
      <c r="AF22" s="273" t="str">
        <f ca="1">IF(AND('Mapa final'!$H$22="Media",'Mapa final'!$L$22="Mayor"),CONCATENATE("R",'Mapa final'!$A$22),"")</f>
        <v/>
      </c>
      <c r="AG22" s="274"/>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3"/>
      <c r="AO22" s="306" t="s">
        <v>81</v>
      </c>
      <c r="AP22" s="307"/>
      <c r="AQ22" s="307"/>
      <c r="AR22" s="307"/>
      <c r="AS22" s="307"/>
      <c r="AT22" s="3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6"/>
      <c r="C23" s="286"/>
      <c r="D23" s="287"/>
      <c r="E23" s="279"/>
      <c r="F23" s="280"/>
      <c r="G23" s="280"/>
      <c r="H23" s="280"/>
      <c r="I23" s="281"/>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8"/>
      <c r="AH23" s="257"/>
      <c r="AI23" s="258"/>
      <c r="AJ23" s="258"/>
      <c r="AK23" s="258"/>
      <c r="AL23" s="258"/>
      <c r="AM23" s="259"/>
      <c r="AN23" s="83"/>
      <c r="AO23" s="309"/>
      <c r="AP23" s="310"/>
      <c r="AQ23" s="310"/>
      <c r="AR23" s="310"/>
      <c r="AS23" s="310"/>
      <c r="AT23" s="3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6"/>
      <c r="C24" s="286"/>
      <c r="D24" s="287"/>
      <c r="E24" s="279"/>
      <c r="F24" s="280"/>
      <c r="G24" s="280"/>
      <c r="H24" s="280"/>
      <c r="I24" s="281"/>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7" t="str">
        <f ca="1">IF(AND('Mapa final'!$H$34="Media",'Mapa final'!$L$34="Mayor"),CONCATENATE("R",'Mapa final'!$A$34),"")</f>
        <v/>
      </c>
      <c r="AE24" s="267"/>
      <c r="AF24" s="267" t="str">
        <f ca="1">IF(AND('Mapa final'!$H$40="Media",'Mapa final'!$L$40="Mayor"),CONCATENATE("R",'Mapa final'!$A$40),"")</f>
        <v/>
      </c>
      <c r="AG24" s="268"/>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3"/>
      <c r="AO24" s="309"/>
      <c r="AP24" s="310"/>
      <c r="AQ24" s="310"/>
      <c r="AR24" s="310"/>
      <c r="AS24" s="310"/>
      <c r="AT24" s="3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6"/>
      <c r="C25" s="286"/>
      <c r="D25" s="287"/>
      <c r="E25" s="279"/>
      <c r="F25" s="280"/>
      <c r="G25" s="280"/>
      <c r="H25" s="280"/>
      <c r="I25" s="281"/>
      <c r="J25" s="248"/>
      <c r="K25" s="249"/>
      <c r="L25" s="249"/>
      <c r="M25" s="249"/>
      <c r="N25" s="249"/>
      <c r="O25" s="250"/>
      <c r="P25" s="248"/>
      <c r="Q25" s="249"/>
      <c r="R25" s="249"/>
      <c r="S25" s="249"/>
      <c r="T25" s="249"/>
      <c r="U25" s="250"/>
      <c r="V25" s="248"/>
      <c r="W25" s="249"/>
      <c r="X25" s="249"/>
      <c r="Y25" s="249"/>
      <c r="Z25" s="249"/>
      <c r="AA25" s="250"/>
      <c r="AB25" s="266"/>
      <c r="AC25" s="267"/>
      <c r="AD25" s="267"/>
      <c r="AE25" s="267"/>
      <c r="AF25" s="267"/>
      <c r="AG25" s="268"/>
      <c r="AH25" s="257"/>
      <c r="AI25" s="258"/>
      <c r="AJ25" s="258"/>
      <c r="AK25" s="258"/>
      <c r="AL25" s="258"/>
      <c r="AM25" s="259"/>
      <c r="AN25" s="83"/>
      <c r="AO25" s="309"/>
      <c r="AP25" s="310"/>
      <c r="AQ25" s="310"/>
      <c r="AR25" s="310"/>
      <c r="AS25" s="310"/>
      <c r="AT25" s="3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6"/>
      <c r="C26" s="286"/>
      <c r="D26" s="287"/>
      <c r="E26" s="279"/>
      <c r="F26" s="280"/>
      <c r="G26" s="280"/>
      <c r="H26" s="280"/>
      <c r="I26" s="281"/>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7" t="str">
        <f ca="1">IF(AND('Mapa final'!$H$52="Media",'Mapa final'!$L$52="Mayor"),CONCATENATE("R",'Mapa final'!$A$52),"")</f>
        <v/>
      </c>
      <c r="AE26" s="267"/>
      <c r="AF26" s="267" t="str">
        <f ca="1">IF(AND('Mapa final'!$H$58="Media",'Mapa final'!$L$58="Mayor"),CONCATENATE("R",'Mapa final'!$A$58),"")</f>
        <v/>
      </c>
      <c r="AG26" s="268"/>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3"/>
      <c r="AO26" s="309"/>
      <c r="AP26" s="310"/>
      <c r="AQ26" s="310"/>
      <c r="AR26" s="310"/>
      <c r="AS26" s="310"/>
      <c r="AT26" s="3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6"/>
      <c r="C27" s="286"/>
      <c r="D27" s="287"/>
      <c r="E27" s="279"/>
      <c r="F27" s="280"/>
      <c r="G27" s="280"/>
      <c r="H27" s="280"/>
      <c r="I27" s="281"/>
      <c r="J27" s="248"/>
      <c r="K27" s="249"/>
      <c r="L27" s="249"/>
      <c r="M27" s="249"/>
      <c r="N27" s="249"/>
      <c r="O27" s="250"/>
      <c r="P27" s="248"/>
      <c r="Q27" s="249"/>
      <c r="R27" s="249"/>
      <c r="S27" s="249"/>
      <c r="T27" s="249"/>
      <c r="U27" s="250"/>
      <c r="V27" s="248"/>
      <c r="W27" s="249"/>
      <c r="X27" s="249"/>
      <c r="Y27" s="249"/>
      <c r="Z27" s="249"/>
      <c r="AA27" s="250"/>
      <c r="AB27" s="266"/>
      <c r="AC27" s="267"/>
      <c r="AD27" s="267"/>
      <c r="AE27" s="267"/>
      <c r="AF27" s="267"/>
      <c r="AG27" s="268"/>
      <c r="AH27" s="257"/>
      <c r="AI27" s="258"/>
      <c r="AJ27" s="258"/>
      <c r="AK27" s="258"/>
      <c r="AL27" s="258"/>
      <c r="AM27" s="259"/>
      <c r="AN27" s="83"/>
      <c r="AO27" s="309"/>
      <c r="AP27" s="310"/>
      <c r="AQ27" s="310"/>
      <c r="AR27" s="310"/>
      <c r="AS27" s="310"/>
      <c r="AT27" s="3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6"/>
      <c r="C28" s="286"/>
      <c r="D28" s="287"/>
      <c r="E28" s="279"/>
      <c r="F28" s="280"/>
      <c r="G28" s="280"/>
      <c r="H28" s="280"/>
      <c r="I28" s="281"/>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7" t="str">
        <f>IF(AND('Mapa final'!$H$70="Media",'Mapa final'!$L$70="Mayor"),CONCATENATE("R",'Mapa final'!$A$70),"")</f>
        <v/>
      </c>
      <c r="AE28" s="267"/>
      <c r="AF28" s="267" t="str">
        <f>IF(AND('Mapa final'!$H$76="Media",'Mapa final'!$L$76="Mayor"),CONCATENATE("R",'Mapa final'!$A$76),"")</f>
        <v/>
      </c>
      <c r="AG28" s="268"/>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3"/>
      <c r="AO28" s="309"/>
      <c r="AP28" s="310"/>
      <c r="AQ28" s="310"/>
      <c r="AR28" s="310"/>
      <c r="AS28" s="310"/>
      <c r="AT28" s="3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6"/>
      <c r="C29" s="286"/>
      <c r="D29" s="287"/>
      <c r="E29" s="282"/>
      <c r="F29" s="283"/>
      <c r="G29" s="283"/>
      <c r="H29" s="283"/>
      <c r="I29" s="284"/>
      <c r="J29" s="248"/>
      <c r="K29" s="249"/>
      <c r="L29" s="249"/>
      <c r="M29" s="249"/>
      <c r="N29" s="249"/>
      <c r="O29" s="250"/>
      <c r="P29" s="251"/>
      <c r="Q29" s="252"/>
      <c r="R29" s="252"/>
      <c r="S29" s="252"/>
      <c r="T29" s="252"/>
      <c r="U29" s="253"/>
      <c r="V29" s="251"/>
      <c r="W29" s="252"/>
      <c r="X29" s="252"/>
      <c r="Y29" s="252"/>
      <c r="Z29" s="252"/>
      <c r="AA29" s="253"/>
      <c r="AB29" s="269"/>
      <c r="AC29" s="270"/>
      <c r="AD29" s="270"/>
      <c r="AE29" s="270"/>
      <c r="AF29" s="270"/>
      <c r="AG29" s="271"/>
      <c r="AH29" s="260"/>
      <c r="AI29" s="261"/>
      <c r="AJ29" s="261"/>
      <c r="AK29" s="261"/>
      <c r="AL29" s="261"/>
      <c r="AM29" s="262"/>
      <c r="AN29" s="83"/>
      <c r="AO29" s="312"/>
      <c r="AP29" s="313"/>
      <c r="AQ29" s="313"/>
      <c r="AR29" s="313"/>
      <c r="AS29" s="313"/>
      <c r="AT29" s="3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6"/>
      <c r="C30" s="286"/>
      <c r="D30" s="287"/>
      <c r="E30" s="276" t="s">
        <v>114</v>
      </c>
      <c r="F30" s="277"/>
      <c r="G30" s="277"/>
      <c r="H30" s="277"/>
      <c r="I30" s="277"/>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2" t="str">
        <f ca="1">IF(AND('Mapa final'!$H$10="Baja",'Mapa final'!$L$10="Mayor"),CONCATENATE("R",'Mapa final'!$A$10),"")</f>
        <v/>
      </c>
      <c r="AC30" s="273"/>
      <c r="AD30" s="273" t="str">
        <f ca="1">IF(AND('Mapa final'!$H$16="Baja",'Mapa final'!$L$16="Mayor"),CONCATENATE("R",'Mapa final'!$A$16),"")</f>
        <v/>
      </c>
      <c r="AE30" s="273"/>
      <c r="AF30" s="273" t="str">
        <f ca="1">IF(AND('Mapa final'!$H$22="Baja",'Mapa final'!$L$22="Mayor"),CONCATENATE("R",'Mapa final'!$A$22),"")</f>
        <v/>
      </c>
      <c r="AG30" s="274"/>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3"/>
      <c r="AO30" s="315" t="s">
        <v>82</v>
      </c>
      <c r="AP30" s="316"/>
      <c r="AQ30" s="316"/>
      <c r="AR30" s="316"/>
      <c r="AS30" s="316"/>
      <c r="AT30" s="3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6"/>
      <c r="C31" s="286"/>
      <c r="D31" s="287"/>
      <c r="E31" s="279"/>
      <c r="F31" s="280"/>
      <c r="G31" s="280"/>
      <c r="H31" s="280"/>
      <c r="I31" s="280"/>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8"/>
      <c r="AH31" s="257"/>
      <c r="AI31" s="258"/>
      <c r="AJ31" s="258"/>
      <c r="AK31" s="258"/>
      <c r="AL31" s="258"/>
      <c r="AM31" s="259"/>
      <c r="AN31" s="83"/>
      <c r="AO31" s="318"/>
      <c r="AP31" s="319"/>
      <c r="AQ31" s="319"/>
      <c r="AR31" s="319"/>
      <c r="AS31" s="319"/>
      <c r="AT31" s="3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6"/>
      <c r="C32" s="286"/>
      <c r="D32" s="287"/>
      <c r="E32" s="279"/>
      <c r="F32" s="280"/>
      <c r="G32" s="280"/>
      <c r="H32" s="280"/>
      <c r="I32" s="280"/>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7" t="str">
        <f ca="1">IF(AND('Mapa final'!$H$34="Baja",'Mapa final'!$L$34="Mayor"),CONCATENATE("R",'Mapa final'!$A$34),"")</f>
        <v/>
      </c>
      <c r="AE32" s="267"/>
      <c r="AF32" s="267" t="str">
        <f ca="1">IF(AND('Mapa final'!$H$40="Baja",'Mapa final'!$L$40="Mayor"),CONCATENATE("R",'Mapa final'!$A$40),"")</f>
        <v/>
      </c>
      <c r="AG32" s="268"/>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3"/>
      <c r="AO32" s="318"/>
      <c r="AP32" s="319"/>
      <c r="AQ32" s="319"/>
      <c r="AR32" s="319"/>
      <c r="AS32" s="319"/>
      <c r="AT32" s="3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6"/>
      <c r="C33" s="286"/>
      <c r="D33" s="287"/>
      <c r="E33" s="279"/>
      <c r="F33" s="280"/>
      <c r="G33" s="280"/>
      <c r="H33" s="280"/>
      <c r="I33" s="280"/>
      <c r="J33" s="239"/>
      <c r="K33" s="240"/>
      <c r="L33" s="240"/>
      <c r="M33" s="240"/>
      <c r="N33" s="240"/>
      <c r="O33" s="241"/>
      <c r="P33" s="249"/>
      <c r="Q33" s="249"/>
      <c r="R33" s="249"/>
      <c r="S33" s="249"/>
      <c r="T33" s="249"/>
      <c r="U33" s="250"/>
      <c r="V33" s="248"/>
      <c r="W33" s="249"/>
      <c r="X33" s="249"/>
      <c r="Y33" s="249"/>
      <c r="Z33" s="249"/>
      <c r="AA33" s="250"/>
      <c r="AB33" s="266"/>
      <c r="AC33" s="267"/>
      <c r="AD33" s="267"/>
      <c r="AE33" s="267"/>
      <c r="AF33" s="267"/>
      <c r="AG33" s="268"/>
      <c r="AH33" s="257"/>
      <c r="AI33" s="258"/>
      <c r="AJ33" s="258"/>
      <c r="AK33" s="258"/>
      <c r="AL33" s="258"/>
      <c r="AM33" s="259"/>
      <c r="AN33" s="83"/>
      <c r="AO33" s="318"/>
      <c r="AP33" s="319"/>
      <c r="AQ33" s="319"/>
      <c r="AR33" s="319"/>
      <c r="AS33" s="319"/>
      <c r="AT33" s="3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6"/>
      <c r="C34" s="286"/>
      <c r="D34" s="287"/>
      <c r="E34" s="279"/>
      <c r="F34" s="280"/>
      <c r="G34" s="280"/>
      <c r="H34" s="280"/>
      <c r="I34" s="280"/>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7" t="str">
        <f ca="1">IF(AND('Mapa final'!$H$52="Baja",'Mapa final'!$L$52="Mayor"),CONCATENATE("R",'Mapa final'!$A$52),"")</f>
        <v/>
      </c>
      <c r="AE34" s="267"/>
      <c r="AF34" s="267" t="str">
        <f ca="1">IF(AND('Mapa final'!$H$58="Baja",'Mapa final'!$L$58="Mayor"),CONCATENATE("R",'Mapa final'!$A$58),"")</f>
        <v/>
      </c>
      <c r="AG34" s="268"/>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3"/>
      <c r="AO34" s="318"/>
      <c r="AP34" s="319"/>
      <c r="AQ34" s="319"/>
      <c r="AR34" s="319"/>
      <c r="AS34" s="319"/>
      <c r="AT34" s="3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6"/>
      <c r="C35" s="286"/>
      <c r="D35" s="287"/>
      <c r="E35" s="279"/>
      <c r="F35" s="280"/>
      <c r="G35" s="280"/>
      <c r="H35" s="280"/>
      <c r="I35" s="280"/>
      <c r="J35" s="239"/>
      <c r="K35" s="240"/>
      <c r="L35" s="240"/>
      <c r="M35" s="240"/>
      <c r="N35" s="240"/>
      <c r="O35" s="241"/>
      <c r="P35" s="249"/>
      <c r="Q35" s="249"/>
      <c r="R35" s="249"/>
      <c r="S35" s="249"/>
      <c r="T35" s="249"/>
      <c r="U35" s="250"/>
      <c r="V35" s="248"/>
      <c r="W35" s="249"/>
      <c r="X35" s="249"/>
      <c r="Y35" s="249"/>
      <c r="Z35" s="249"/>
      <c r="AA35" s="250"/>
      <c r="AB35" s="266"/>
      <c r="AC35" s="267"/>
      <c r="AD35" s="267"/>
      <c r="AE35" s="267"/>
      <c r="AF35" s="267"/>
      <c r="AG35" s="268"/>
      <c r="AH35" s="257"/>
      <c r="AI35" s="258"/>
      <c r="AJ35" s="258"/>
      <c r="AK35" s="258"/>
      <c r="AL35" s="258"/>
      <c r="AM35" s="259"/>
      <c r="AN35" s="83"/>
      <c r="AO35" s="318"/>
      <c r="AP35" s="319"/>
      <c r="AQ35" s="319"/>
      <c r="AR35" s="319"/>
      <c r="AS35" s="319"/>
      <c r="AT35" s="3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6"/>
      <c r="C36" s="286"/>
      <c r="D36" s="287"/>
      <c r="E36" s="279"/>
      <c r="F36" s="280"/>
      <c r="G36" s="280"/>
      <c r="H36" s="280"/>
      <c r="I36" s="280"/>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7" t="str">
        <f>IF(AND('Mapa final'!$H$70="Baja",'Mapa final'!$L$70="Mayor"),CONCATENATE("R",'Mapa final'!$A$70),"")</f>
        <v/>
      </c>
      <c r="AE36" s="267"/>
      <c r="AF36" s="267" t="str">
        <f>IF(AND('Mapa final'!$H$76="Baja",'Mapa final'!$L$76="Mayor"),CONCATENATE("R",'Mapa final'!$A$76),"")</f>
        <v/>
      </c>
      <c r="AG36" s="268"/>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3"/>
      <c r="AO36" s="318"/>
      <c r="AP36" s="319"/>
      <c r="AQ36" s="319"/>
      <c r="AR36" s="319"/>
      <c r="AS36" s="319"/>
      <c r="AT36" s="3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6"/>
      <c r="C37" s="286"/>
      <c r="D37" s="287"/>
      <c r="E37" s="282"/>
      <c r="F37" s="283"/>
      <c r="G37" s="283"/>
      <c r="H37" s="283"/>
      <c r="I37" s="283"/>
      <c r="J37" s="242"/>
      <c r="K37" s="243"/>
      <c r="L37" s="243"/>
      <c r="M37" s="243"/>
      <c r="N37" s="243"/>
      <c r="O37" s="244"/>
      <c r="P37" s="252"/>
      <c r="Q37" s="252"/>
      <c r="R37" s="252"/>
      <c r="S37" s="252"/>
      <c r="T37" s="252"/>
      <c r="U37" s="253"/>
      <c r="V37" s="251"/>
      <c r="W37" s="252"/>
      <c r="X37" s="252"/>
      <c r="Y37" s="252"/>
      <c r="Z37" s="252"/>
      <c r="AA37" s="253"/>
      <c r="AB37" s="269"/>
      <c r="AC37" s="270"/>
      <c r="AD37" s="270"/>
      <c r="AE37" s="270"/>
      <c r="AF37" s="270"/>
      <c r="AG37" s="271"/>
      <c r="AH37" s="260"/>
      <c r="AI37" s="261"/>
      <c r="AJ37" s="261"/>
      <c r="AK37" s="261"/>
      <c r="AL37" s="261"/>
      <c r="AM37" s="262"/>
      <c r="AN37" s="83"/>
      <c r="AO37" s="321"/>
      <c r="AP37" s="322"/>
      <c r="AQ37" s="322"/>
      <c r="AR37" s="322"/>
      <c r="AS37" s="322"/>
      <c r="AT37" s="3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6"/>
      <c r="C38" s="286"/>
      <c r="D38" s="287"/>
      <c r="E38" s="276" t="s">
        <v>113</v>
      </c>
      <c r="F38" s="277"/>
      <c r="G38" s="277"/>
      <c r="H38" s="277"/>
      <c r="I38" s="278"/>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R3</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2" t="str">
        <f ca="1">IF(AND('Mapa final'!$H$10="Muy Baja",'Mapa final'!$L$10="Mayor"),CONCATENATE("R",'Mapa final'!$A$10),"")</f>
        <v/>
      </c>
      <c r="AC38" s="273"/>
      <c r="AD38" s="273" t="str">
        <f ca="1">IF(AND('Mapa final'!$H$16="Muy Baja",'Mapa final'!$L$16="Mayor"),CONCATENATE("R",'Mapa final'!$A$16),"")</f>
        <v/>
      </c>
      <c r="AE38" s="273"/>
      <c r="AF38" s="273" t="str">
        <f ca="1">IF(AND('Mapa final'!$H$22="Muy Baja",'Mapa final'!$L$22="Mayor"),CONCATENATE("R",'Mapa final'!$A$22),"")</f>
        <v/>
      </c>
      <c r="AG38" s="274"/>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6"/>
      <c r="C39" s="286"/>
      <c r="D39" s="287"/>
      <c r="E39" s="279"/>
      <c r="F39" s="280"/>
      <c r="G39" s="280"/>
      <c r="H39" s="280"/>
      <c r="I39" s="281"/>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8"/>
      <c r="AH39" s="257"/>
      <c r="AI39" s="258"/>
      <c r="AJ39" s="258"/>
      <c r="AK39" s="258"/>
      <c r="AL39" s="258"/>
      <c r="AM39" s="25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6"/>
      <c r="C40" s="286"/>
      <c r="D40" s="287"/>
      <c r="E40" s="279"/>
      <c r="F40" s="280"/>
      <c r="G40" s="280"/>
      <c r="H40" s="280"/>
      <c r="I40" s="281"/>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7" t="str">
        <f ca="1">IF(AND('Mapa final'!$H$34="Muy Baja",'Mapa final'!$L$34="Mayor"),CONCATENATE("R",'Mapa final'!$A$34),"")</f>
        <v/>
      </c>
      <c r="AE40" s="267"/>
      <c r="AF40" s="267" t="str">
        <f ca="1">IF(AND('Mapa final'!$H$40="Muy Baja",'Mapa final'!$L$40="Mayor"),CONCATENATE("R",'Mapa final'!$A$40),"")</f>
        <v/>
      </c>
      <c r="AG40" s="268"/>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6"/>
      <c r="C41" s="286"/>
      <c r="D41" s="287"/>
      <c r="E41" s="279"/>
      <c r="F41" s="280"/>
      <c r="G41" s="280"/>
      <c r="H41" s="280"/>
      <c r="I41" s="281"/>
      <c r="J41" s="239"/>
      <c r="K41" s="240"/>
      <c r="L41" s="240"/>
      <c r="M41" s="240"/>
      <c r="N41" s="240"/>
      <c r="O41" s="241"/>
      <c r="P41" s="239"/>
      <c r="Q41" s="240"/>
      <c r="R41" s="240"/>
      <c r="S41" s="240"/>
      <c r="T41" s="240"/>
      <c r="U41" s="241"/>
      <c r="V41" s="248"/>
      <c r="W41" s="249"/>
      <c r="X41" s="249"/>
      <c r="Y41" s="249"/>
      <c r="Z41" s="249"/>
      <c r="AA41" s="250"/>
      <c r="AB41" s="266"/>
      <c r="AC41" s="267"/>
      <c r="AD41" s="267"/>
      <c r="AE41" s="267"/>
      <c r="AF41" s="267"/>
      <c r="AG41" s="268"/>
      <c r="AH41" s="257"/>
      <c r="AI41" s="258"/>
      <c r="AJ41" s="258"/>
      <c r="AK41" s="258"/>
      <c r="AL41" s="258"/>
      <c r="AM41" s="25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6"/>
      <c r="C42" s="286"/>
      <c r="D42" s="287"/>
      <c r="E42" s="279"/>
      <c r="F42" s="280"/>
      <c r="G42" s="280"/>
      <c r="H42" s="280"/>
      <c r="I42" s="281"/>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7" t="str">
        <f ca="1">IF(AND('Mapa final'!$H$52="Muy Baja",'Mapa final'!$L$52="Mayor"),CONCATENATE("R",'Mapa final'!$A$52),"")</f>
        <v/>
      </c>
      <c r="AE42" s="267"/>
      <c r="AF42" s="267" t="str">
        <f ca="1">IF(AND('Mapa final'!$H$58="Muy Baja",'Mapa final'!$L$58="Mayor"),CONCATENATE("R",'Mapa final'!$A$58),"")</f>
        <v/>
      </c>
      <c r="AG42" s="268"/>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6"/>
      <c r="C43" s="286"/>
      <c r="D43" s="287"/>
      <c r="E43" s="279"/>
      <c r="F43" s="280"/>
      <c r="G43" s="280"/>
      <c r="H43" s="280"/>
      <c r="I43" s="281"/>
      <c r="J43" s="239"/>
      <c r="K43" s="240"/>
      <c r="L43" s="240"/>
      <c r="M43" s="240"/>
      <c r="N43" s="240"/>
      <c r="O43" s="241"/>
      <c r="P43" s="239"/>
      <c r="Q43" s="240"/>
      <c r="R43" s="240"/>
      <c r="S43" s="240"/>
      <c r="T43" s="240"/>
      <c r="U43" s="241"/>
      <c r="V43" s="248"/>
      <c r="W43" s="249"/>
      <c r="X43" s="249"/>
      <c r="Y43" s="249"/>
      <c r="Z43" s="249"/>
      <c r="AA43" s="250"/>
      <c r="AB43" s="266"/>
      <c r="AC43" s="267"/>
      <c r="AD43" s="267"/>
      <c r="AE43" s="267"/>
      <c r="AF43" s="267"/>
      <c r="AG43" s="268"/>
      <c r="AH43" s="257"/>
      <c r="AI43" s="258"/>
      <c r="AJ43" s="258"/>
      <c r="AK43" s="258"/>
      <c r="AL43" s="258"/>
      <c r="AM43" s="25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6"/>
      <c r="C44" s="286"/>
      <c r="D44" s="287"/>
      <c r="E44" s="279"/>
      <c r="F44" s="280"/>
      <c r="G44" s="280"/>
      <c r="H44" s="280"/>
      <c r="I44" s="281"/>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7" t="str">
        <f>IF(AND('Mapa final'!$H$70="Muy Baja",'Mapa final'!$L$70="Mayor"),CONCATENATE("R",'Mapa final'!$A$70),"")</f>
        <v/>
      </c>
      <c r="AE44" s="267"/>
      <c r="AF44" s="267" t="str">
        <f>IF(AND('Mapa final'!$H$76="Muy Baja",'Mapa final'!$L$76="Mayor"),CONCATENATE("R",'Mapa final'!$A$76),"")</f>
        <v/>
      </c>
      <c r="AG44" s="268"/>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6"/>
      <c r="C45" s="286"/>
      <c r="D45" s="287"/>
      <c r="E45" s="282"/>
      <c r="F45" s="283"/>
      <c r="G45" s="283"/>
      <c r="H45" s="283"/>
      <c r="I45" s="284"/>
      <c r="J45" s="242"/>
      <c r="K45" s="243"/>
      <c r="L45" s="243"/>
      <c r="M45" s="243"/>
      <c r="N45" s="243"/>
      <c r="O45" s="244"/>
      <c r="P45" s="242"/>
      <c r="Q45" s="243"/>
      <c r="R45" s="243"/>
      <c r="S45" s="243"/>
      <c r="T45" s="243"/>
      <c r="U45" s="244"/>
      <c r="V45" s="251"/>
      <c r="W45" s="252"/>
      <c r="X45" s="252"/>
      <c r="Y45" s="252"/>
      <c r="Z45" s="252"/>
      <c r="AA45" s="253"/>
      <c r="AB45" s="269"/>
      <c r="AC45" s="270"/>
      <c r="AD45" s="270"/>
      <c r="AE45" s="270"/>
      <c r="AF45" s="270"/>
      <c r="AG45" s="271"/>
      <c r="AH45" s="260"/>
      <c r="AI45" s="261"/>
      <c r="AJ45" s="261"/>
      <c r="AK45" s="261"/>
      <c r="AL45" s="261"/>
      <c r="AM45" s="26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85"/>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3" t="s">
        <v>160</v>
      </c>
      <c r="C2" s="354"/>
      <c r="D2" s="354"/>
      <c r="E2" s="354"/>
      <c r="F2" s="354"/>
      <c r="G2" s="354"/>
      <c r="H2" s="354"/>
      <c r="I2" s="354"/>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4"/>
      <c r="C3" s="354"/>
      <c r="D3" s="354"/>
      <c r="E3" s="354"/>
      <c r="F3" s="354"/>
      <c r="G3" s="354"/>
      <c r="H3" s="354"/>
      <c r="I3" s="354"/>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4"/>
      <c r="C4" s="354"/>
      <c r="D4" s="354"/>
      <c r="E4" s="354"/>
      <c r="F4" s="354"/>
      <c r="G4" s="354"/>
      <c r="H4" s="354"/>
      <c r="I4" s="354"/>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6" t="s">
        <v>4</v>
      </c>
      <c r="C6" s="286"/>
      <c r="D6" s="287"/>
      <c r="E6" s="324" t="s">
        <v>116</v>
      </c>
      <c r="F6" s="325"/>
      <c r="G6" s="325"/>
      <c r="H6" s="325"/>
      <c r="I6" s="326"/>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4" t="s">
        <v>79</v>
      </c>
      <c r="AP6" s="345"/>
      <c r="AQ6" s="345"/>
      <c r="AR6" s="345"/>
      <c r="AS6" s="345"/>
      <c r="AT6" s="3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6"/>
      <c r="C7" s="286"/>
      <c r="D7" s="287"/>
      <c r="E7" s="327"/>
      <c r="F7" s="328"/>
      <c r="G7" s="328"/>
      <c r="H7" s="328"/>
      <c r="I7" s="329"/>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7"/>
      <c r="AP7" s="348"/>
      <c r="AQ7" s="348"/>
      <c r="AR7" s="348"/>
      <c r="AS7" s="348"/>
      <c r="AT7" s="3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6"/>
      <c r="C8" s="286"/>
      <c r="D8" s="287"/>
      <c r="E8" s="327"/>
      <c r="F8" s="328"/>
      <c r="G8" s="328"/>
      <c r="H8" s="328"/>
      <c r="I8" s="329"/>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7"/>
      <c r="AP8" s="348"/>
      <c r="AQ8" s="348"/>
      <c r="AR8" s="348"/>
      <c r="AS8" s="348"/>
      <c r="AT8" s="3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6"/>
      <c r="C9" s="286"/>
      <c r="D9" s="287"/>
      <c r="E9" s="327"/>
      <c r="F9" s="328"/>
      <c r="G9" s="328"/>
      <c r="H9" s="328"/>
      <c r="I9" s="329"/>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7"/>
      <c r="AP9" s="348"/>
      <c r="AQ9" s="348"/>
      <c r="AR9" s="348"/>
      <c r="AS9" s="348"/>
      <c r="AT9" s="3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6"/>
      <c r="C10" s="286"/>
      <c r="D10" s="287"/>
      <c r="E10" s="327"/>
      <c r="F10" s="328"/>
      <c r="G10" s="328"/>
      <c r="H10" s="328"/>
      <c r="I10" s="329"/>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7"/>
      <c r="AP10" s="348"/>
      <c r="AQ10" s="348"/>
      <c r="AR10" s="348"/>
      <c r="AS10" s="348"/>
      <c r="AT10" s="3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6"/>
      <c r="C11" s="286"/>
      <c r="D11" s="287"/>
      <c r="E11" s="327"/>
      <c r="F11" s="328"/>
      <c r="G11" s="328"/>
      <c r="H11" s="328"/>
      <c r="I11" s="329"/>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7"/>
      <c r="AP11" s="348"/>
      <c r="AQ11" s="348"/>
      <c r="AR11" s="348"/>
      <c r="AS11" s="348"/>
      <c r="AT11" s="3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6"/>
      <c r="C12" s="286"/>
      <c r="D12" s="287"/>
      <c r="E12" s="327"/>
      <c r="F12" s="328"/>
      <c r="G12" s="328"/>
      <c r="H12" s="328"/>
      <c r="I12" s="329"/>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7"/>
      <c r="AP12" s="348"/>
      <c r="AQ12" s="348"/>
      <c r="AR12" s="348"/>
      <c r="AS12" s="348"/>
      <c r="AT12" s="3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6"/>
      <c r="C13" s="286"/>
      <c r="D13" s="287"/>
      <c r="E13" s="327"/>
      <c r="F13" s="328"/>
      <c r="G13" s="328"/>
      <c r="H13" s="328"/>
      <c r="I13" s="329"/>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7"/>
      <c r="AP13" s="348"/>
      <c r="AQ13" s="348"/>
      <c r="AR13" s="348"/>
      <c r="AS13" s="348"/>
      <c r="AT13" s="3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6"/>
      <c r="C14" s="286"/>
      <c r="D14" s="287"/>
      <c r="E14" s="327"/>
      <c r="F14" s="328"/>
      <c r="G14" s="328"/>
      <c r="H14" s="328"/>
      <c r="I14" s="329"/>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7"/>
      <c r="AP14" s="348"/>
      <c r="AQ14" s="348"/>
      <c r="AR14" s="348"/>
      <c r="AS14" s="348"/>
      <c r="AT14" s="3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6"/>
      <c r="C15" s="286"/>
      <c r="D15" s="287"/>
      <c r="E15" s="330"/>
      <c r="F15" s="331"/>
      <c r="G15" s="331"/>
      <c r="H15" s="331"/>
      <c r="I15" s="33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0"/>
      <c r="AP15" s="351"/>
      <c r="AQ15" s="351"/>
      <c r="AR15" s="351"/>
      <c r="AS15" s="351"/>
      <c r="AT15" s="3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6"/>
      <c r="C16" s="286"/>
      <c r="D16" s="287"/>
      <c r="E16" s="324" t="s">
        <v>115</v>
      </c>
      <c r="F16" s="325"/>
      <c r="G16" s="325"/>
      <c r="H16" s="325"/>
      <c r="I16" s="325"/>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6"/>
      <c r="C17" s="286"/>
      <c r="D17" s="287"/>
      <c r="E17" s="343"/>
      <c r="F17" s="328"/>
      <c r="G17" s="328"/>
      <c r="H17" s="328"/>
      <c r="I17" s="328"/>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6"/>
      <c r="C18" s="286"/>
      <c r="D18" s="287"/>
      <c r="E18" s="327"/>
      <c r="F18" s="328"/>
      <c r="G18" s="328"/>
      <c r="H18" s="328"/>
      <c r="I18" s="328"/>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6"/>
      <c r="C19" s="286"/>
      <c r="D19" s="287"/>
      <c r="E19" s="327"/>
      <c r="F19" s="328"/>
      <c r="G19" s="328"/>
      <c r="H19" s="328"/>
      <c r="I19" s="328"/>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6"/>
      <c r="C20" s="286"/>
      <c r="D20" s="287"/>
      <c r="E20" s="327"/>
      <c r="F20" s="328"/>
      <c r="G20" s="328"/>
      <c r="H20" s="328"/>
      <c r="I20" s="328"/>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6"/>
      <c r="C21" s="286"/>
      <c r="D21" s="287"/>
      <c r="E21" s="327"/>
      <c r="F21" s="328"/>
      <c r="G21" s="328"/>
      <c r="H21" s="328"/>
      <c r="I21" s="328"/>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6"/>
      <c r="C22" s="286"/>
      <c r="D22" s="287"/>
      <c r="E22" s="327"/>
      <c r="F22" s="328"/>
      <c r="G22" s="328"/>
      <c r="H22" s="328"/>
      <c r="I22" s="328"/>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6"/>
      <c r="C23" s="286"/>
      <c r="D23" s="287"/>
      <c r="E23" s="327"/>
      <c r="F23" s="328"/>
      <c r="G23" s="328"/>
      <c r="H23" s="328"/>
      <c r="I23" s="328"/>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6"/>
      <c r="C24" s="286"/>
      <c r="D24" s="287"/>
      <c r="E24" s="327"/>
      <c r="F24" s="328"/>
      <c r="G24" s="328"/>
      <c r="H24" s="328"/>
      <c r="I24" s="328"/>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6"/>
      <c r="C25" s="286"/>
      <c r="D25" s="287"/>
      <c r="E25" s="330"/>
      <c r="F25" s="331"/>
      <c r="G25" s="331"/>
      <c r="H25" s="331"/>
      <c r="I25" s="331"/>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6"/>
      <c r="C26" s="286"/>
      <c r="D26" s="287"/>
      <c r="E26" s="324" t="s">
        <v>117</v>
      </c>
      <c r="F26" s="325"/>
      <c r="G26" s="325"/>
      <c r="H26" s="325"/>
      <c r="I26" s="326"/>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6"/>
      <c r="C27" s="286"/>
      <c r="D27" s="287"/>
      <c r="E27" s="343"/>
      <c r="F27" s="328"/>
      <c r="G27" s="328"/>
      <c r="H27" s="328"/>
      <c r="I27" s="329"/>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R2C1</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6"/>
      <c r="C28" s="286"/>
      <c r="D28" s="287"/>
      <c r="E28" s="327"/>
      <c r="F28" s="328"/>
      <c r="G28" s="328"/>
      <c r="H28" s="328"/>
      <c r="I28" s="329"/>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6"/>
      <c r="C29" s="286"/>
      <c r="D29" s="287"/>
      <c r="E29" s="327"/>
      <c r="F29" s="328"/>
      <c r="G29" s="328"/>
      <c r="H29" s="328"/>
      <c r="I29" s="329"/>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6"/>
      <c r="C30" s="286"/>
      <c r="D30" s="287"/>
      <c r="E30" s="327"/>
      <c r="F30" s="328"/>
      <c r="G30" s="328"/>
      <c r="H30" s="328"/>
      <c r="I30" s="329"/>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6"/>
      <c r="C31" s="286"/>
      <c r="D31" s="287"/>
      <c r="E31" s="327"/>
      <c r="F31" s="328"/>
      <c r="G31" s="328"/>
      <c r="H31" s="328"/>
      <c r="I31" s="329"/>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6"/>
      <c r="C32" s="286"/>
      <c r="D32" s="287"/>
      <c r="E32" s="327"/>
      <c r="F32" s="328"/>
      <c r="G32" s="328"/>
      <c r="H32" s="328"/>
      <c r="I32" s="329"/>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6"/>
      <c r="C33" s="286"/>
      <c r="D33" s="287"/>
      <c r="E33" s="327"/>
      <c r="F33" s="328"/>
      <c r="G33" s="328"/>
      <c r="H33" s="328"/>
      <c r="I33" s="329"/>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6"/>
      <c r="C34" s="286"/>
      <c r="D34" s="287"/>
      <c r="E34" s="327"/>
      <c r="F34" s="328"/>
      <c r="G34" s="328"/>
      <c r="H34" s="328"/>
      <c r="I34" s="329"/>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6"/>
      <c r="C35" s="286"/>
      <c r="D35" s="287"/>
      <c r="E35" s="330"/>
      <c r="F35" s="331"/>
      <c r="G35" s="331"/>
      <c r="H35" s="331"/>
      <c r="I35" s="33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6"/>
      <c r="C36" s="286"/>
      <c r="D36" s="287"/>
      <c r="E36" s="324" t="s">
        <v>114</v>
      </c>
      <c r="F36" s="325"/>
      <c r="G36" s="325"/>
      <c r="H36" s="325"/>
      <c r="I36" s="325"/>
      <c r="J36" s="73" t="str">
        <f ca="1">IF(AND('Mapa final'!$Y$10="Baja",'Mapa final'!$AA$10="Leve"),CONCATENATE("R1C",'Mapa final'!$O$10),"")</f>
        <v>R1C1</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6"/>
      <c r="C37" s="286"/>
      <c r="D37" s="287"/>
      <c r="E37" s="343"/>
      <c r="F37" s="328"/>
      <c r="G37" s="328"/>
      <c r="H37" s="328"/>
      <c r="I37" s="328"/>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6"/>
      <c r="C38" s="286"/>
      <c r="D38" s="287"/>
      <c r="E38" s="327"/>
      <c r="F38" s="328"/>
      <c r="G38" s="328"/>
      <c r="H38" s="328"/>
      <c r="I38" s="328"/>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6"/>
      <c r="C39" s="286"/>
      <c r="D39" s="287"/>
      <c r="E39" s="327"/>
      <c r="F39" s="328"/>
      <c r="G39" s="328"/>
      <c r="H39" s="328"/>
      <c r="I39" s="328"/>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6"/>
      <c r="C40" s="286"/>
      <c r="D40" s="287"/>
      <c r="E40" s="327"/>
      <c r="F40" s="328"/>
      <c r="G40" s="328"/>
      <c r="H40" s="328"/>
      <c r="I40" s="328"/>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6"/>
      <c r="C41" s="286"/>
      <c r="D41" s="287"/>
      <c r="E41" s="327"/>
      <c r="F41" s="328"/>
      <c r="G41" s="328"/>
      <c r="H41" s="328"/>
      <c r="I41" s="328"/>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6"/>
      <c r="C42" s="286"/>
      <c r="D42" s="287"/>
      <c r="E42" s="327"/>
      <c r="F42" s="328"/>
      <c r="G42" s="328"/>
      <c r="H42" s="328"/>
      <c r="I42" s="328"/>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6"/>
      <c r="C43" s="286"/>
      <c r="D43" s="287"/>
      <c r="E43" s="327"/>
      <c r="F43" s="328"/>
      <c r="G43" s="328"/>
      <c r="H43" s="328"/>
      <c r="I43" s="328"/>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6"/>
      <c r="C44" s="286"/>
      <c r="D44" s="287"/>
      <c r="E44" s="327"/>
      <c r="F44" s="328"/>
      <c r="G44" s="328"/>
      <c r="H44" s="328"/>
      <c r="I44" s="328"/>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6"/>
      <c r="C45" s="286"/>
      <c r="D45" s="287"/>
      <c r="E45" s="330"/>
      <c r="F45" s="331"/>
      <c r="G45" s="331"/>
      <c r="H45" s="331"/>
      <c r="I45" s="331"/>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86"/>
      <c r="C46" s="286"/>
      <c r="D46" s="287"/>
      <c r="E46" s="324" t="s">
        <v>113</v>
      </c>
      <c r="F46" s="325"/>
      <c r="G46" s="325"/>
      <c r="H46" s="325"/>
      <c r="I46" s="326"/>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6"/>
      <c r="C47" s="286"/>
      <c r="D47" s="287"/>
      <c r="E47" s="343"/>
      <c r="F47" s="328"/>
      <c r="G47" s="328"/>
      <c r="H47" s="328"/>
      <c r="I47" s="329"/>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6"/>
      <c r="C48" s="286"/>
      <c r="D48" s="287"/>
      <c r="E48" s="343"/>
      <c r="F48" s="328"/>
      <c r="G48" s="328"/>
      <c r="H48" s="328"/>
      <c r="I48" s="329"/>
      <c r="J48" s="76" t="str">
        <f ca="1">IF(AND('Mapa final'!$Y$22="Muy Baja",'Mapa final'!$AA$22="Leve"),CONCATENATE("R3C",'Mapa final'!$O$22),"")</f>
        <v>R3C1</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6"/>
      <c r="C49" s="286"/>
      <c r="D49" s="287"/>
      <c r="E49" s="327"/>
      <c r="F49" s="328"/>
      <c r="G49" s="328"/>
      <c r="H49" s="328"/>
      <c r="I49" s="329"/>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6"/>
      <c r="C50" s="286"/>
      <c r="D50" s="287"/>
      <c r="E50" s="327"/>
      <c r="F50" s="328"/>
      <c r="G50" s="328"/>
      <c r="H50" s="328"/>
      <c r="I50" s="329"/>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6"/>
      <c r="C51" s="286"/>
      <c r="D51" s="287"/>
      <c r="E51" s="327"/>
      <c r="F51" s="328"/>
      <c r="G51" s="328"/>
      <c r="H51" s="328"/>
      <c r="I51" s="329"/>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6"/>
      <c r="C52" s="286"/>
      <c r="D52" s="287"/>
      <c r="E52" s="327"/>
      <c r="F52" s="328"/>
      <c r="G52" s="328"/>
      <c r="H52" s="328"/>
      <c r="I52" s="329"/>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6"/>
      <c r="C53" s="286"/>
      <c r="D53" s="287"/>
      <c r="E53" s="327"/>
      <c r="F53" s="328"/>
      <c r="G53" s="328"/>
      <c r="H53" s="328"/>
      <c r="I53" s="329"/>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6"/>
      <c r="C54" s="286"/>
      <c r="D54" s="287"/>
      <c r="E54" s="327"/>
      <c r="F54" s="328"/>
      <c r="G54" s="328"/>
      <c r="H54" s="328"/>
      <c r="I54" s="329"/>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6"/>
      <c r="C55" s="286"/>
      <c r="D55" s="287"/>
      <c r="E55" s="330"/>
      <c r="F55" s="331"/>
      <c r="G55" s="331"/>
      <c r="H55" s="331"/>
      <c r="I55" s="33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4" t="s">
        <v>112</v>
      </c>
      <c r="K56" s="325"/>
      <c r="L56" s="325"/>
      <c r="M56" s="325"/>
      <c r="N56" s="325"/>
      <c r="O56" s="326"/>
      <c r="P56" s="324" t="s">
        <v>111</v>
      </c>
      <c r="Q56" s="325"/>
      <c r="R56" s="325"/>
      <c r="S56" s="325"/>
      <c r="T56" s="325"/>
      <c r="U56" s="326"/>
      <c r="V56" s="324" t="s">
        <v>110</v>
      </c>
      <c r="W56" s="325"/>
      <c r="X56" s="325"/>
      <c r="Y56" s="325"/>
      <c r="Z56" s="325"/>
      <c r="AA56" s="326"/>
      <c r="AB56" s="324" t="s">
        <v>109</v>
      </c>
      <c r="AC56" s="333"/>
      <c r="AD56" s="325"/>
      <c r="AE56" s="325"/>
      <c r="AF56" s="325"/>
      <c r="AG56" s="326"/>
      <c r="AH56" s="324" t="s">
        <v>108</v>
      </c>
      <c r="AI56" s="325"/>
      <c r="AJ56" s="325"/>
      <c r="AK56" s="325"/>
      <c r="AL56" s="325"/>
      <c r="AM56" s="32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7"/>
      <c r="K57" s="328"/>
      <c r="L57" s="328"/>
      <c r="M57" s="328"/>
      <c r="N57" s="328"/>
      <c r="O57" s="329"/>
      <c r="P57" s="327"/>
      <c r="Q57" s="328"/>
      <c r="R57" s="328"/>
      <c r="S57" s="328"/>
      <c r="T57" s="328"/>
      <c r="U57" s="329"/>
      <c r="V57" s="327"/>
      <c r="W57" s="328"/>
      <c r="X57" s="328"/>
      <c r="Y57" s="328"/>
      <c r="Z57" s="328"/>
      <c r="AA57" s="329"/>
      <c r="AB57" s="327"/>
      <c r="AC57" s="328"/>
      <c r="AD57" s="328"/>
      <c r="AE57" s="328"/>
      <c r="AF57" s="328"/>
      <c r="AG57" s="329"/>
      <c r="AH57" s="327"/>
      <c r="AI57" s="328"/>
      <c r="AJ57" s="328"/>
      <c r="AK57" s="328"/>
      <c r="AL57" s="328"/>
      <c r="AM57" s="32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7"/>
      <c r="K58" s="328"/>
      <c r="L58" s="328"/>
      <c r="M58" s="328"/>
      <c r="N58" s="328"/>
      <c r="O58" s="329"/>
      <c r="P58" s="327"/>
      <c r="Q58" s="328"/>
      <c r="R58" s="328"/>
      <c r="S58" s="328"/>
      <c r="T58" s="328"/>
      <c r="U58" s="329"/>
      <c r="V58" s="327"/>
      <c r="W58" s="328"/>
      <c r="X58" s="328"/>
      <c r="Y58" s="328"/>
      <c r="Z58" s="328"/>
      <c r="AA58" s="329"/>
      <c r="AB58" s="327"/>
      <c r="AC58" s="328"/>
      <c r="AD58" s="328"/>
      <c r="AE58" s="328"/>
      <c r="AF58" s="328"/>
      <c r="AG58" s="329"/>
      <c r="AH58" s="327"/>
      <c r="AI58" s="328"/>
      <c r="AJ58" s="328"/>
      <c r="AK58" s="328"/>
      <c r="AL58" s="328"/>
      <c r="AM58" s="32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7"/>
      <c r="K59" s="328"/>
      <c r="L59" s="328"/>
      <c r="M59" s="328"/>
      <c r="N59" s="328"/>
      <c r="O59" s="329"/>
      <c r="P59" s="327"/>
      <c r="Q59" s="328"/>
      <c r="R59" s="328"/>
      <c r="S59" s="328"/>
      <c r="T59" s="328"/>
      <c r="U59" s="329"/>
      <c r="V59" s="327"/>
      <c r="W59" s="328"/>
      <c r="X59" s="328"/>
      <c r="Y59" s="328"/>
      <c r="Z59" s="328"/>
      <c r="AA59" s="329"/>
      <c r="AB59" s="327"/>
      <c r="AC59" s="328"/>
      <c r="AD59" s="328"/>
      <c r="AE59" s="328"/>
      <c r="AF59" s="328"/>
      <c r="AG59" s="329"/>
      <c r="AH59" s="327"/>
      <c r="AI59" s="328"/>
      <c r="AJ59" s="328"/>
      <c r="AK59" s="328"/>
      <c r="AL59" s="328"/>
      <c r="AM59" s="32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7"/>
      <c r="K60" s="328"/>
      <c r="L60" s="328"/>
      <c r="M60" s="328"/>
      <c r="N60" s="328"/>
      <c r="O60" s="329"/>
      <c r="P60" s="327"/>
      <c r="Q60" s="328"/>
      <c r="R60" s="328"/>
      <c r="S60" s="328"/>
      <c r="T60" s="328"/>
      <c r="U60" s="329"/>
      <c r="V60" s="327"/>
      <c r="W60" s="328"/>
      <c r="X60" s="328"/>
      <c r="Y60" s="328"/>
      <c r="Z60" s="328"/>
      <c r="AA60" s="329"/>
      <c r="AB60" s="327"/>
      <c r="AC60" s="328"/>
      <c r="AD60" s="328"/>
      <c r="AE60" s="328"/>
      <c r="AF60" s="328"/>
      <c r="AG60" s="329"/>
      <c r="AH60" s="327"/>
      <c r="AI60" s="328"/>
      <c r="AJ60" s="328"/>
      <c r="AK60" s="328"/>
      <c r="AL60" s="328"/>
      <c r="AM60" s="32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0"/>
      <c r="K61" s="331"/>
      <c r="L61" s="331"/>
      <c r="M61" s="331"/>
      <c r="N61" s="331"/>
      <c r="O61" s="332"/>
      <c r="P61" s="330"/>
      <c r="Q61" s="331"/>
      <c r="R61" s="331"/>
      <c r="S61" s="331"/>
      <c r="T61" s="331"/>
      <c r="U61" s="332"/>
      <c r="V61" s="330"/>
      <c r="W61" s="331"/>
      <c r="X61" s="331"/>
      <c r="Y61" s="331"/>
      <c r="Z61" s="331"/>
      <c r="AA61" s="332"/>
      <c r="AB61" s="330"/>
      <c r="AC61" s="331"/>
      <c r="AD61" s="331"/>
      <c r="AE61" s="331"/>
      <c r="AF61" s="331"/>
      <c r="AG61" s="332"/>
      <c r="AH61" s="330"/>
      <c r="AI61" s="331"/>
      <c r="AJ61" s="331"/>
      <c r="AK61" s="331"/>
      <c r="AL61" s="331"/>
      <c r="AM61" s="3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2023-06-05T23:02:29Z</dcterms:modified>
</cp:coreProperties>
</file>