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filterPrivacy="1" defaultThemeVersion="124226"/>
  <bookViews>
    <workbookView xWindow="240" yWindow="165" windowWidth="14805" windowHeight="7950" activeTab="1"/>
  </bookViews>
  <sheets>
    <sheet name="SECOP" sheetId="37" r:id="rId1"/>
    <sheet name="ejecut enero a junio secop" sheetId="39" r:id="rId2"/>
    <sheet name="consolidado general " sheetId="31" r:id="rId3"/>
    <sheet name=" CONSOLIDADO POR RUBROS " sheetId="22" state="hidden" r:id="rId4"/>
    <sheet name="Relacion equipos medicos-indus " sheetId="27" state="hidden" r:id="rId5"/>
    <sheet name="CONSOLIDADO PLAN  POR RUBROS " sheetId="35" r:id="rId6"/>
    <sheet name="EQUIPOS NECESID. SERVICIOS " sheetId="32" r:id="rId7"/>
    <sheet name="QUIROFANOS Y SALA PARTOS " sheetId="2" r:id="rId8"/>
    <sheet name="URGENCIAS Y CONSULTA EXTERNA" sheetId="8" r:id="rId9"/>
    <sheet name="SERVICIO FARMACEUTICO" sheetId="10" r:id="rId10"/>
    <sheet name="CIOORDINACION UNIVERSITARIO" sheetId="11" r:id="rId11"/>
    <sheet name="SALUD OCUPACIONAL " sheetId="29" r:id="rId12"/>
    <sheet name="SOPORTE TERAPEUTICO " sheetId="17" r:id="rId13"/>
    <sheet name="AYUDAS DIAGNOSTICAS " sheetId="16" r:id="rId14"/>
    <sheet name="HOSPITALIZACION " sheetId="21" r:id="rId15"/>
    <sheet name="coord. neurocirugia " sheetId="23" state="hidden" r:id="rId16"/>
    <sheet name="NEUROCIRUGIA " sheetId="33" r:id="rId17"/>
    <sheet name="ATENCION AL USUARIO " sheetId="24" r:id="rId18"/>
    <sheet name="AREAS ADMINISTRATIVAS" sheetId="19" state="hidden" r:id="rId19"/>
    <sheet name="emergencias y desastre " sheetId="4" r:id="rId20"/>
    <sheet name="ALMACEN " sheetId="5" r:id="rId21"/>
    <sheet name="OFICINA CALIDAD" sheetId="1" state="hidden" r:id="rId22"/>
    <sheet name="CALIDAD " sheetId="34" r:id="rId23"/>
    <sheet name="GESTION DE LA INFORMACION " sheetId="7" r:id="rId24"/>
    <sheet name="apoyo logistico " sheetId="28" r:id="rId25"/>
    <sheet name="mantenimiento" sheetId="36" r:id="rId26"/>
  </sheets>
  <externalReferences>
    <externalReference r:id="rId27"/>
  </externalReferences>
  <definedNames>
    <definedName name="_xlnm._FilterDatabase" localSheetId="20" hidden="1">'ALMACEN '!$B$6:$R$134</definedName>
    <definedName name="_xlnm._FilterDatabase" localSheetId="24" hidden="1">'apoyo logistico '!$B$6:$T$50</definedName>
    <definedName name="_xlnm._FilterDatabase" localSheetId="13" hidden="1">'AYUDAS DIAGNOSTICAS '!$A$6:$R$6</definedName>
    <definedName name="_xlnm._FilterDatabase" localSheetId="10" hidden="1">'CIOORDINACION UNIVERSITARIO'!$B$7:$R$17</definedName>
    <definedName name="_xlnm._FilterDatabase" localSheetId="23" hidden="1">'GESTION DE LA INFORMACION '!$A$6:$Q$123</definedName>
    <definedName name="_xlnm._FilterDatabase" localSheetId="14" hidden="1">'HOSPITALIZACION '!$A$7:$R$214</definedName>
    <definedName name="_xlnm._FilterDatabase" localSheetId="7" hidden="1">'QUIROFANOS Y SALA PARTOS '!$B$6:$S$210</definedName>
    <definedName name="_xlnm._FilterDatabase" localSheetId="11" hidden="1">'SALUD OCUPACIONAL '!$B$7:$R$39</definedName>
    <definedName name="_xlnm._FilterDatabase" localSheetId="9" hidden="1">'SERVICIO FARMACEUTICO'!#REF!</definedName>
    <definedName name="_xlnm._FilterDatabase" localSheetId="12" hidden="1">'SOPORTE TERAPEUTICO '!$A$6:$R$104</definedName>
  </definedNames>
  <calcPr calcId="144525"/>
</workbook>
</file>

<file path=xl/calcChain.xml><?xml version="1.0" encoding="utf-8"?>
<calcChain xmlns="http://schemas.openxmlformats.org/spreadsheetml/2006/main">
  <c r="I85" i="39" l="1"/>
  <c r="J33" i="39" l="1"/>
  <c r="J83" i="39"/>
  <c r="J81" i="39"/>
  <c r="J79" i="39"/>
  <c r="J77" i="39"/>
  <c r="J75" i="39"/>
  <c r="J73" i="39"/>
  <c r="J71" i="39"/>
  <c r="J69" i="39"/>
  <c r="J67" i="39"/>
  <c r="J65" i="39"/>
  <c r="J63" i="39"/>
  <c r="J61" i="39"/>
  <c r="J59" i="39"/>
  <c r="J57" i="39"/>
  <c r="J55" i="39"/>
  <c r="J53" i="39"/>
  <c r="J51" i="39"/>
  <c r="J49" i="39"/>
  <c r="J47" i="39"/>
  <c r="J45" i="39"/>
  <c r="J43" i="39"/>
  <c r="J41" i="39"/>
  <c r="J39" i="39"/>
  <c r="J37" i="39"/>
  <c r="J35" i="39"/>
  <c r="J31" i="39"/>
  <c r="J27" i="39"/>
  <c r="J25" i="39"/>
  <c r="J23" i="39"/>
  <c r="J21" i="39"/>
  <c r="J19" i="39"/>
  <c r="J17" i="39"/>
  <c r="J15" i="39"/>
  <c r="I49" i="37" l="1"/>
  <c r="I48" i="37"/>
  <c r="I47" i="37"/>
  <c r="I46" i="37"/>
  <c r="I45" i="37"/>
  <c r="I44" i="37"/>
  <c r="I43" i="37"/>
  <c r="I42" i="37"/>
  <c r="I41" i="37"/>
  <c r="I40" i="37"/>
  <c r="I39" i="37"/>
  <c r="I38" i="37"/>
  <c r="I37" i="37"/>
  <c r="I36" i="37"/>
  <c r="I35" i="37"/>
  <c r="I34" i="37"/>
  <c r="I33" i="37"/>
  <c r="I32" i="37"/>
  <c r="I31" i="37"/>
  <c r="I30" i="37"/>
  <c r="I29" i="37"/>
  <c r="I28" i="37"/>
  <c r="I27" i="37"/>
  <c r="I26" i="37"/>
  <c r="I24" i="37"/>
  <c r="I23" i="37"/>
  <c r="I22" i="37"/>
  <c r="I21" i="37"/>
  <c r="I20" i="37"/>
  <c r="I19" i="37"/>
  <c r="I18" i="37"/>
  <c r="I17" i="37"/>
  <c r="I16" i="37"/>
  <c r="I15" i="37"/>
  <c r="B137" i="7" l="1"/>
  <c r="M28" i="31"/>
  <c r="B126" i="7"/>
  <c r="E31" i="31" l="1"/>
  <c r="S31" i="31" s="1"/>
  <c r="C19" i="36"/>
  <c r="S19" i="31"/>
  <c r="V19" i="31" s="1"/>
  <c r="AD130" i="5"/>
  <c r="M130" i="5"/>
  <c r="N130" i="5" s="1"/>
  <c r="AD129" i="5"/>
  <c r="M129" i="5"/>
  <c r="N129" i="5" s="1"/>
  <c r="AD128" i="5"/>
  <c r="M128" i="5"/>
  <c r="N128" i="5" s="1"/>
  <c r="AD127" i="5"/>
  <c r="N127" i="5"/>
  <c r="M127" i="5"/>
  <c r="AD126" i="5"/>
  <c r="N126" i="5"/>
  <c r="M126" i="5"/>
  <c r="AD125" i="5"/>
  <c r="S125" i="5"/>
  <c r="S126" i="5" s="1"/>
  <c r="N125" i="5"/>
  <c r="M125" i="5"/>
  <c r="AD124" i="5"/>
  <c r="N124" i="5"/>
  <c r="M124" i="5"/>
  <c r="AD123" i="5"/>
  <c r="N123" i="5"/>
  <c r="M123" i="5"/>
  <c r="AD122" i="5"/>
  <c r="N122" i="5"/>
  <c r="M122" i="5"/>
  <c r="AD121" i="5"/>
  <c r="N121" i="5"/>
  <c r="M121" i="5"/>
  <c r="AD120" i="5"/>
  <c r="N120" i="5"/>
  <c r="M120" i="5"/>
  <c r="AD119" i="5"/>
  <c r="N119" i="5"/>
  <c r="M119" i="5"/>
  <c r="AD118" i="5"/>
  <c r="N118" i="5"/>
  <c r="M118" i="5"/>
  <c r="AD117" i="5"/>
  <c r="N117" i="5"/>
  <c r="M117" i="5"/>
  <c r="AD116" i="5"/>
  <c r="N116" i="5"/>
  <c r="M116" i="5"/>
  <c r="AD115" i="5"/>
  <c r="N115" i="5"/>
  <c r="M115" i="5"/>
  <c r="AD114" i="5"/>
  <c r="N114" i="5"/>
  <c r="M114" i="5"/>
  <c r="AD113" i="5"/>
  <c r="N113" i="5"/>
  <c r="M113" i="5"/>
  <c r="AD112" i="5"/>
  <c r="N112" i="5"/>
  <c r="M112" i="5"/>
  <c r="AD111" i="5"/>
  <c r="N111" i="5"/>
  <c r="M111" i="5"/>
  <c r="AD110" i="5"/>
  <c r="N110" i="5"/>
  <c r="M110" i="5"/>
  <c r="AD109" i="5"/>
  <c r="N109" i="5"/>
  <c r="M109" i="5"/>
  <c r="AD108" i="5"/>
  <c r="N108" i="5"/>
  <c r="M108" i="5"/>
  <c r="AD107" i="5"/>
  <c r="N107" i="5"/>
  <c r="M107" i="5"/>
  <c r="AD106" i="5"/>
  <c r="N106" i="5"/>
  <c r="M106" i="5"/>
  <c r="AD105" i="5"/>
  <c r="N105" i="5"/>
  <c r="M105" i="5"/>
  <c r="AD104" i="5"/>
  <c r="N104" i="5"/>
  <c r="M104" i="5"/>
  <c r="AD103" i="5"/>
  <c r="N103" i="5"/>
  <c r="M103" i="5"/>
  <c r="AD102" i="5"/>
  <c r="N102" i="5"/>
  <c r="M102" i="5"/>
  <c r="AD101" i="5"/>
  <c r="N101" i="5"/>
  <c r="M101" i="5"/>
  <c r="AD100" i="5"/>
  <c r="N100" i="5"/>
  <c r="M100" i="5"/>
  <c r="AD99" i="5"/>
  <c r="N99" i="5"/>
  <c r="M99" i="5"/>
  <c r="AD98" i="5"/>
  <c r="N98" i="5"/>
  <c r="M98" i="5"/>
  <c r="AD97" i="5"/>
  <c r="N97" i="5"/>
  <c r="M97" i="5"/>
  <c r="AD96" i="5"/>
  <c r="N96" i="5"/>
  <c r="M96" i="5"/>
  <c r="AD95" i="5"/>
  <c r="N95" i="5"/>
  <c r="M95" i="5"/>
  <c r="AD94" i="5"/>
  <c r="N94" i="5"/>
  <c r="M94" i="5"/>
  <c r="AD93" i="5"/>
  <c r="N93" i="5"/>
  <c r="M93" i="5"/>
  <c r="AD92" i="5"/>
  <c r="N92" i="5"/>
  <c r="M92" i="5"/>
  <c r="AD91" i="5"/>
  <c r="N91" i="5"/>
  <c r="M91" i="5"/>
  <c r="AD90" i="5"/>
  <c r="N90" i="5"/>
  <c r="M90" i="5"/>
  <c r="AD89" i="5"/>
  <c r="N89" i="5"/>
  <c r="M89" i="5"/>
  <c r="AD88" i="5"/>
  <c r="N88" i="5"/>
  <c r="M88" i="5"/>
  <c r="AD87" i="5"/>
  <c r="N87" i="5"/>
  <c r="M87" i="5"/>
  <c r="AD86" i="5"/>
  <c r="N86" i="5"/>
  <c r="M86" i="5"/>
  <c r="AD85" i="5"/>
  <c r="N85" i="5"/>
  <c r="M85" i="5"/>
  <c r="AD84" i="5"/>
  <c r="N84" i="5"/>
  <c r="M84" i="5"/>
  <c r="AD83" i="5"/>
  <c r="N83" i="5"/>
  <c r="M83" i="5"/>
  <c r="AD82" i="5"/>
  <c r="N82" i="5"/>
  <c r="M82" i="5"/>
  <c r="AD81" i="5"/>
  <c r="N81" i="5"/>
  <c r="M81" i="5"/>
  <c r="AD80" i="5"/>
  <c r="N80" i="5"/>
  <c r="M80" i="5"/>
  <c r="AD79" i="5"/>
  <c r="N79" i="5"/>
  <c r="M79" i="5"/>
  <c r="AD78" i="5"/>
  <c r="N78" i="5"/>
  <c r="M78" i="5"/>
  <c r="AD77" i="5"/>
  <c r="N77" i="5"/>
  <c r="M77" i="5"/>
  <c r="AD76" i="5"/>
  <c r="N76" i="5"/>
  <c r="M76" i="5"/>
  <c r="AD75" i="5"/>
  <c r="N75" i="5"/>
  <c r="M75" i="5"/>
  <c r="AD74" i="5"/>
  <c r="N74" i="5"/>
  <c r="M74" i="5"/>
  <c r="AD73" i="5"/>
  <c r="N73" i="5"/>
  <c r="M73" i="5"/>
  <c r="N72" i="5"/>
  <c r="M72" i="5"/>
  <c r="N71" i="5"/>
  <c r="M71" i="5"/>
  <c r="N70" i="5"/>
  <c r="M70" i="5"/>
  <c r="N69" i="5"/>
  <c r="M69" i="5"/>
  <c r="N68" i="5"/>
  <c r="M68" i="5"/>
  <c r="N67" i="5"/>
  <c r="M67" i="5"/>
  <c r="N66" i="5"/>
  <c r="M66" i="5"/>
  <c r="N65" i="5"/>
  <c r="M65" i="5"/>
  <c r="N64" i="5"/>
  <c r="M64" i="5"/>
  <c r="N63" i="5"/>
  <c r="M63" i="5"/>
  <c r="N62" i="5"/>
  <c r="M62" i="5"/>
  <c r="N61" i="5"/>
  <c r="M61" i="5"/>
  <c r="N60" i="5"/>
  <c r="M60" i="5"/>
  <c r="N59" i="5"/>
  <c r="M59" i="5"/>
  <c r="N58" i="5"/>
  <c r="M58" i="5"/>
  <c r="N57" i="5"/>
  <c r="M57" i="5"/>
  <c r="N56" i="5"/>
  <c r="M56" i="5"/>
  <c r="N55" i="5"/>
  <c r="M55" i="5"/>
  <c r="N54" i="5"/>
  <c r="M54" i="5"/>
  <c r="N53" i="5"/>
  <c r="M53" i="5"/>
  <c r="N52" i="5"/>
  <c r="M52" i="5"/>
  <c r="N51" i="5"/>
  <c r="M51" i="5"/>
  <c r="N50" i="5"/>
  <c r="M50" i="5"/>
  <c r="N49" i="5"/>
  <c r="M49" i="5"/>
  <c r="N48" i="5"/>
  <c r="M48" i="5"/>
  <c r="N47" i="5"/>
  <c r="M47" i="5"/>
  <c r="N46" i="5"/>
  <c r="M46" i="5"/>
  <c r="N45" i="5"/>
  <c r="M45" i="5"/>
  <c r="N44" i="5"/>
  <c r="M44" i="5"/>
  <c r="N43" i="5"/>
  <c r="M43" i="5"/>
  <c r="N42" i="5"/>
  <c r="M42" i="5"/>
  <c r="N41" i="5"/>
  <c r="M41" i="5"/>
  <c r="N40" i="5"/>
  <c r="M40" i="5"/>
  <c r="N39" i="5"/>
  <c r="M39" i="5"/>
  <c r="N38" i="5"/>
  <c r="M38" i="5"/>
  <c r="N37" i="5"/>
  <c r="M37" i="5"/>
  <c r="N36" i="5"/>
  <c r="M36" i="5"/>
  <c r="N35" i="5"/>
  <c r="M35" i="5"/>
  <c r="N34" i="5"/>
  <c r="M34" i="5"/>
  <c r="N33" i="5"/>
  <c r="M33" i="5"/>
  <c r="N32" i="5"/>
  <c r="M32" i="5"/>
  <c r="N31" i="5"/>
  <c r="M31" i="5"/>
  <c r="N30" i="5"/>
  <c r="M30" i="5"/>
  <c r="N29" i="5"/>
  <c r="M29" i="5"/>
  <c r="N28" i="5"/>
  <c r="M28" i="5"/>
  <c r="N27" i="5"/>
  <c r="M27" i="5"/>
  <c r="N26" i="5"/>
  <c r="M26" i="5"/>
  <c r="N25" i="5"/>
  <c r="M25" i="5"/>
  <c r="N24" i="5"/>
  <c r="M24" i="5"/>
  <c r="N23" i="5"/>
  <c r="M23" i="5"/>
  <c r="N22" i="5"/>
  <c r="M22" i="5"/>
  <c r="N21" i="5"/>
  <c r="M21" i="5"/>
  <c r="N20" i="5"/>
  <c r="M20" i="5"/>
  <c r="N19" i="5"/>
  <c r="M19" i="5"/>
  <c r="N18" i="5"/>
  <c r="M18" i="5"/>
  <c r="N17" i="5"/>
  <c r="M17" i="5"/>
  <c r="N16" i="5"/>
  <c r="M16" i="5"/>
  <c r="N15" i="5"/>
  <c r="M15" i="5"/>
  <c r="N14" i="5"/>
  <c r="M14" i="5"/>
  <c r="N13" i="5"/>
  <c r="M13" i="5"/>
  <c r="N12" i="5"/>
  <c r="M12" i="5"/>
  <c r="N11" i="5"/>
  <c r="M11" i="5"/>
  <c r="N10" i="5"/>
  <c r="M10" i="5"/>
  <c r="N9" i="5"/>
  <c r="M9" i="5"/>
  <c r="N8" i="5"/>
  <c r="M8" i="5"/>
  <c r="N7" i="5"/>
  <c r="M7" i="5"/>
  <c r="M135" i="5" l="1"/>
  <c r="N131" i="5"/>
  <c r="C140" i="5"/>
  <c r="C25" i="31" s="1"/>
  <c r="C139" i="5"/>
  <c r="T15" i="31" s="1"/>
  <c r="AD132" i="5"/>
  <c r="M131" i="5"/>
  <c r="C141" i="5"/>
  <c r="G15" i="31" s="1"/>
  <c r="M132" i="5"/>
  <c r="C115" i="32"/>
  <c r="C111" i="32"/>
  <c r="C11" i="31"/>
  <c r="G101" i="32"/>
  <c r="L148" i="21"/>
  <c r="C142" i="5" l="1"/>
  <c r="B377" i="16"/>
  <c r="G41" i="32"/>
  <c r="G35" i="32"/>
  <c r="G34" i="32"/>
  <c r="G33" i="32"/>
  <c r="G32" i="32"/>
  <c r="G31" i="32"/>
  <c r="M214" i="21" l="1"/>
  <c r="C14" i="31"/>
  <c r="L134" i="21"/>
  <c r="M134" i="21" s="1"/>
  <c r="M13" i="21"/>
  <c r="L13" i="21"/>
  <c r="M12" i="21"/>
  <c r="L12" i="21"/>
  <c r="M11" i="21"/>
  <c r="L11" i="21"/>
  <c r="G42" i="32"/>
  <c r="G30" i="32"/>
  <c r="G25" i="32"/>
  <c r="B225" i="21" l="1"/>
  <c r="D13" i="31" s="1"/>
  <c r="R20" i="31" l="1"/>
  <c r="P20" i="31"/>
  <c r="J20" i="31"/>
  <c r="V14" i="31"/>
  <c r="B20" i="33"/>
  <c r="M11" i="33"/>
  <c r="L11" i="33"/>
  <c r="M10" i="33"/>
  <c r="L10" i="33"/>
  <c r="M9" i="33"/>
  <c r="L9" i="33"/>
  <c r="M8" i="33"/>
  <c r="M12" i="33" s="1"/>
  <c r="L8" i="33"/>
  <c r="L12" i="33" s="1"/>
  <c r="R26" i="31"/>
  <c r="D26" i="31"/>
  <c r="Q16" i="31"/>
  <c r="V16" i="31" s="1"/>
  <c r="C24" i="34"/>
  <c r="L12" i="34"/>
  <c r="M9" i="34"/>
  <c r="M12" i="34" s="1"/>
  <c r="L9" i="34"/>
  <c r="M8" i="34"/>
  <c r="L8" i="34"/>
  <c r="D32" i="31" l="1"/>
  <c r="S26" i="31"/>
  <c r="R32" i="31"/>
  <c r="Q20" i="31"/>
  <c r="L27" i="31"/>
  <c r="L32" i="31" s="1"/>
  <c r="C69" i="28"/>
  <c r="U17" i="31"/>
  <c r="U20" i="31" s="1"/>
  <c r="N27" i="31"/>
  <c r="N32" i="31" s="1"/>
  <c r="N17" i="31"/>
  <c r="J27" i="31"/>
  <c r="H17" i="31"/>
  <c r="H27" i="31"/>
  <c r="F27" i="31"/>
  <c r="M27" i="31"/>
  <c r="M32" i="31" s="1"/>
  <c r="K27" i="31"/>
  <c r="K32" i="31" s="1"/>
  <c r="G17" i="31"/>
  <c r="C27" i="31"/>
  <c r="J29" i="31"/>
  <c r="S29" i="31" s="1"/>
  <c r="B372" i="16"/>
  <c r="C12" i="31"/>
  <c r="O12" i="31"/>
  <c r="N12" i="31"/>
  <c r="G12" i="31"/>
  <c r="F12" i="31"/>
  <c r="C12" i="16"/>
  <c r="M11" i="31"/>
  <c r="M20" i="31" s="1"/>
  <c r="F11" i="31"/>
  <c r="G11" i="31"/>
  <c r="D11" i="31"/>
  <c r="E11" i="31"/>
  <c r="G9" i="31"/>
  <c r="I9" i="31"/>
  <c r="H8" i="31"/>
  <c r="G8" i="31"/>
  <c r="G100" i="32"/>
  <c r="G99" i="32"/>
  <c r="G98" i="32"/>
  <c r="G97" i="32"/>
  <c r="G96" i="32"/>
  <c r="G95" i="32"/>
  <c r="G94" i="32"/>
  <c r="G93" i="32"/>
  <c r="G92" i="32"/>
  <c r="G91" i="32"/>
  <c r="G90" i="32"/>
  <c r="G89" i="32"/>
  <c r="G88" i="32"/>
  <c r="G87" i="32"/>
  <c r="G86" i="32"/>
  <c r="G85" i="32"/>
  <c r="G84" i="32"/>
  <c r="G83" i="32"/>
  <c r="G82" i="32"/>
  <c r="G81" i="32"/>
  <c r="G80" i="32"/>
  <c r="G79" i="32"/>
  <c r="G78" i="32"/>
  <c r="G77" i="32"/>
  <c r="G76" i="32"/>
  <c r="G75" i="32"/>
  <c r="G74" i="32"/>
  <c r="G73" i="32"/>
  <c r="G72" i="32"/>
  <c r="G71" i="32"/>
  <c r="G70" i="32"/>
  <c r="G69" i="32"/>
  <c r="G68" i="32"/>
  <c r="G67" i="32"/>
  <c r="G66" i="32"/>
  <c r="G65" i="32"/>
  <c r="G64" i="32"/>
  <c r="G63" i="32"/>
  <c r="G62" i="32"/>
  <c r="G61" i="32"/>
  <c r="G60" i="32"/>
  <c r="G59" i="32"/>
  <c r="G58" i="32"/>
  <c r="G57" i="32"/>
  <c r="G56" i="32"/>
  <c r="G49" i="32"/>
  <c r="G48" i="32"/>
  <c r="G47" i="32"/>
  <c r="G46" i="32"/>
  <c r="G40" i="32"/>
  <c r="G43" i="32" s="1"/>
  <c r="G29" i="32"/>
  <c r="G36" i="32" s="1"/>
  <c r="G24" i="32"/>
  <c r="G23" i="32"/>
  <c r="G22" i="32"/>
  <c r="G21" i="32"/>
  <c r="G20" i="32"/>
  <c r="G19" i="32"/>
  <c r="G10" i="32"/>
  <c r="G9" i="32"/>
  <c r="G8" i="32"/>
  <c r="C6" i="31"/>
  <c r="S27" i="31" l="1"/>
  <c r="G16" i="32"/>
  <c r="G50" i="32"/>
  <c r="G26" i="32"/>
  <c r="V11" i="31"/>
  <c r="V9" i="31"/>
  <c r="V17" i="31"/>
  <c r="V12" i="31"/>
  <c r="N20" i="31"/>
  <c r="V8" i="31"/>
  <c r="L149" i="21" l="1"/>
  <c r="M149" i="21" s="1"/>
  <c r="L150" i="21"/>
  <c r="M150" i="21" s="1"/>
  <c r="L151" i="21"/>
  <c r="M151" i="21" s="1"/>
  <c r="L152" i="21"/>
  <c r="M152" i="21" s="1"/>
  <c r="L153" i="21"/>
  <c r="M153" i="21" s="1"/>
  <c r="L154" i="21"/>
  <c r="L155" i="21"/>
  <c r="L156" i="21"/>
  <c r="M156" i="21" s="1"/>
  <c r="M154" i="21" l="1"/>
  <c r="M148" i="21"/>
  <c r="M155" i="21"/>
  <c r="M8" i="4"/>
  <c r="L8" i="4"/>
  <c r="C18" i="4" s="1"/>
  <c r="C24" i="31" s="1"/>
  <c r="S24" i="31" s="1"/>
  <c r="L8" i="21"/>
  <c r="N38" i="29"/>
  <c r="M38" i="29"/>
  <c r="N37" i="29"/>
  <c r="M37" i="29"/>
  <c r="N36" i="29"/>
  <c r="M36" i="29"/>
  <c r="N35" i="29"/>
  <c r="N34" i="29"/>
  <c r="M34" i="29"/>
  <c r="N33" i="29"/>
  <c r="M33" i="29"/>
  <c r="N32" i="29"/>
  <c r="M32" i="29"/>
  <c r="N31" i="29"/>
  <c r="M31" i="29"/>
  <c r="N30" i="29"/>
  <c r="M30" i="29"/>
  <c r="N29" i="29"/>
  <c r="N28" i="29"/>
  <c r="M28" i="29"/>
  <c r="N27" i="29"/>
  <c r="M27" i="29"/>
  <c r="N26" i="29"/>
  <c r="M26" i="29"/>
  <c r="N25" i="29"/>
  <c r="M25" i="29"/>
  <c r="N24" i="29"/>
  <c r="M24" i="29"/>
  <c r="N23" i="29"/>
  <c r="M23" i="29"/>
  <c r="N22" i="29"/>
  <c r="M22" i="29"/>
  <c r="N21" i="29"/>
  <c r="M21" i="29"/>
  <c r="N20" i="29"/>
  <c r="M20" i="29"/>
  <c r="N19" i="29"/>
  <c r="M19" i="29"/>
  <c r="N18" i="29"/>
  <c r="M18" i="29"/>
  <c r="M17" i="29"/>
  <c r="N17" i="29" s="1"/>
  <c r="M16" i="29"/>
  <c r="N16" i="29" s="1"/>
  <c r="M15" i="29"/>
  <c r="N15" i="29" s="1"/>
  <c r="N14" i="29"/>
  <c r="C48" i="29" s="1"/>
  <c r="J30" i="31" s="1"/>
  <c r="M14" i="29"/>
  <c r="N13" i="29"/>
  <c r="C47" i="29" s="1"/>
  <c r="G10" i="31" s="1"/>
  <c r="N12" i="29"/>
  <c r="M12" i="29"/>
  <c r="N11" i="29"/>
  <c r="M11" i="29"/>
  <c r="N10" i="29"/>
  <c r="M10" i="29"/>
  <c r="N9" i="29"/>
  <c r="M9" i="29"/>
  <c r="N8" i="29"/>
  <c r="M8" i="29"/>
  <c r="Y21" i="22"/>
  <c r="W21" i="22"/>
  <c r="V21" i="22"/>
  <c r="C19" i="4" l="1"/>
  <c r="C49" i="29"/>
  <c r="H10" i="31" s="1"/>
  <c r="C45" i="29"/>
  <c r="I10" i="31" s="1"/>
  <c r="L9" i="4"/>
  <c r="C50" i="29"/>
  <c r="P30" i="31" s="1"/>
  <c r="P32" i="31" s="1"/>
  <c r="C51" i="29"/>
  <c r="L10" i="31" s="1"/>
  <c r="L20" i="31" s="1"/>
  <c r="M39" i="29"/>
  <c r="C46" i="29"/>
  <c r="K10" i="31" s="1"/>
  <c r="K20" i="31" s="1"/>
  <c r="N39" i="29"/>
  <c r="L213" i="21"/>
  <c r="M213" i="21" s="1"/>
  <c r="L212" i="21"/>
  <c r="M212" i="21" s="1"/>
  <c r="L211" i="21"/>
  <c r="M211" i="21" s="1"/>
  <c r="L210" i="21"/>
  <c r="M210" i="21" s="1"/>
  <c r="L209" i="21"/>
  <c r="M209" i="21" s="1"/>
  <c r="L208" i="21"/>
  <c r="M208" i="21" s="1"/>
  <c r="L207" i="21"/>
  <c r="M207" i="21" s="1"/>
  <c r="L206" i="21"/>
  <c r="M206" i="21" s="1"/>
  <c r="L205" i="21"/>
  <c r="L147" i="21"/>
  <c r="L146" i="21"/>
  <c r="M146" i="21" s="1"/>
  <c r="L145" i="21"/>
  <c r="M145" i="21" s="1"/>
  <c r="L144" i="21"/>
  <c r="M144" i="21" s="1"/>
  <c r="L143" i="21"/>
  <c r="M143" i="21" s="1"/>
  <c r="L142" i="21"/>
  <c r="M142" i="21" s="1"/>
  <c r="L141" i="21"/>
  <c r="M141" i="21" s="1"/>
  <c r="L140" i="21"/>
  <c r="M140" i="21" s="1"/>
  <c r="L139" i="21"/>
  <c r="M139" i="21" s="1"/>
  <c r="L138" i="21"/>
  <c r="M138" i="21" s="1"/>
  <c r="L137" i="21"/>
  <c r="M137" i="21" s="1"/>
  <c r="L136" i="21"/>
  <c r="M136" i="21" s="1"/>
  <c r="L135" i="21"/>
  <c r="M135" i="21" s="1"/>
  <c r="L133" i="21"/>
  <c r="M133" i="21" s="1"/>
  <c r="L132" i="21"/>
  <c r="M132" i="21" s="1"/>
  <c r="L131" i="21"/>
  <c r="M131" i="21" s="1"/>
  <c r="L130" i="21"/>
  <c r="M130" i="21" s="1"/>
  <c r="L129" i="21"/>
  <c r="M129" i="21" s="1"/>
  <c r="L128" i="21"/>
  <c r="M128" i="21" s="1"/>
  <c r="L127" i="21"/>
  <c r="M127" i="21" s="1"/>
  <c r="L126" i="21"/>
  <c r="M126" i="21" s="1"/>
  <c r="L125" i="21"/>
  <c r="M125" i="21" s="1"/>
  <c r="L124" i="21"/>
  <c r="M124" i="21" s="1"/>
  <c r="L123" i="21"/>
  <c r="M123" i="21" s="1"/>
  <c r="L122" i="21"/>
  <c r="M122" i="21" s="1"/>
  <c r="L121" i="21"/>
  <c r="M121" i="21" s="1"/>
  <c r="L120" i="21"/>
  <c r="M120" i="21" s="1"/>
  <c r="L119" i="21"/>
  <c r="M119" i="21" s="1"/>
  <c r="L118" i="21"/>
  <c r="M118" i="21" s="1"/>
  <c r="L117" i="21"/>
  <c r="M117" i="21" s="1"/>
  <c r="L116" i="21"/>
  <c r="M116" i="21" s="1"/>
  <c r="L115" i="21"/>
  <c r="M115" i="21" s="1"/>
  <c r="L114" i="21"/>
  <c r="M114" i="21" s="1"/>
  <c r="L113" i="21"/>
  <c r="M113" i="21" s="1"/>
  <c r="L112" i="21"/>
  <c r="M112" i="21" s="1"/>
  <c r="L111" i="21"/>
  <c r="M111" i="21" s="1"/>
  <c r="L110" i="21"/>
  <c r="M110" i="21" s="1"/>
  <c r="L109" i="21"/>
  <c r="M109" i="21" s="1"/>
  <c r="L108" i="21"/>
  <c r="M108" i="21" s="1"/>
  <c r="M204" i="21"/>
  <c r="L204" i="21"/>
  <c r="M203" i="21"/>
  <c r="L203" i="21"/>
  <c r="M202" i="21"/>
  <c r="L202" i="21"/>
  <c r="M201" i="21"/>
  <c r="L201" i="21"/>
  <c r="M200" i="21"/>
  <c r="L200" i="21"/>
  <c r="M199" i="21"/>
  <c r="L199" i="21"/>
  <c r="M198" i="21"/>
  <c r="L198" i="21"/>
  <c r="M197" i="21"/>
  <c r="L197" i="21"/>
  <c r="M196" i="21"/>
  <c r="L196" i="21"/>
  <c r="M195" i="21"/>
  <c r="L195" i="21"/>
  <c r="L24" i="21"/>
  <c r="M24" i="21" s="1"/>
  <c r="L23" i="21"/>
  <c r="M23" i="21" s="1"/>
  <c r="L22" i="21"/>
  <c r="M22" i="21" s="1"/>
  <c r="L21" i="21"/>
  <c r="M21" i="21" s="1"/>
  <c r="M19" i="21"/>
  <c r="M18" i="21"/>
  <c r="L17" i="21"/>
  <c r="M17" i="21" s="1"/>
  <c r="L16" i="21"/>
  <c r="M16" i="21" s="1"/>
  <c r="L15" i="21"/>
  <c r="M15" i="21" s="1"/>
  <c r="L14" i="21"/>
  <c r="M14" i="21" s="1"/>
  <c r="L194" i="21"/>
  <c r="M194" i="21" s="1"/>
  <c r="L193" i="21"/>
  <c r="L107" i="21"/>
  <c r="M107" i="21" s="1"/>
  <c r="L106" i="21"/>
  <c r="M106" i="21" s="1"/>
  <c r="L105" i="21"/>
  <c r="M105" i="21" s="1"/>
  <c r="L104" i="21"/>
  <c r="M104" i="21" s="1"/>
  <c r="L103" i="21"/>
  <c r="M103" i="21" s="1"/>
  <c r="L102" i="21"/>
  <c r="M102" i="21" s="1"/>
  <c r="L101" i="21"/>
  <c r="M101" i="21" s="1"/>
  <c r="L100" i="21"/>
  <c r="M100" i="21" s="1"/>
  <c r="L99" i="21"/>
  <c r="M99" i="21" s="1"/>
  <c r="L98" i="21"/>
  <c r="M98" i="21" s="1"/>
  <c r="L97" i="21"/>
  <c r="M97" i="21" s="1"/>
  <c r="L96" i="21"/>
  <c r="M96" i="21" s="1"/>
  <c r="L95" i="21"/>
  <c r="M95" i="21" s="1"/>
  <c r="L94" i="21"/>
  <c r="M94" i="21" s="1"/>
  <c r="L93" i="21"/>
  <c r="M93" i="21" s="1"/>
  <c r="L92" i="21"/>
  <c r="M92" i="21" s="1"/>
  <c r="L91" i="21"/>
  <c r="M91" i="21" s="1"/>
  <c r="L90" i="21"/>
  <c r="M90" i="21" s="1"/>
  <c r="L89" i="21"/>
  <c r="M89" i="21" s="1"/>
  <c r="L88" i="21"/>
  <c r="M88" i="21" s="1"/>
  <c r="L87" i="21"/>
  <c r="M87" i="21" s="1"/>
  <c r="L86" i="21"/>
  <c r="M86" i="21" s="1"/>
  <c r="L85" i="21"/>
  <c r="M85" i="21" s="1"/>
  <c r="L84" i="21"/>
  <c r="M84" i="21" s="1"/>
  <c r="L83" i="21"/>
  <c r="M83" i="21" s="1"/>
  <c r="L82" i="21"/>
  <c r="M82" i="21" s="1"/>
  <c r="L81" i="21"/>
  <c r="M81" i="21" s="1"/>
  <c r="L80" i="21"/>
  <c r="M80" i="21" s="1"/>
  <c r="L79" i="21"/>
  <c r="M79" i="21" s="1"/>
  <c r="L78" i="21"/>
  <c r="M78" i="21" s="1"/>
  <c r="L77" i="21"/>
  <c r="M77" i="21" s="1"/>
  <c r="L76" i="21"/>
  <c r="M76" i="21" s="1"/>
  <c r="L75" i="21"/>
  <c r="M75" i="21" s="1"/>
  <c r="L74" i="21"/>
  <c r="M74" i="21" s="1"/>
  <c r="L73" i="21"/>
  <c r="M73" i="21" s="1"/>
  <c r="L72" i="21"/>
  <c r="M72" i="21" s="1"/>
  <c r="L71" i="21"/>
  <c r="M71" i="21" s="1"/>
  <c r="L70" i="21"/>
  <c r="M70" i="21" s="1"/>
  <c r="L69" i="21"/>
  <c r="M69" i="21" s="1"/>
  <c r="L68" i="21"/>
  <c r="M68" i="21" s="1"/>
  <c r="L67" i="21"/>
  <c r="M67" i="21" s="1"/>
  <c r="L66" i="21"/>
  <c r="M66" i="21" s="1"/>
  <c r="L65" i="21"/>
  <c r="M65" i="21" s="1"/>
  <c r="L64" i="21"/>
  <c r="M64" i="21" s="1"/>
  <c r="L63" i="21"/>
  <c r="M63" i="21" s="1"/>
  <c r="L62" i="21"/>
  <c r="M62" i="21" s="1"/>
  <c r="L61" i="21"/>
  <c r="M61" i="21" s="1"/>
  <c r="L60" i="21"/>
  <c r="M60" i="21" s="1"/>
  <c r="L59" i="21"/>
  <c r="M59" i="21" s="1"/>
  <c r="L58" i="21"/>
  <c r="M58" i="21" s="1"/>
  <c r="L57" i="21"/>
  <c r="M57" i="21" s="1"/>
  <c r="L56" i="21"/>
  <c r="M56" i="21" s="1"/>
  <c r="L55" i="21"/>
  <c r="M55" i="21" s="1"/>
  <c r="L54" i="21"/>
  <c r="M54" i="21" s="1"/>
  <c r="L53" i="21"/>
  <c r="M53" i="21" s="1"/>
  <c r="L52" i="21"/>
  <c r="M52" i="21" s="1"/>
  <c r="L51" i="21"/>
  <c r="M51" i="21" s="1"/>
  <c r="L50" i="21"/>
  <c r="M50" i="21" s="1"/>
  <c r="L49" i="21"/>
  <c r="M49" i="21" s="1"/>
  <c r="L48" i="21"/>
  <c r="M48" i="21" s="1"/>
  <c r="L47" i="21"/>
  <c r="M47" i="21" s="1"/>
  <c r="L46" i="21"/>
  <c r="M46" i="21" s="1"/>
  <c r="M45" i="21"/>
  <c r="L45" i="21"/>
  <c r="L192" i="21"/>
  <c r="M192" i="21" s="1"/>
  <c r="L191" i="21"/>
  <c r="L190" i="21"/>
  <c r="M190" i="21" s="1"/>
  <c r="L189" i="21"/>
  <c r="M189" i="21" s="1"/>
  <c r="L188" i="21"/>
  <c r="M188" i="21" s="1"/>
  <c r="L187" i="21"/>
  <c r="M187" i="21" s="1"/>
  <c r="L186" i="21"/>
  <c r="M186" i="21" s="1"/>
  <c r="L185" i="21"/>
  <c r="M185" i="21" s="1"/>
  <c r="L184" i="21"/>
  <c r="M184" i="21" s="1"/>
  <c r="L183" i="21"/>
  <c r="M183" i="21" s="1"/>
  <c r="L182" i="21"/>
  <c r="M182" i="21" s="1"/>
  <c r="L181" i="21"/>
  <c r="M181" i="21" s="1"/>
  <c r="L180" i="21"/>
  <c r="M180" i="21" s="1"/>
  <c r="L179" i="21"/>
  <c r="M179" i="21" s="1"/>
  <c r="L178" i="21"/>
  <c r="M178" i="21" s="1"/>
  <c r="L177" i="21"/>
  <c r="M177" i="21" s="1"/>
  <c r="L176" i="21"/>
  <c r="M176" i="21" s="1"/>
  <c r="L175" i="21"/>
  <c r="M175" i="21" s="1"/>
  <c r="L174" i="21"/>
  <c r="M174" i="21" s="1"/>
  <c r="L173" i="21"/>
  <c r="M173" i="21" s="1"/>
  <c r="L172" i="21"/>
  <c r="M172" i="21" s="1"/>
  <c r="L171" i="21"/>
  <c r="M171" i="21" s="1"/>
  <c r="L170" i="21"/>
  <c r="M170" i="21" s="1"/>
  <c r="L169" i="21"/>
  <c r="M169" i="21" s="1"/>
  <c r="L168" i="21"/>
  <c r="M168" i="21" s="1"/>
  <c r="L167" i="21"/>
  <c r="M167" i="21" s="1"/>
  <c r="L166" i="21"/>
  <c r="M166" i="21" s="1"/>
  <c r="L165" i="21"/>
  <c r="M165" i="21" s="1"/>
  <c r="L164" i="21"/>
  <c r="M164" i="21" s="1"/>
  <c r="L163" i="21"/>
  <c r="M163" i="21" s="1"/>
  <c r="L162" i="21"/>
  <c r="M162" i="21" s="1"/>
  <c r="L161" i="21"/>
  <c r="M161" i="21" s="1"/>
  <c r="L160" i="21"/>
  <c r="M160" i="21" s="1"/>
  <c r="L159" i="21"/>
  <c r="M159" i="21" s="1"/>
  <c r="L158" i="21"/>
  <c r="M158" i="21" s="1"/>
  <c r="L157" i="21"/>
  <c r="M44" i="21"/>
  <c r="L44" i="21"/>
  <c r="M43" i="21"/>
  <c r="L43" i="21"/>
  <c r="M42" i="21"/>
  <c r="L42" i="21"/>
  <c r="M41" i="21"/>
  <c r="L41" i="21"/>
  <c r="M40" i="21"/>
  <c r="L40" i="21"/>
  <c r="M39" i="21"/>
  <c r="L39" i="21"/>
  <c r="M38" i="21"/>
  <c r="L38" i="21"/>
  <c r="M37" i="21"/>
  <c r="L37" i="21"/>
  <c r="M36" i="21"/>
  <c r="L36" i="21"/>
  <c r="M35" i="21"/>
  <c r="L35" i="21"/>
  <c r="M34" i="21"/>
  <c r="L34" i="21"/>
  <c r="M33" i="21"/>
  <c r="L33" i="21"/>
  <c r="M32" i="21"/>
  <c r="L32" i="21"/>
  <c r="M31" i="21"/>
  <c r="L31" i="21"/>
  <c r="M30" i="21"/>
  <c r="L30" i="21"/>
  <c r="M29" i="21"/>
  <c r="L29" i="21"/>
  <c r="M28" i="21"/>
  <c r="L28" i="21"/>
  <c r="M27" i="21"/>
  <c r="L27" i="21"/>
  <c r="M26" i="21"/>
  <c r="L26" i="21"/>
  <c r="M25" i="21"/>
  <c r="L25" i="21"/>
  <c r="M10" i="21"/>
  <c r="L10" i="21"/>
  <c r="M9" i="21"/>
  <c r="L9" i="21"/>
  <c r="M8" i="21"/>
  <c r="V10" i="31" l="1"/>
  <c r="S30" i="31"/>
  <c r="M191" i="21"/>
  <c r="B224" i="21"/>
  <c r="B228" i="21"/>
  <c r="I13" i="31" s="1"/>
  <c r="B227" i="21"/>
  <c r="H13" i="31" s="1"/>
  <c r="B226" i="21"/>
  <c r="F13" i="31" s="1"/>
  <c r="B223" i="21"/>
  <c r="G13" i="31" s="1"/>
  <c r="B222" i="21"/>
  <c r="C52" i="29"/>
  <c r="M157" i="21"/>
  <c r="M147" i="21"/>
  <c r="M193" i="21"/>
  <c r="M205" i="21"/>
  <c r="D13" i="22" l="1"/>
  <c r="B229" i="21"/>
  <c r="C13" i="31"/>
  <c r="O13" i="31"/>
  <c r="K13" i="22"/>
  <c r="I20" i="31"/>
  <c r="R13" i="22"/>
  <c r="C13" i="22"/>
  <c r="I13" i="22"/>
  <c r="F13" i="22"/>
  <c r="F20" i="31"/>
  <c r="G13" i="22"/>
  <c r="S25" i="31"/>
  <c r="X16" i="22" l="1"/>
  <c r="X21" i="22" s="1"/>
  <c r="T20" i="31"/>
  <c r="AJ13" i="22"/>
  <c r="V13" i="31"/>
  <c r="G16" i="22"/>
  <c r="H16" i="22"/>
  <c r="M120" i="7"/>
  <c r="L120" i="7"/>
  <c r="B136" i="7" s="1"/>
  <c r="Q19" i="22"/>
  <c r="V15" i="31" l="1"/>
  <c r="AI20" i="22"/>
  <c r="AI21" i="22" s="1"/>
  <c r="E28" i="31"/>
  <c r="E32" i="31" s="1"/>
  <c r="AJ16" i="22"/>
  <c r="C21" i="1"/>
  <c r="F21" i="28" l="1"/>
  <c r="N21" i="28"/>
  <c r="O21" i="28"/>
  <c r="F22" i="28"/>
  <c r="N22" i="28"/>
  <c r="O22" i="28"/>
  <c r="H18" i="22"/>
  <c r="C22" i="1"/>
  <c r="U17" i="22" s="1"/>
  <c r="U21" i="22" s="1"/>
  <c r="Z17" i="22"/>
  <c r="Z21" i="22" s="1"/>
  <c r="AJ18" i="22" l="1"/>
  <c r="M9" i="24"/>
  <c r="L9" i="24"/>
  <c r="C19" i="24"/>
  <c r="M11" i="11"/>
  <c r="C21" i="11" s="1"/>
  <c r="M16" i="10"/>
  <c r="N16" i="10"/>
  <c r="N17" i="10"/>
  <c r="M17" i="10"/>
  <c r="M7" i="7"/>
  <c r="M26" i="7"/>
  <c r="M95" i="7"/>
  <c r="M94" i="7"/>
  <c r="M93" i="7"/>
  <c r="M92" i="7"/>
  <c r="M91" i="7"/>
  <c r="M90" i="7"/>
  <c r="M89" i="7"/>
  <c r="M88" i="7"/>
  <c r="M87" i="7"/>
  <c r="M86" i="7"/>
  <c r="M85" i="7"/>
  <c r="M84" i="7"/>
  <c r="M83" i="7"/>
  <c r="M82" i="7"/>
  <c r="M81" i="7"/>
  <c r="M80" i="7"/>
  <c r="M79" i="7"/>
  <c r="M23" i="7"/>
  <c r="M22" i="7"/>
  <c r="M78" i="7"/>
  <c r="M77" i="7"/>
  <c r="M76" i="7"/>
  <c r="M75" i="7"/>
  <c r="M74" i="7"/>
  <c r="M73" i="7"/>
  <c r="M72" i="7"/>
  <c r="M71" i="7"/>
  <c r="M70" i="7"/>
  <c r="M69" i="7"/>
  <c r="M68" i="7"/>
  <c r="M67" i="7"/>
  <c r="M66" i="7"/>
  <c r="M65" i="7"/>
  <c r="M64" i="7"/>
  <c r="M63" i="7"/>
  <c r="M62" i="7"/>
  <c r="M61" i="7"/>
  <c r="M60" i="7"/>
  <c r="M59" i="7"/>
  <c r="M58" i="7"/>
  <c r="M57" i="7"/>
  <c r="M56" i="7"/>
  <c r="M19" i="7"/>
  <c r="M18" i="7"/>
  <c r="M49" i="7"/>
  <c r="M119" i="7"/>
  <c r="M118" i="7"/>
  <c r="M8" i="7"/>
  <c r="M50" i="7"/>
  <c r="M48" i="7"/>
  <c r="M47" i="7"/>
  <c r="M46" i="7"/>
  <c r="M45" i="7"/>
  <c r="M33" i="7"/>
  <c r="M32" i="7"/>
  <c r="M31" i="7"/>
  <c r="M44" i="7"/>
  <c r="M117" i="7"/>
  <c r="M116" i="7"/>
  <c r="M115" i="7"/>
  <c r="M114" i="7"/>
  <c r="M113" i="7"/>
  <c r="M112" i="7"/>
  <c r="M111" i="7"/>
  <c r="M110" i="7"/>
  <c r="M109" i="7"/>
  <c r="M43" i="7"/>
  <c r="M30" i="7"/>
  <c r="M21" i="7"/>
  <c r="M20" i="7"/>
  <c r="M108" i="7"/>
  <c r="M17" i="7"/>
  <c r="M16" i="7"/>
  <c r="M15" i="7"/>
  <c r="M107" i="7"/>
  <c r="M106" i="7"/>
  <c r="M14" i="7"/>
  <c r="M105" i="7"/>
  <c r="M104" i="7"/>
  <c r="M103" i="7"/>
  <c r="M102" i="7"/>
  <c r="M55" i="7"/>
  <c r="M13" i="7"/>
  <c r="M12" i="7"/>
  <c r="M11" i="7"/>
  <c r="M101" i="7"/>
  <c r="M100" i="7"/>
  <c r="M99" i="7"/>
  <c r="M10" i="7"/>
  <c r="M98" i="7"/>
  <c r="M97" i="7"/>
  <c r="M96" i="7"/>
  <c r="M29" i="7"/>
  <c r="M24" i="7"/>
  <c r="M42" i="7"/>
  <c r="M41" i="7"/>
  <c r="M40" i="7"/>
  <c r="M28" i="7"/>
  <c r="M25" i="7"/>
  <c r="M27" i="7"/>
  <c r="M9" i="7"/>
  <c r="M53" i="7"/>
  <c r="M52" i="7"/>
  <c r="M51" i="7"/>
  <c r="M39" i="7"/>
  <c r="M38" i="7"/>
  <c r="M37" i="7"/>
  <c r="M36" i="7"/>
  <c r="M35" i="7"/>
  <c r="M34" i="7"/>
  <c r="L7" i="7"/>
  <c r="L26" i="7"/>
  <c r="L95" i="7"/>
  <c r="L94" i="7"/>
  <c r="L93" i="7"/>
  <c r="L92" i="7"/>
  <c r="L91" i="7"/>
  <c r="L90" i="7"/>
  <c r="L89" i="7"/>
  <c r="L88" i="7"/>
  <c r="L87" i="7"/>
  <c r="L86" i="7"/>
  <c r="L85" i="7"/>
  <c r="L84" i="7"/>
  <c r="L83" i="7"/>
  <c r="L82" i="7"/>
  <c r="L81" i="7"/>
  <c r="L80" i="7"/>
  <c r="L79" i="7"/>
  <c r="L23" i="7"/>
  <c r="L22" i="7"/>
  <c r="L78" i="7"/>
  <c r="L77" i="7"/>
  <c r="L76" i="7"/>
  <c r="L75" i="7"/>
  <c r="L74" i="7"/>
  <c r="L73" i="7"/>
  <c r="L72" i="7"/>
  <c r="L71" i="7"/>
  <c r="L70" i="7"/>
  <c r="L69" i="7"/>
  <c r="L68" i="7"/>
  <c r="L67" i="7"/>
  <c r="L66" i="7"/>
  <c r="L65" i="7"/>
  <c r="L64" i="7"/>
  <c r="L63" i="7"/>
  <c r="L62" i="7"/>
  <c r="L61" i="7"/>
  <c r="L60" i="7"/>
  <c r="L59" i="7"/>
  <c r="L58" i="7"/>
  <c r="L57" i="7"/>
  <c r="L56" i="7"/>
  <c r="L19" i="7"/>
  <c r="L18" i="7"/>
  <c r="L49" i="7"/>
  <c r="L119" i="7"/>
  <c r="L118" i="7"/>
  <c r="B135" i="7" s="1"/>
  <c r="J28" i="31" s="1"/>
  <c r="J32" i="31" s="1"/>
  <c r="L8" i="7"/>
  <c r="L50" i="7"/>
  <c r="L48" i="7"/>
  <c r="L47" i="7"/>
  <c r="L46" i="7"/>
  <c r="L45" i="7"/>
  <c r="L33" i="7"/>
  <c r="L32" i="7"/>
  <c r="L31" i="7"/>
  <c r="L44" i="7"/>
  <c r="L117" i="7"/>
  <c r="L116" i="7"/>
  <c r="L115" i="7"/>
  <c r="L114" i="7"/>
  <c r="L113" i="7"/>
  <c r="L112" i="7"/>
  <c r="L111" i="7"/>
  <c r="L110" i="7"/>
  <c r="L109" i="7"/>
  <c r="L43" i="7"/>
  <c r="L30" i="7"/>
  <c r="L21" i="7"/>
  <c r="L20" i="7"/>
  <c r="B128" i="7" s="1"/>
  <c r="L108" i="7"/>
  <c r="L17" i="7"/>
  <c r="L16" i="7"/>
  <c r="L15" i="7"/>
  <c r="L107" i="7"/>
  <c r="L106" i="7"/>
  <c r="L14" i="7"/>
  <c r="L105" i="7"/>
  <c r="L104" i="7"/>
  <c r="L103" i="7"/>
  <c r="L102" i="7"/>
  <c r="L55" i="7"/>
  <c r="L13" i="7"/>
  <c r="L12" i="7"/>
  <c r="L11" i="7"/>
  <c r="L101" i="7"/>
  <c r="L100" i="7"/>
  <c r="L99" i="7"/>
  <c r="L10" i="7"/>
  <c r="L98" i="7"/>
  <c r="L97" i="7"/>
  <c r="L96" i="7"/>
  <c r="L29" i="7"/>
  <c r="L24" i="7"/>
  <c r="L42" i="7"/>
  <c r="L41" i="7"/>
  <c r="L40" i="7"/>
  <c r="L28" i="7"/>
  <c r="L25" i="7"/>
  <c r="L27" i="7"/>
  <c r="L9" i="7"/>
  <c r="L53" i="7"/>
  <c r="L52" i="7"/>
  <c r="L51" i="7"/>
  <c r="L39" i="7"/>
  <c r="L38" i="7"/>
  <c r="L37" i="7"/>
  <c r="L36" i="7"/>
  <c r="L35" i="7"/>
  <c r="L34" i="7"/>
  <c r="O17" i="28"/>
  <c r="O16" i="28"/>
  <c r="O28" i="28"/>
  <c r="O15" i="28"/>
  <c r="O50" i="28"/>
  <c r="O49" i="28"/>
  <c r="C67" i="28" s="1"/>
  <c r="AE19" i="22" s="1"/>
  <c r="AE21" i="22" s="1"/>
  <c r="O24" i="28"/>
  <c r="O14" i="28"/>
  <c r="O13" i="28"/>
  <c r="O12" i="28"/>
  <c r="O11" i="28"/>
  <c r="O10" i="28"/>
  <c r="O27" i="28"/>
  <c r="O9" i="28"/>
  <c r="O8" i="28"/>
  <c r="O7" i="28"/>
  <c r="O25" i="28"/>
  <c r="O26" i="28"/>
  <c r="O33" i="28"/>
  <c r="O34" i="28"/>
  <c r="O18" i="28"/>
  <c r="O23" i="28"/>
  <c r="O20" i="28"/>
  <c r="O19" i="28"/>
  <c r="O48" i="28"/>
  <c r="O47" i="28"/>
  <c r="O46" i="28"/>
  <c r="O32" i="28"/>
  <c r="O30" i="28"/>
  <c r="O45" i="28"/>
  <c r="O31" i="28"/>
  <c r="O44" i="28"/>
  <c r="O43" i="28"/>
  <c r="O42" i="28"/>
  <c r="O41" i="28"/>
  <c r="O40" i="28"/>
  <c r="O39" i="28"/>
  <c r="O38" i="28"/>
  <c r="O37" i="28"/>
  <c r="O36" i="28"/>
  <c r="O35" i="28"/>
  <c r="O29" i="28"/>
  <c r="N17" i="28"/>
  <c r="N16" i="28"/>
  <c r="N28" i="28"/>
  <c r="C64" i="28" s="1"/>
  <c r="I19" i="22" s="1"/>
  <c r="N15" i="28"/>
  <c r="N50" i="28"/>
  <c r="C68" i="28" s="1"/>
  <c r="AF19" i="22" s="1"/>
  <c r="AF21" i="22" s="1"/>
  <c r="N49" i="28"/>
  <c r="N24" i="28"/>
  <c r="C61" i="28" s="1"/>
  <c r="AC19" i="22" s="1"/>
  <c r="AC21" i="22" s="1"/>
  <c r="N14" i="28"/>
  <c r="N13" i="28"/>
  <c r="N12" i="28"/>
  <c r="N11" i="28"/>
  <c r="N10" i="28"/>
  <c r="N27" i="28"/>
  <c r="C65" i="28" s="1"/>
  <c r="N9" i="28"/>
  <c r="N8" i="28"/>
  <c r="N7" i="28"/>
  <c r="N25" i="28"/>
  <c r="C62" i="28" s="1"/>
  <c r="K19" i="22" s="1"/>
  <c r="N26" i="28"/>
  <c r="C63" i="28" s="1"/>
  <c r="S19" i="22" s="1"/>
  <c r="N33" i="28"/>
  <c r="N34" i="28"/>
  <c r="N18" i="28"/>
  <c r="C59" i="28" s="1"/>
  <c r="AA19" i="22" s="1"/>
  <c r="AA21" i="22" s="1"/>
  <c r="N23" i="28"/>
  <c r="N20" i="28"/>
  <c r="N19" i="28"/>
  <c r="N48" i="28"/>
  <c r="N47" i="28"/>
  <c r="N46" i="28"/>
  <c r="N32" i="28"/>
  <c r="N30" i="28"/>
  <c r="N45" i="28"/>
  <c r="N31" i="28"/>
  <c r="N44" i="28"/>
  <c r="N43" i="28"/>
  <c r="N42" i="28"/>
  <c r="N41" i="28"/>
  <c r="N40" i="28"/>
  <c r="N39" i="28"/>
  <c r="N38" i="28"/>
  <c r="N37" i="28"/>
  <c r="N36" i="28"/>
  <c r="N35" i="28"/>
  <c r="N29" i="28"/>
  <c r="F17" i="28"/>
  <c r="F16" i="28"/>
  <c r="F28" i="28"/>
  <c r="F15" i="28"/>
  <c r="F50" i="28"/>
  <c r="F49" i="28"/>
  <c r="F24" i="28"/>
  <c r="F14" i="28"/>
  <c r="F13" i="28"/>
  <c r="F12" i="28"/>
  <c r="F11" i="28"/>
  <c r="F10" i="28"/>
  <c r="F27" i="28"/>
  <c r="F9" i="28"/>
  <c r="F8" i="28"/>
  <c r="F7" i="28"/>
  <c r="F25" i="28"/>
  <c r="F26" i="28"/>
  <c r="F33" i="28"/>
  <c r="F34" i="28"/>
  <c r="F18" i="28"/>
  <c r="F23" i="28"/>
  <c r="F20" i="28"/>
  <c r="F19" i="28"/>
  <c r="F48" i="28"/>
  <c r="F47" i="28"/>
  <c r="F46" i="28"/>
  <c r="F32" i="28"/>
  <c r="F30" i="28"/>
  <c r="F45" i="28"/>
  <c r="F31" i="28"/>
  <c r="F44" i="28"/>
  <c r="F43" i="28"/>
  <c r="F42" i="28"/>
  <c r="F41" i="28"/>
  <c r="F40" i="28"/>
  <c r="F39" i="28"/>
  <c r="F38" i="28"/>
  <c r="F37" i="28"/>
  <c r="F36" i="28"/>
  <c r="F35" i="28"/>
  <c r="F29" i="28"/>
  <c r="D20" i="22" l="1"/>
  <c r="G28" i="31"/>
  <c r="G32" i="31" s="1"/>
  <c r="C58" i="28"/>
  <c r="L121" i="7"/>
  <c r="J19" i="22"/>
  <c r="J20" i="22"/>
  <c r="J15" i="22"/>
  <c r="AJ15" i="22" s="1"/>
  <c r="C20" i="24"/>
  <c r="M121" i="7"/>
  <c r="B134" i="7"/>
  <c r="C28" i="31" s="1"/>
  <c r="B130" i="7"/>
  <c r="B132" i="7"/>
  <c r="B131" i="7"/>
  <c r="B133" i="7"/>
  <c r="B129" i="7"/>
  <c r="B127" i="7"/>
  <c r="G9" i="22"/>
  <c r="F51" i="28"/>
  <c r="C60" i="28"/>
  <c r="AB19" i="22" s="1"/>
  <c r="AB21" i="22" s="1"/>
  <c r="C57" i="28"/>
  <c r="N51" i="28"/>
  <c r="I10" i="22"/>
  <c r="O51" i="28"/>
  <c r="M347" i="16"/>
  <c r="M356" i="16"/>
  <c r="M355" i="16"/>
  <c r="M354" i="16"/>
  <c r="M353" i="16"/>
  <c r="M352" i="16"/>
  <c r="M351" i="16"/>
  <c r="M350" i="16"/>
  <c r="M348"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04" i="16"/>
  <c r="L347" i="16"/>
  <c r="L356" i="16"/>
  <c r="L355" i="16"/>
  <c r="L354" i="16"/>
  <c r="L353" i="16"/>
  <c r="L352" i="16"/>
  <c r="L351" i="16"/>
  <c r="L350" i="16"/>
  <c r="L348" i="16"/>
  <c r="B371" i="16" s="1"/>
  <c r="L346" i="16"/>
  <c r="L345" i="16"/>
  <c r="L344" i="16"/>
  <c r="L343" i="16"/>
  <c r="L342" i="16"/>
  <c r="L341" i="16"/>
  <c r="L340" i="16"/>
  <c r="L339" i="16"/>
  <c r="L338" i="16"/>
  <c r="L337" i="16"/>
  <c r="L336" i="16"/>
  <c r="L335" i="16"/>
  <c r="L334" i="16"/>
  <c r="L333" i="16"/>
  <c r="L332" i="16"/>
  <c r="L331" i="16"/>
  <c r="L330" i="16"/>
  <c r="L329" i="16"/>
  <c r="L328" i="16"/>
  <c r="L327" i="16"/>
  <c r="L326" i="16"/>
  <c r="L325" i="16"/>
  <c r="L324" i="16"/>
  <c r="L323" i="16"/>
  <c r="L322" i="16"/>
  <c r="L321" i="16"/>
  <c r="L320" i="16"/>
  <c r="L319" i="16"/>
  <c r="L318" i="16"/>
  <c r="L304" i="16"/>
  <c r="M300" i="16"/>
  <c r="M295" i="16"/>
  <c r="M294" i="16"/>
  <c r="M299" i="16"/>
  <c r="M298" i="16"/>
  <c r="M297" i="16"/>
  <c r="M296" i="16"/>
  <c r="M292" i="16"/>
  <c r="M293" i="16"/>
  <c r="M291" i="16"/>
  <c r="M290" i="16"/>
  <c r="M289" i="16"/>
  <c r="M288" i="16"/>
  <c r="M287" i="16"/>
  <c r="M286" i="16"/>
  <c r="M285" i="16"/>
  <c r="M284" i="16"/>
  <c r="M283" i="16"/>
  <c r="M282" i="16"/>
  <c r="M277" i="16"/>
  <c r="M278"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6" i="16"/>
  <c r="M245" i="16"/>
  <c r="M244" i="16"/>
  <c r="M243" i="16"/>
  <c r="M242" i="16"/>
  <c r="M241" i="16"/>
  <c r="M240" i="16"/>
  <c r="M239" i="16"/>
  <c r="M238" i="16"/>
  <c r="M237" i="16"/>
  <c r="M236" i="16"/>
  <c r="M235" i="16"/>
  <c r="M234" i="16"/>
  <c r="M233" i="16"/>
  <c r="M232" i="16"/>
  <c r="M231" i="16"/>
  <c r="M230" i="16"/>
  <c r="M229" i="16"/>
  <c r="M228" i="16"/>
  <c r="M227" i="16"/>
  <c r="M226" i="16"/>
  <c r="M225" i="16"/>
  <c r="M224" i="16"/>
  <c r="M223" i="16"/>
  <c r="M222" i="16"/>
  <c r="M221" i="16"/>
  <c r="M220" i="16"/>
  <c r="M219" i="16"/>
  <c r="M218" i="16"/>
  <c r="M217" i="16"/>
  <c r="M216" i="16"/>
  <c r="M215" i="16"/>
  <c r="M214" i="16"/>
  <c r="M213" i="16"/>
  <c r="M212" i="16"/>
  <c r="M211" i="16"/>
  <c r="M210" i="16"/>
  <c r="M209" i="16"/>
  <c r="M208" i="16"/>
  <c r="M207" i="16"/>
  <c r="M206" i="16"/>
  <c r="M205" i="16"/>
  <c r="M204" i="16"/>
  <c r="M203" i="16"/>
  <c r="M202" i="16"/>
  <c r="M201" i="16"/>
  <c r="M200" i="16"/>
  <c r="M199" i="16"/>
  <c r="M198" i="16"/>
  <c r="M197" i="16"/>
  <c r="M196" i="16"/>
  <c r="M195" i="16"/>
  <c r="M194" i="16"/>
  <c r="M193" i="16"/>
  <c r="M192" i="16"/>
  <c r="M191" i="16"/>
  <c r="M190" i="16"/>
  <c r="M189" i="16"/>
  <c r="M188" i="16"/>
  <c r="M187" i="16"/>
  <c r="M186" i="16"/>
  <c r="M185" i="16"/>
  <c r="M184" i="16"/>
  <c r="M183" i="16"/>
  <c r="M182" i="16"/>
  <c r="M181" i="16"/>
  <c r="M180" i="16"/>
  <c r="M179" i="16"/>
  <c r="M178" i="16"/>
  <c r="M177" i="16"/>
  <c r="M176" i="16"/>
  <c r="M175" i="16"/>
  <c r="M174" i="16"/>
  <c r="M173" i="16"/>
  <c r="M172" i="16"/>
  <c r="M171" i="16"/>
  <c r="M170" i="16"/>
  <c r="M169" i="16"/>
  <c r="M168" i="16"/>
  <c r="M167" i="16"/>
  <c r="M166" i="16"/>
  <c r="M165" i="16"/>
  <c r="M164" i="16"/>
  <c r="M163" i="16"/>
  <c r="M162" i="16"/>
  <c r="M161" i="16"/>
  <c r="M160" i="16"/>
  <c r="M159" i="16"/>
  <c r="M158" i="16"/>
  <c r="M157" i="16"/>
  <c r="M156" i="16"/>
  <c r="M155" i="16"/>
  <c r="M154" i="16"/>
  <c r="M153" i="16"/>
  <c r="M152" i="16"/>
  <c r="M151" i="16"/>
  <c r="M150" i="16"/>
  <c r="M149" i="16"/>
  <c r="M148" i="16"/>
  <c r="M147" i="16"/>
  <c r="M146" i="16"/>
  <c r="M145" i="16"/>
  <c r="M144" i="16"/>
  <c r="M143" i="16"/>
  <c r="M142" i="16"/>
  <c r="M141" i="16"/>
  <c r="M140" i="16"/>
  <c r="M139" i="16"/>
  <c r="M138" i="16"/>
  <c r="M137" i="16"/>
  <c r="M136" i="16"/>
  <c r="M135" i="16"/>
  <c r="M134" i="16"/>
  <c r="M133" i="16"/>
  <c r="M132" i="16"/>
  <c r="M131" i="16"/>
  <c r="M13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M19" i="16"/>
  <c r="M18" i="16"/>
  <c r="M17" i="16"/>
  <c r="M16" i="16"/>
  <c r="M15" i="16"/>
  <c r="M14" i="16"/>
  <c r="M13" i="16"/>
  <c r="M12" i="16"/>
  <c r="M11" i="16"/>
  <c r="M10" i="16"/>
  <c r="M9" i="16"/>
  <c r="M8" i="16"/>
  <c r="M7" i="16"/>
  <c r="L300" i="16"/>
  <c r="L295" i="16"/>
  <c r="L294" i="16"/>
  <c r="L299" i="16"/>
  <c r="L298" i="16"/>
  <c r="L297" i="16"/>
  <c r="L296" i="16"/>
  <c r="L292" i="16"/>
  <c r="L293" i="16"/>
  <c r="L291" i="16"/>
  <c r="L290" i="16"/>
  <c r="L289" i="16"/>
  <c r="L288" i="16"/>
  <c r="L287" i="16"/>
  <c r="L286" i="16"/>
  <c r="L285" i="16"/>
  <c r="L284" i="16"/>
  <c r="L283" i="16"/>
  <c r="L282" i="16"/>
  <c r="L277" i="16"/>
  <c r="L278" i="16"/>
  <c r="B364" i="16" s="1"/>
  <c r="L276" i="16"/>
  <c r="L275" i="16"/>
  <c r="L274" i="16"/>
  <c r="L273" i="16"/>
  <c r="L272" i="16"/>
  <c r="L271" i="16"/>
  <c r="L270" i="16"/>
  <c r="L269" i="16"/>
  <c r="L268" i="16"/>
  <c r="L267" i="16"/>
  <c r="L266" i="16"/>
  <c r="L265" i="16"/>
  <c r="L264" i="16"/>
  <c r="L263" i="16"/>
  <c r="L262" i="16"/>
  <c r="L261" i="16"/>
  <c r="L260" i="16"/>
  <c r="L259" i="16"/>
  <c r="L258" i="16"/>
  <c r="L257" i="16"/>
  <c r="L256" i="16"/>
  <c r="L255" i="16"/>
  <c r="L254" i="16"/>
  <c r="L253" i="16"/>
  <c r="L252" i="16"/>
  <c r="L251" i="16"/>
  <c r="L250" i="16"/>
  <c r="L249" i="16"/>
  <c r="L248" i="16"/>
  <c r="L247" i="16"/>
  <c r="L246" i="16"/>
  <c r="L245" i="16"/>
  <c r="L244" i="16"/>
  <c r="L243" i="16"/>
  <c r="L242" i="16"/>
  <c r="L241" i="16"/>
  <c r="L240" i="16"/>
  <c r="L239" i="16"/>
  <c r="L238" i="16"/>
  <c r="L237" i="16"/>
  <c r="L236" i="16"/>
  <c r="L235" i="16"/>
  <c r="L234" i="16"/>
  <c r="L233" i="16"/>
  <c r="L232" i="16"/>
  <c r="L231" i="16"/>
  <c r="L230" i="16"/>
  <c r="L229" i="16"/>
  <c r="L228" i="16"/>
  <c r="L227" i="16"/>
  <c r="L226" i="16"/>
  <c r="L225" i="16"/>
  <c r="L224" i="16"/>
  <c r="L223" i="16"/>
  <c r="L222" i="16"/>
  <c r="L221" i="16"/>
  <c r="L220" i="16"/>
  <c r="L219" i="16"/>
  <c r="L218" i="16"/>
  <c r="L217" i="16"/>
  <c r="L216" i="16"/>
  <c r="L215" i="16"/>
  <c r="L214" i="16"/>
  <c r="L213" i="16"/>
  <c r="L212" i="16"/>
  <c r="L211" i="16"/>
  <c r="L210" i="16"/>
  <c r="L209" i="16"/>
  <c r="L208" i="16"/>
  <c r="L207" i="16"/>
  <c r="L206" i="16"/>
  <c r="L205" i="16"/>
  <c r="L204" i="16"/>
  <c r="L203" i="16"/>
  <c r="L202" i="16"/>
  <c r="L201" i="16"/>
  <c r="L200" i="16"/>
  <c r="L199" i="16"/>
  <c r="L198" i="16"/>
  <c r="L197" i="16"/>
  <c r="L196" i="16"/>
  <c r="L195" i="16"/>
  <c r="L194" i="16"/>
  <c r="L193" i="16"/>
  <c r="L192" i="16"/>
  <c r="L191" i="16"/>
  <c r="L190" i="16"/>
  <c r="L189" i="16"/>
  <c r="L188" i="16"/>
  <c r="L187" i="16"/>
  <c r="L186" i="16"/>
  <c r="L185" i="16"/>
  <c r="L184" i="16"/>
  <c r="L183" i="16"/>
  <c r="L182" i="16"/>
  <c r="L181" i="16"/>
  <c r="L180" i="16"/>
  <c r="L179" i="16"/>
  <c r="L178" i="16"/>
  <c r="L177" i="16"/>
  <c r="L176" i="16"/>
  <c r="L175" i="16"/>
  <c r="L174" i="16"/>
  <c r="L173" i="16"/>
  <c r="L172" i="16"/>
  <c r="L171" i="16"/>
  <c r="L170" i="16"/>
  <c r="L169" i="16"/>
  <c r="L168" i="16"/>
  <c r="L167" i="16"/>
  <c r="L166" i="16"/>
  <c r="L165" i="16"/>
  <c r="L164" i="16"/>
  <c r="L163" i="16"/>
  <c r="L162" i="16"/>
  <c r="L161"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28"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L90" i="16"/>
  <c r="L89" i="16"/>
  <c r="L88" i="16"/>
  <c r="L87" i="16"/>
  <c r="L86" i="16"/>
  <c r="L85" i="16"/>
  <c r="L84" i="16"/>
  <c r="L83" i="16"/>
  <c r="L82" i="16"/>
  <c r="L81"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11" i="16"/>
  <c r="L10" i="16"/>
  <c r="L9" i="16"/>
  <c r="L8" i="16"/>
  <c r="L7" i="16"/>
  <c r="G10" i="22"/>
  <c r="O10" i="22"/>
  <c r="O21" i="22" s="1"/>
  <c r="M102" i="17"/>
  <c r="M101" i="17"/>
  <c r="M100" i="17"/>
  <c r="M99" i="17"/>
  <c r="M98" i="17"/>
  <c r="M97" i="17"/>
  <c r="M96" i="17"/>
  <c r="M95" i="17"/>
  <c r="M94" i="17"/>
  <c r="M93" i="17"/>
  <c r="M92" i="17"/>
  <c r="M91" i="17"/>
  <c r="M15" i="17"/>
  <c r="M90" i="17"/>
  <c r="M89" i="17"/>
  <c r="M88" i="17"/>
  <c r="M87" i="17"/>
  <c r="M13" i="17"/>
  <c r="M86" i="17"/>
  <c r="M85" i="17"/>
  <c r="M84" i="17"/>
  <c r="M83" i="17"/>
  <c r="M82" i="17"/>
  <c r="M81" i="17"/>
  <c r="M80" i="17"/>
  <c r="M79" i="17"/>
  <c r="M78" i="17"/>
  <c r="M77" i="17"/>
  <c r="M76" i="17"/>
  <c r="M75" i="17"/>
  <c r="M74" i="17"/>
  <c r="M73" i="17"/>
  <c r="M72" i="17"/>
  <c r="M71" i="17"/>
  <c r="M70" i="17"/>
  <c r="M69" i="17"/>
  <c r="M68" i="17"/>
  <c r="M18" i="17"/>
  <c r="M9" i="17"/>
  <c r="M8" i="17"/>
  <c r="M67" i="17"/>
  <c r="M66" i="17"/>
  <c r="M65" i="17"/>
  <c r="M64" i="17"/>
  <c r="M63" i="17"/>
  <c r="M62" i="17"/>
  <c r="M61" i="17"/>
  <c r="M60" i="17"/>
  <c r="M14" i="17"/>
  <c r="M12" i="17"/>
  <c r="M11" i="17"/>
  <c r="M53" i="17"/>
  <c r="M51" i="17"/>
  <c r="M10" i="17"/>
  <c r="M49" i="17"/>
  <c r="M59" i="17"/>
  <c r="M58" i="17"/>
  <c r="M57" i="17"/>
  <c r="M48" i="17"/>
  <c r="M47" i="17"/>
  <c r="M46" i="17"/>
  <c r="M45" i="17"/>
  <c r="M56" i="17"/>
  <c r="M55" i="17"/>
  <c r="M17" i="17"/>
  <c r="M16" i="17"/>
  <c r="M54" i="17"/>
  <c r="M7" i="17"/>
  <c r="M103"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L102" i="17"/>
  <c r="L101" i="17"/>
  <c r="L100" i="17"/>
  <c r="L99" i="17"/>
  <c r="L98" i="17"/>
  <c r="L97" i="17"/>
  <c r="L96" i="17"/>
  <c r="L95" i="17"/>
  <c r="L94" i="17"/>
  <c r="L93" i="17"/>
  <c r="L92" i="17"/>
  <c r="L91" i="17"/>
  <c r="L15" i="17"/>
  <c r="L90" i="17"/>
  <c r="L89" i="17"/>
  <c r="L88" i="17"/>
  <c r="L87" i="17"/>
  <c r="L13" i="17"/>
  <c r="L86" i="17"/>
  <c r="L85" i="17"/>
  <c r="L84" i="17"/>
  <c r="L83" i="17"/>
  <c r="L82" i="17"/>
  <c r="L81" i="17"/>
  <c r="L80" i="17"/>
  <c r="L79" i="17"/>
  <c r="L78" i="17"/>
  <c r="L77" i="17"/>
  <c r="L76" i="17"/>
  <c r="L75" i="17"/>
  <c r="L74" i="17"/>
  <c r="L73" i="17"/>
  <c r="L72" i="17"/>
  <c r="L71" i="17"/>
  <c r="L70" i="17"/>
  <c r="L69" i="17"/>
  <c r="L68" i="17"/>
  <c r="L18" i="17"/>
  <c r="C114" i="17" s="1"/>
  <c r="P11" i="22" s="1"/>
  <c r="P21" i="22" s="1"/>
  <c r="L9" i="17"/>
  <c r="L8" i="17"/>
  <c r="L67" i="17"/>
  <c r="L66" i="17"/>
  <c r="L65" i="17"/>
  <c r="L64" i="17"/>
  <c r="L63" i="17"/>
  <c r="L62" i="17"/>
  <c r="L61" i="17"/>
  <c r="L60" i="17"/>
  <c r="L14" i="17"/>
  <c r="C112" i="17" s="1"/>
  <c r="D11" i="22" s="1"/>
  <c r="L12" i="17"/>
  <c r="L11" i="17"/>
  <c r="L53" i="17"/>
  <c r="L51" i="17"/>
  <c r="L10" i="17"/>
  <c r="L49" i="17"/>
  <c r="L59" i="17"/>
  <c r="L58" i="17"/>
  <c r="L57" i="17"/>
  <c r="L48" i="17"/>
  <c r="L47" i="17"/>
  <c r="L46" i="17"/>
  <c r="L45" i="17"/>
  <c r="L56" i="17"/>
  <c r="L55" i="17"/>
  <c r="L17" i="17"/>
  <c r="L16" i="17"/>
  <c r="L54" i="17"/>
  <c r="L7" i="17"/>
  <c r="L103"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N15" i="10"/>
  <c r="N32" i="10"/>
  <c r="N14" i="10"/>
  <c r="N13" i="10"/>
  <c r="N12" i="10"/>
  <c r="N31" i="10"/>
  <c r="N30" i="10"/>
  <c r="N29" i="10"/>
  <c r="N28" i="10"/>
  <c r="N27" i="10"/>
  <c r="N26" i="10"/>
  <c r="N25" i="10"/>
  <c r="N24" i="10"/>
  <c r="N23" i="10"/>
  <c r="N22" i="10"/>
  <c r="N21" i="10"/>
  <c r="N20" i="10"/>
  <c r="N19" i="10"/>
  <c r="N18" i="10"/>
  <c r="N11" i="10"/>
  <c r="N10" i="10"/>
  <c r="N9" i="10"/>
  <c r="N8" i="10"/>
  <c r="M15" i="10"/>
  <c r="M32" i="10"/>
  <c r="M14" i="10"/>
  <c r="M13" i="10"/>
  <c r="M12" i="10"/>
  <c r="M31" i="10"/>
  <c r="M30" i="10"/>
  <c r="M29" i="10"/>
  <c r="M28" i="10"/>
  <c r="M27" i="10"/>
  <c r="M26" i="10"/>
  <c r="M25" i="10"/>
  <c r="M24" i="10"/>
  <c r="M23" i="10"/>
  <c r="M22" i="10"/>
  <c r="M21" i="10"/>
  <c r="M20" i="10"/>
  <c r="M19" i="10"/>
  <c r="M18" i="10"/>
  <c r="M11" i="10"/>
  <c r="M10" i="10"/>
  <c r="M9" i="10"/>
  <c r="M8" i="10"/>
  <c r="N7" i="10"/>
  <c r="M7" i="10"/>
  <c r="AG20" i="22" l="1"/>
  <c r="AG21" i="22" s="1"/>
  <c r="Q28" i="31"/>
  <c r="Q32" i="31" s="1"/>
  <c r="O32" i="31"/>
  <c r="AH20" i="22"/>
  <c r="AH21" i="22" s="1"/>
  <c r="S18" i="31"/>
  <c r="S20" i="31" s="1"/>
  <c r="S20" i="22"/>
  <c r="S21" i="22" s="1"/>
  <c r="H28" i="31"/>
  <c r="H32" i="31" s="1"/>
  <c r="L20" i="22"/>
  <c r="L21" i="22" s="1"/>
  <c r="I28" i="31"/>
  <c r="I32" i="31" s="1"/>
  <c r="R20" i="22"/>
  <c r="O18" i="31"/>
  <c r="C32" i="31"/>
  <c r="K20" i="22"/>
  <c r="F28" i="31"/>
  <c r="F32" i="31" s="1"/>
  <c r="C111" i="17"/>
  <c r="B369" i="16"/>
  <c r="C12" i="22" s="1"/>
  <c r="G19" i="22"/>
  <c r="H19" i="22"/>
  <c r="H20" i="22"/>
  <c r="J21" i="22"/>
  <c r="AD20" i="22"/>
  <c r="AD21" i="22" s="1"/>
  <c r="C115" i="17"/>
  <c r="F11" i="22" s="1"/>
  <c r="L104" i="17"/>
  <c r="B370" i="16"/>
  <c r="R12" i="22" s="1"/>
  <c r="C41" i="10"/>
  <c r="C116" i="17"/>
  <c r="L357" i="16"/>
  <c r="B368" i="16"/>
  <c r="M357" i="16"/>
  <c r="M33" i="10"/>
  <c r="C40" i="10"/>
  <c r="C113" i="17"/>
  <c r="E11" i="22" s="1"/>
  <c r="N33" i="10"/>
  <c r="B375" i="16"/>
  <c r="B378" i="16"/>
  <c r="Q12" i="22" s="1"/>
  <c r="Q21" i="22" s="1"/>
  <c r="B376" i="16"/>
  <c r="B363" i="16"/>
  <c r="L301" i="16"/>
  <c r="M301" i="16"/>
  <c r="L279" i="16"/>
  <c r="M279" i="16"/>
  <c r="M10" i="22"/>
  <c r="M21" i="22" s="1"/>
  <c r="N10" i="22"/>
  <c r="N21" i="22" s="1"/>
  <c r="M104" i="17"/>
  <c r="N49" i="8"/>
  <c r="N30" i="8"/>
  <c r="N48" i="8"/>
  <c r="N47" i="8"/>
  <c r="N46" i="8"/>
  <c r="N45" i="8"/>
  <c r="N44" i="8"/>
  <c r="N43" i="8"/>
  <c r="N42" i="8"/>
  <c r="N41" i="8"/>
  <c r="N40" i="8"/>
  <c r="N39" i="8"/>
  <c r="N38" i="8"/>
  <c r="N37" i="8"/>
  <c r="N36" i="8"/>
  <c r="N35" i="8"/>
  <c r="N29" i="8"/>
  <c r="N28" i="8"/>
  <c r="N34" i="8"/>
  <c r="N33" i="8"/>
  <c r="N27" i="8"/>
  <c r="N26" i="8"/>
  <c r="N14" i="8"/>
  <c r="N25" i="8"/>
  <c r="N24" i="8"/>
  <c r="N23" i="8"/>
  <c r="N22" i="8"/>
  <c r="N21" i="8"/>
  <c r="N32" i="8"/>
  <c r="N20" i="8"/>
  <c r="N19" i="8"/>
  <c r="N18" i="8"/>
  <c r="N31" i="8"/>
  <c r="N17" i="8"/>
  <c r="N16" i="8"/>
  <c r="N15" i="8"/>
  <c r="N13" i="8"/>
  <c r="N12" i="8"/>
  <c r="N11" i="8"/>
  <c r="N10" i="8"/>
  <c r="N9" i="8"/>
  <c r="N8" i="8"/>
  <c r="N51" i="8"/>
  <c r="N50" i="8"/>
  <c r="M49" i="8"/>
  <c r="M30" i="8"/>
  <c r="M48" i="8"/>
  <c r="M47" i="8"/>
  <c r="M46" i="8"/>
  <c r="M45" i="8"/>
  <c r="M44" i="8"/>
  <c r="M43" i="8"/>
  <c r="M42" i="8"/>
  <c r="M41" i="8"/>
  <c r="M40" i="8"/>
  <c r="M39" i="8"/>
  <c r="M38" i="8"/>
  <c r="M37" i="8"/>
  <c r="M36" i="8"/>
  <c r="M35" i="8"/>
  <c r="M29" i="8"/>
  <c r="M28" i="8"/>
  <c r="M34" i="8"/>
  <c r="M33" i="8"/>
  <c r="M27" i="8"/>
  <c r="M26" i="8"/>
  <c r="M14" i="8"/>
  <c r="M25" i="8"/>
  <c r="M24" i="8"/>
  <c r="M23" i="8"/>
  <c r="M22" i="8"/>
  <c r="M21" i="8"/>
  <c r="M32" i="8"/>
  <c r="M20" i="8"/>
  <c r="M19" i="8"/>
  <c r="M18" i="8"/>
  <c r="M31" i="8"/>
  <c r="M17" i="8"/>
  <c r="M16" i="8"/>
  <c r="M15" i="8"/>
  <c r="M13" i="8"/>
  <c r="M12" i="8"/>
  <c r="M11" i="8"/>
  <c r="M10" i="8"/>
  <c r="M9" i="8"/>
  <c r="M8" i="8"/>
  <c r="M51" i="8"/>
  <c r="M50" i="8"/>
  <c r="V18" i="31" l="1"/>
  <c r="V20" i="31" s="1"/>
  <c r="S28" i="31"/>
  <c r="S32" i="31" s="1"/>
  <c r="O20" i="31"/>
  <c r="R21" i="22"/>
  <c r="F12" i="22"/>
  <c r="AJ20" i="22"/>
  <c r="C59" i="8"/>
  <c r="B379" i="16"/>
  <c r="B380" i="16" s="1"/>
  <c r="AJ19" i="22"/>
  <c r="H21" i="22"/>
  <c r="G11" i="22"/>
  <c r="G8" i="22"/>
  <c r="F21" i="22"/>
  <c r="I8" i="22"/>
  <c r="C42" i="10"/>
  <c r="C117" i="17"/>
  <c r="C11" i="22"/>
  <c r="G12" i="22"/>
  <c r="AJ12" i="22" s="1"/>
  <c r="K10" i="22"/>
  <c r="AJ10" i="22" s="1"/>
  <c r="N52" i="8"/>
  <c r="C61" i="8"/>
  <c r="M52" i="8"/>
  <c r="C58" i="8"/>
  <c r="C7" i="31" s="1"/>
  <c r="C20" i="31" s="1"/>
  <c r="C60" i="8"/>
  <c r="G7" i="31" s="1"/>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4" i="2"/>
  <c r="N183" i="2"/>
  <c r="N206" i="2"/>
  <c r="N205" i="2"/>
  <c r="N204" i="2"/>
  <c r="N203" i="2"/>
  <c r="N202" i="2"/>
  <c r="N201" i="2"/>
  <c r="N200" i="2"/>
  <c r="N199" i="2"/>
  <c r="N198" i="2"/>
  <c r="N197" i="2"/>
  <c r="N196" i="2"/>
  <c r="N195" i="2"/>
  <c r="N194" i="2"/>
  <c r="N193" i="2"/>
  <c r="N192" i="2"/>
  <c r="N191" i="2"/>
  <c r="N190" i="2"/>
  <c r="N189" i="2"/>
  <c r="N188" i="2"/>
  <c r="N187" i="2"/>
  <c r="N186" i="2"/>
  <c r="N185" i="2"/>
  <c r="N18" i="2"/>
  <c r="N17" i="2"/>
  <c r="N16" i="2"/>
  <c r="N15" i="2"/>
  <c r="N14" i="2"/>
  <c r="N13" i="2"/>
  <c r="N12" i="2"/>
  <c r="N11" i="2"/>
  <c r="N10" i="2"/>
  <c r="N9" i="2"/>
  <c r="N8" i="2"/>
  <c r="N7"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4" i="2"/>
  <c r="M183" i="2"/>
  <c r="M206" i="2"/>
  <c r="M205" i="2"/>
  <c r="M204" i="2"/>
  <c r="M203" i="2"/>
  <c r="M202" i="2"/>
  <c r="M201" i="2"/>
  <c r="M200" i="2"/>
  <c r="M199" i="2"/>
  <c r="M198" i="2"/>
  <c r="M197" i="2"/>
  <c r="M196" i="2"/>
  <c r="M195" i="2"/>
  <c r="M194" i="2"/>
  <c r="M193" i="2"/>
  <c r="M192" i="2"/>
  <c r="M191" i="2"/>
  <c r="M190" i="2"/>
  <c r="M189" i="2"/>
  <c r="M188" i="2"/>
  <c r="M187" i="2"/>
  <c r="M186" i="2"/>
  <c r="M185" i="2"/>
  <c r="M18" i="2"/>
  <c r="M17" i="2"/>
  <c r="M16" i="2"/>
  <c r="M15" i="2"/>
  <c r="M14" i="2"/>
  <c r="M13" i="2"/>
  <c r="M12" i="2"/>
  <c r="M11" i="2"/>
  <c r="M10" i="2"/>
  <c r="M9" i="2"/>
  <c r="M8" i="2"/>
  <c r="M7" i="2"/>
  <c r="C34" i="31" l="1"/>
  <c r="E7" i="22"/>
  <c r="E7" i="31"/>
  <c r="I7" i="22"/>
  <c r="H7" i="31"/>
  <c r="C220" i="2"/>
  <c r="C223" i="2"/>
  <c r="G6" i="31" s="1"/>
  <c r="G20" i="31" s="1"/>
  <c r="AJ11" i="22"/>
  <c r="C221" i="2"/>
  <c r="AJ8" i="22"/>
  <c r="G7" i="22"/>
  <c r="C7" i="22"/>
  <c r="C62" i="8"/>
  <c r="C222" i="2"/>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1" i="27"/>
  <c r="G40" i="27"/>
  <c r="G39" i="27"/>
  <c r="G38" i="27"/>
  <c r="G34" i="27"/>
  <c r="G33" i="27"/>
  <c r="G32" i="27"/>
  <c r="G27" i="27"/>
  <c r="G24" i="27"/>
  <c r="G23" i="27"/>
  <c r="G22" i="27"/>
  <c r="G21" i="27"/>
  <c r="G20" i="27"/>
  <c r="G19" i="27"/>
  <c r="G18" i="27"/>
  <c r="G17" i="27"/>
  <c r="G9" i="27"/>
  <c r="G8" i="27"/>
  <c r="G7" i="27"/>
  <c r="V7" i="31" l="1"/>
  <c r="D6" i="22"/>
  <c r="D21" i="22" s="1"/>
  <c r="D6" i="31"/>
  <c r="E6" i="22"/>
  <c r="E21" i="22" s="1"/>
  <c r="E6" i="31"/>
  <c r="E20" i="31" s="1"/>
  <c r="AJ7" i="22"/>
  <c r="G6" i="22"/>
  <c r="G21" i="22" s="1"/>
  <c r="C6" i="22"/>
  <c r="M11" i="23"/>
  <c r="L11" i="23"/>
  <c r="M10" i="23"/>
  <c r="L10" i="23"/>
  <c r="M9" i="23"/>
  <c r="L9" i="23"/>
  <c r="M8" i="23"/>
  <c r="L8" i="23"/>
  <c r="D20" i="31" l="1"/>
  <c r="L12" i="23"/>
  <c r="B19" i="23"/>
  <c r="M12" i="23"/>
  <c r="C14" i="22" l="1"/>
  <c r="B20" i="23"/>
  <c r="AJ14" i="22" l="1"/>
  <c r="C21" i="22"/>
  <c r="M10" i="1"/>
  <c r="L10" i="1"/>
  <c r="M11" i="1" l="1"/>
  <c r="M12" i="1" s="1"/>
  <c r="L11" i="1"/>
  <c r="L12" i="1" s="1"/>
  <c r="C23" i="1" l="1"/>
  <c r="T17" i="22" l="1"/>
  <c r="C24" i="1"/>
  <c r="N10" i="11"/>
  <c r="N9" i="11"/>
  <c r="N8" i="11"/>
  <c r="N11" i="11"/>
  <c r="M10" i="11"/>
  <c r="M9" i="11"/>
  <c r="M8" i="11"/>
  <c r="AJ17" i="22" l="1"/>
  <c r="T21" i="22"/>
  <c r="C20" i="11"/>
  <c r="M12" i="11"/>
  <c r="N12" i="11"/>
  <c r="K9" i="22" l="1"/>
  <c r="C22" i="11"/>
  <c r="N208" i="2"/>
  <c r="M208" i="2"/>
  <c r="N209" i="2"/>
  <c r="M209" i="2"/>
  <c r="M207" i="2"/>
  <c r="N207" i="2"/>
  <c r="AJ9" i="22" l="1"/>
  <c r="K21" i="22"/>
  <c r="C224" i="2"/>
  <c r="H6" i="31" s="1"/>
  <c r="V6" i="31" s="1"/>
  <c r="M210" i="2"/>
  <c r="N210" i="2"/>
  <c r="H20" i="31" l="1"/>
  <c r="I6" i="22"/>
  <c r="C225" i="2"/>
  <c r="AJ6" i="22" l="1"/>
  <c r="AJ21" i="22" s="1"/>
  <c r="I21" i="22"/>
</calcChain>
</file>

<file path=xl/sharedStrings.xml><?xml version="1.0" encoding="utf-8"?>
<sst xmlns="http://schemas.openxmlformats.org/spreadsheetml/2006/main" count="18138" uniqueCount="2555">
  <si>
    <t>PLAN ANUAL DE ADQUISICIONES</t>
  </si>
  <si>
    <t>CÓDIGO:</t>
  </si>
  <si>
    <t>FECHA DE ELABORACIÓN:</t>
  </si>
  <si>
    <t>FRABA-011</t>
  </si>
  <si>
    <t>22 DE SEPTIEMBRE DE 2015</t>
  </si>
  <si>
    <t>FECHA DE ACTUALIZACIÓN:</t>
  </si>
  <si>
    <t>VERSIÓN:</t>
  </si>
  <si>
    <t>01</t>
  </si>
  <si>
    <t xml:space="preserve">HOJA: 1 DE: 2 </t>
  </si>
  <si>
    <t>HOJA: 2 DE: 2</t>
  </si>
  <si>
    <t>Códigos 
UNSPSC</t>
  </si>
  <si>
    <t>Nombre del bien o servicio</t>
  </si>
  <si>
    <t>Especificaciones 
Técnicas</t>
  </si>
  <si>
    <t>Valor unitario</t>
  </si>
  <si>
    <t>Cantidad</t>
  </si>
  <si>
    <t>Unidad de Medida</t>
  </si>
  <si>
    <t>Fecha estimada de inicio de proceso de selección</t>
  </si>
  <si>
    <t>Duración estimada del contrato</t>
  </si>
  <si>
    <t xml:space="preserve">Modalidad de selección </t>
  </si>
  <si>
    <t>Rubro</t>
  </si>
  <si>
    <t>Fuente de los recursos</t>
  </si>
  <si>
    <t>Valor Total Estimado</t>
  </si>
  <si>
    <t>Valor estimado en la vigencia actual</t>
  </si>
  <si>
    <t>¿Se requieren vigencias futuras?</t>
  </si>
  <si>
    <t>Estado de solicitud de vigencias futuras</t>
  </si>
  <si>
    <t xml:space="preserve">Datos de contacto del responsable </t>
  </si>
  <si>
    <t>Servicio Requirente</t>
  </si>
  <si>
    <t xml:space="preserve">Unidad </t>
  </si>
  <si>
    <t>1 año</t>
  </si>
  <si>
    <t>Contratación Directa</t>
  </si>
  <si>
    <t>NO</t>
  </si>
  <si>
    <t>GESTION DE CALIDAD</t>
  </si>
  <si>
    <t>Ejecucion de Auditorias Internas de Calidad</t>
  </si>
  <si>
    <t>Proveedor externo con competencia en auditorias de SIG - HSEQ</t>
  </si>
  <si>
    <t>40 horas</t>
  </si>
  <si>
    <t>Ejecución de Auditorias de seguimiento al SIG</t>
  </si>
  <si>
    <t>Unico proveedor ICONTEC</t>
  </si>
  <si>
    <t>Afiliacion a la Asociacion Colobiana de Hopsitales y Clinicas</t>
  </si>
  <si>
    <t>Unico Proveedor ACHC</t>
  </si>
  <si>
    <t>B-13511</t>
  </si>
  <si>
    <t>Promocion Institucional</t>
  </si>
  <si>
    <t>Afiliación a la Revista América Economía</t>
  </si>
  <si>
    <t>Unico Proveedor</t>
  </si>
  <si>
    <t>A-2209</t>
  </si>
  <si>
    <t>Información y publicidad</t>
  </si>
  <si>
    <t>SUMATORIA</t>
  </si>
  <si>
    <t>ELABORÓ:</t>
  </si>
  <si>
    <t>PROFESIONAL ESPECIALIZADO EN RECURSOS FÍSICOS</t>
  </si>
  <si>
    <t>Programas de fortalecimiento Institucional</t>
  </si>
  <si>
    <t>D116</t>
  </si>
  <si>
    <t>Clara Luz Caicedo Maya - Profesional Especializada Recursos Físicos - ccaicedo@hosdenar.gov.co - Tel (092)7333400 - Ext. 168</t>
  </si>
  <si>
    <t>Clara Luz Caicedo Maya - Profesional Especializada Recursos Físicos - ccaicedo@hosdenar.gov.co - Tel (092)7333400 - Ext. 167  - 177  - CELULAR 3185383302</t>
  </si>
  <si>
    <t>LICENCIA WINDOWS SERVER:
WinSvrStd 2012R2 OLP NL Gov 2Proc</t>
  </si>
  <si>
    <t>LICENCIA</t>
  </si>
  <si>
    <t>Unidad</t>
  </si>
  <si>
    <t>1 ENERO DE 2017</t>
  </si>
  <si>
    <t>1 AÑO</t>
  </si>
  <si>
    <t>CONVOCATORIA PUBLICA</t>
  </si>
  <si>
    <t>Propios</t>
  </si>
  <si>
    <t>No aplica</t>
  </si>
  <si>
    <t>Clara Luz Caicedo Maya - Profesional Especializada Recursos Físicos - ccaicedo@hosdenar.gov.co - Tel (092)7333400 - Ext. 160</t>
  </si>
  <si>
    <t>Gestión de la Información</t>
  </si>
  <si>
    <t>LICENCIA CAL PARA DIRECTORIO
ACTIVO 500 COMPUTADORES.
WinSvrCAL 2012 OLP NL Gov DvcCAL</t>
  </si>
  <si>
    <t>Licencia de SQL SERVER ESTÁNDAR 2016</t>
  </si>
  <si>
    <t>CAL PARA SQL SERVER ESTÁNDAR 2016</t>
  </si>
  <si>
    <t xml:space="preserve">WINDOWS SERVER CAL por Dispositivo </t>
  </si>
  <si>
    <t>Visual Studio .Net 2015</t>
  </si>
  <si>
    <t>PROYECTO VITUALIZACION</t>
  </si>
  <si>
    <t>PROYECTO</t>
  </si>
  <si>
    <t>SERVIDOR DE ALMACENAMIENTO NAS/ISCSI  12 BAHIAS 2U RACK RP Ultra-High Performance NAS Server Scales hasta 288 TB.   JUEGO DE RIELES DESLIZABLES  1U 2U RACK.  DOCE DISCOS DE 8 TB ENTERPRICE CLASS 128 MB 7200 RPM CACHE Synology® Rail Kit Sliding for 1U and 2U models. TRES HORAS DE SERVICIO DE INSTALACION Y PUESTA EN MARCHA - Ensamble de unidad - Instalacion de DSM y actualizaciones de Firmware - Configuracion del RAID - Integracion a la Red- Capacitacion funcionamiento.   DOS BAHIAS DE EXPANSION 2U  RACK 12 BAHIAS HDD SATA RP RS3614XS - RS2414+ FUENTE REDUNDANTE 2U 12-Bay Expansion Unit for Increasing Capacity of the Synology RackStation.</t>
  </si>
  <si>
    <t>SERVIDOR</t>
  </si>
  <si>
    <t>SWITCH KVM 8 PUERTOS 1U RACK MOUNT STARTECH</t>
  </si>
  <si>
    <t>PROPIOS</t>
  </si>
  <si>
    <t>UNIDAD</t>
  </si>
  <si>
    <t>CAMARA DE VIDEO</t>
  </si>
  <si>
    <t>EQUIPOS</t>
  </si>
  <si>
    <t>IMPRESOS</t>
  </si>
  <si>
    <t>PLAN DE COMUNICACIONES INTERNOS</t>
  </si>
  <si>
    <t>Comunicaciones diseño adobe creative cloud</t>
  </si>
  <si>
    <t>LICENCIAS</t>
  </si>
  <si>
    <t>Comunicaciones diseño corel draw</t>
  </si>
  <si>
    <t>Comunicaciones diseño parallels</t>
  </si>
  <si>
    <t>Señalización</t>
  </si>
  <si>
    <t>Señales información y prevención</t>
  </si>
  <si>
    <t>BATERIAS SECAS LIBRE DE MANTENIMIENTO</t>
  </si>
  <si>
    <t>12VOLTIOS *7,5 AH</t>
  </si>
  <si>
    <t>UND</t>
  </si>
  <si>
    <t>PROPIO</t>
  </si>
  <si>
    <t>12VOLTIOS *12 AH</t>
  </si>
  <si>
    <t>12VOLTIOS *26 AH</t>
  </si>
  <si>
    <t>TELEFONOS DIGITALES SIEMENS</t>
  </si>
  <si>
    <t>TELEFONO MODELO OPEN STAGE 15 T BLANCO</t>
  </si>
  <si>
    <t>INTERRUPTOR TERMOMAGNETICO</t>
  </si>
  <si>
    <t>CAPACIDAD 20 AMP</t>
  </si>
  <si>
    <t>CONECTOR RJ 10</t>
  </si>
  <si>
    <t>N/A</t>
  </si>
  <si>
    <t>CONECTOR RJ 11</t>
  </si>
  <si>
    <t>REGULADOR ELECTRICO</t>
  </si>
  <si>
    <t xml:space="preserve">120 VOLTIOS * 1000W </t>
  </si>
  <si>
    <t>CONTRATAR LOS SERVICIOS DE TIC (TECNOLOGIAS  DE LA INFORMACIÓN  Y COMUNICACIONES) EN SUS COMPONENTES DE GESTIÓN Y SOPORTE DE LA RED DE DATOS, MANTENIMIENTO CORRECTIVO Y PREVENTIVO CON REPUESTOS AL PARQUE MICROINFORMATICO  INCLUIDO IMPRESORAS, ARMARIO  DE COMUNICACIONES,  COMPONENTES ACTIVOS Y PASIVOS  DE LA RED ESTRUCTURADA,  ADMINISTRACIÓN  DE CABLEADO ESTRUCTURADO Y ENERGIA ELECTRICA REGULADA,  INCLUIDAS UPS DE LA PLATAFORMA TECNOLÓGICA  DEL HUDN.</t>
  </si>
  <si>
    <t xml:space="preserve">IPC  7,27%                =  23118600  </t>
  </si>
  <si>
    <t xml:space="preserve">Proyecto de red ACCES POINT ARUBA, Cubrimiento de red Wi-Fi, para las areas aistenciales de la organización que incluye Licencias de ACCES POINT.  Instalacion y configuración de Access Point </t>
  </si>
  <si>
    <t xml:space="preserve">Aruba Instant IAP-225 Wireless Access Point, 802.11ac, 3x3:3, dual radio, integrated antennas - Restricted regulatory domain: Rest of World---
 </t>
  </si>
  <si>
    <t>01 FEBRERO DE 2017</t>
  </si>
  <si>
    <t>Convocatoria
Pública</t>
  </si>
  <si>
    <t>Aruba Instant IAP-205 Wireless Access Point, 802.11n/ac, 2x2:2, dual radio, integrated antennas - Restricted regulatory domain: Rest of World</t>
  </si>
  <si>
    <t>CONTRATACION DE MANO DE OBRA INCLUIDO MATERIALES PARA LA INSTALACION DE PUNTOS DE RED DE 21 ACCESS POINT</t>
  </si>
  <si>
    <t>PUNTOS</t>
  </si>
  <si>
    <t>01 ENERO DE 2017</t>
  </si>
  <si>
    <t>Maletin con kid de herramientas mantenimiento red de datos</t>
  </si>
  <si>
    <t>Generador de tonos
Cable tester
Tester de Red multifunción RJ11, RJ12, RJ45 Y BNC 
Herramienta para Crimpar, Crimpadora RJ45 
Herramienta de Impacto.
Alicates para pelar cable.</t>
  </si>
  <si>
    <t>Conectores RJ45 6A</t>
  </si>
  <si>
    <t>01 DE ENERO DE 2017</t>
  </si>
  <si>
    <t>JACK CAT 6A ORTRONICS</t>
  </si>
  <si>
    <t>Caja de cable utp</t>
  </si>
  <si>
    <t xml:space="preserve">ORTRONIC CAT 6 x 305 </t>
  </si>
  <si>
    <t>METROS</t>
  </si>
  <si>
    <t>Omniscanner</t>
  </si>
  <si>
    <t>Tester Cable UTP y Fibra Optica</t>
  </si>
  <si>
    <t>PATCH CORD Fibra MONOMODO   2 METROS</t>
  </si>
  <si>
    <t>Monomodo x 2 mts</t>
  </si>
  <si>
    <t>Patch Cord Utp Certificado</t>
  </si>
  <si>
    <t>ORTRONIC CAT 6 x 2</t>
  </si>
  <si>
    <t>SCANER A COLOR MARCA CANON REF: DR6010C, Capacidad de trabajo
diaria 7.500 escaneos</t>
  </si>
  <si>
    <t>DIGITALIZACION-MICROFILMACION (ARCHIVO CENTRAL - CLINICO)</t>
  </si>
  <si>
    <t>GUILLOTINA, MAQUINA PARA VELOBINDER E INSUMOS</t>
  </si>
  <si>
    <t>EQUIPO INTEGRAL PARA CUBRIMIENTO NECESIDADES PRIORITARIAS DEL HUDN</t>
  </si>
  <si>
    <t>CAMARAS DE SEGURIDAD</t>
  </si>
  <si>
    <t>EQUIPO INTEGRAL CUBRE ARCHIVO CLINICO Y ARCHIVO CENTRAL</t>
  </si>
  <si>
    <t>MICROFONOS PROFESIONALES PRO DJ UHF22MHL /MANO / SOLAPA / DIADEMA</t>
  </si>
  <si>
    <t>EQUIPOS SHURE</t>
  </si>
  <si>
    <t>SISTEMA DE AIRE Y VENTILACION MECANICAS</t>
  </si>
  <si>
    <t xml:space="preserve">CONTRATO TRANSPORTADORA MENSAJERIA EXPRESA Y SERVICIO CES MENSAJERIA MOTORISADA </t>
  </si>
  <si>
    <t>ENVIA 2017</t>
  </si>
  <si>
    <t xml:space="preserve">COMUNICACION Y TRANSPORTE </t>
  </si>
  <si>
    <t>SOFTWARE ESTADISTICO</t>
  </si>
  <si>
    <t>unidad</t>
  </si>
  <si>
    <t>Gestión Documental</t>
  </si>
  <si>
    <t>RENOVACIONES DE LICENCIAS KASPERSKY ENDPOINT SECURITY</t>
  </si>
  <si>
    <t xml:space="preserve">KASPERSKY ENDPOINT SECURITY FOR
BUSINESS - SELECT GOVERNMENTAL RENEWAL 2 YEARS.
NODOS X 2 AÑOS COMPATIBLE CON WINDOWS </t>
  </si>
  <si>
    <t>2 AÑOS</t>
  </si>
  <si>
    <t>CINTA PARA CARNETIZACIÓN - HOLOGRAMA</t>
  </si>
  <si>
    <t>CINTA PARA CARNETIZACIÓN DURAGARD CON TRANSPARENTE REF. 504935-006*375 IMPRESIONES PARA IMPRESORA CP80 PLUS</t>
  </si>
  <si>
    <t>ROLLO</t>
  </si>
  <si>
    <t>NA</t>
  </si>
  <si>
    <t>CINTA PARA CARNETIZACIÓN - LAMINADOR</t>
  </si>
  <si>
    <t>CINTA PARA CARNETIZACIÓN TOPCOARD REF. 563893-101* 1000 IMPRESIONES  PARA IMPRESORA CP80 PLUS</t>
  </si>
  <si>
    <t>CINTA PARA CARNETIZACIÓN - COLOR YMCKF-K</t>
  </si>
  <si>
    <t>CINTA PARA CARNETIZACIÓN COLOR RIBBON KIT (YMCKF-K)  500 IMPRESIONES  PARA IMPRESORA CP80 PLUS</t>
  </si>
  <si>
    <t>DISCOS BLU-RAY</t>
  </si>
  <si>
    <t>DISCOS BLU-RAY 25GB C/U PAK X 25 DISCOS TDK INJECT PRINTABLE 4X</t>
  </si>
  <si>
    <t>CILINDRO</t>
  </si>
  <si>
    <t>PORTAESCARAPELAS</t>
  </si>
  <si>
    <t>PORTAESCARAPELAS EN PROPILENO VERTICAL COLOR BLANCO</t>
  </si>
  <si>
    <t>3 MESES</t>
  </si>
  <si>
    <t>CINTA ESTAMPADA CON LOGO DE HUDN.</t>
  </si>
  <si>
    <t>CINTAS IMPRESAS CON NOMBRE DE LA INSTITUCIÓN PARA PORTAR ESCARAPELAS</t>
  </si>
  <si>
    <t>TARJETAS PVC PARA CARNETIZACIÓN</t>
  </si>
  <si>
    <t>TARJETAS PVC AMERICANO SIN IMPRESIÓN 8.8x5.5"</t>
  </si>
  <si>
    <t>UNIDAD GRABADORA DE DISCOS BLU-RAY INTERNA PARA PC</t>
  </si>
  <si>
    <t>GRABADORA BLU - RAY CD24XDVD8X/BLUE RAY 16X</t>
  </si>
  <si>
    <t>TARJETAS CON CHIP PARA ACCESO A UCS</t>
  </si>
  <si>
    <t>TARJETAS INTELIGENTES DE PROXIMIDAD DE NO CONTACTO, TIPO FLEXIBLE, FORMATO WIEGGAND 26 BITS, 13,6 MHZ, CON 2 ÁREAS DE APLICACIÓN - 2 CAMPOS DE MEMORIA, PROGRAMADA PARA IDENTIFICACIÓN DE ACCESOS, MARCADAS, CON POSIBILIDAD DE IMPRESIÓN A DOBLE CARA. MARCA: HID - PROXIMITY CARD iClASS FLEXIBILITY</t>
  </si>
  <si>
    <t>LICENCIAS SSL AÑO 2017 PAQUETE POR 3</t>
  </si>
  <si>
    <t>Certificados SSL - Portal Web, Intranet, Correo electrónico Institucional</t>
  </si>
  <si>
    <t>Convocatoria Pública</t>
  </si>
  <si>
    <t>Plantilla Wordpress Woffice intranet</t>
  </si>
  <si>
    <t>Slider Revolution Wordpress</t>
  </si>
  <si>
    <t xml:space="preserve"> Comunicaciones Visual Composer 4.7.4</t>
  </si>
  <si>
    <t>DARUMA</t>
  </si>
  <si>
    <t>ARRENDAMIENTOLICENCIAS</t>
  </si>
  <si>
    <t>Autodesk 2016 (Autocad)</t>
  </si>
  <si>
    <t>LICENCIAS ACTUALIZACION</t>
  </si>
  <si>
    <t>Dos meses</t>
  </si>
  <si>
    <t>PLAN DE ASISTENCIA
TECNICA DE SEVENET SUITE Document Manager.QUE INCLUYE ACTUALIZACIONES Y SOPORTE POR 1 AÑO
AL SOFTWARE DE GESTION DOCUMENTAL SEVENET</t>
  </si>
  <si>
    <t>LICENCIAS SEVENET</t>
  </si>
  <si>
    <t>ACTUALIZACION APLICATIVO DINAMICA GERENCIAL</t>
  </si>
  <si>
    <t>MANTENIMIENTO SOFTWARE</t>
  </si>
  <si>
    <t>6 MESES</t>
  </si>
  <si>
    <t>ARRENDAMIENTO DE IMPRESORAS</t>
  </si>
  <si>
    <t>IMPRESORAS INDUSTRIALES LASER MULTIFUNCIONALES CON SOFTWARE DE ADMINISTRACIO CLIENTE SERVIDOR POR USUARIO</t>
  </si>
  <si>
    <t>ESTANTES</t>
  </si>
  <si>
    <t>ESTANTES METALICOS DE 2,40 ALTO X 90 CM DE ANCHO PROFUNDIDAD 30 CM, 8 BANDEJAS DE TRES DIVISIONES CORREDIZAS POR BANDEJA, CON COBERTURA SUPERIOR CALIBRE 18 PA LOS ANGULOS Y CALIBRE 22 PARA LOS ENTREPAÑOS Y SEPARADORES PARA ARCHIVO CLINICO</t>
  </si>
  <si>
    <t>TELEFONICA (INTERNET, VOZ, PDTI, LARGA DISTANCIA, LOCAL, PLANTA TELEFONICA)</t>
  </si>
  <si>
    <t>LICENCIAMIENTO DE OFFICE</t>
  </si>
  <si>
    <t>365  B Excel, Word, Power point y outlook</t>
  </si>
  <si>
    <t>EQUIPO DE COMPUTO DE ESCRITORIO</t>
  </si>
  <si>
    <t>EQUIPOS DE COMPUTO DE ESCRITORIO DESKTOP PARA (Backup), PROCESADOR CORE i7  de 3.4 Ghz MEMORIA RAM de 8 Gb, DISCO DURO de 1 Tb, TARJETA DE RED 100/1000, UNIDAD DE CD/DVD/RW, MONITOR LCD 19". TECLADO, MOUSE OPTICO</t>
  </si>
  <si>
    <t>EQUIPO DE COMPUTO PORTATIL</t>
  </si>
  <si>
    <t>EQUIPOS DE COMPUTO PORTATIL PARA (Backup) PANTALLA DE 15" LCD, PROCESADOR CORE i7  de 3.4 Ghz MEMORIA RAM de 8 Gb, DISCO DURO de 1 Tb, TARJETA DE RED  100/1000, WI-FI 5.0 Ghz, UNIDAD DE CD/DVD/RW</t>
  </si>
  <si>
    <t>DISCO DURO</t>
  </si>
  <si>
    <t>Discos Duros de 2 T bits sata (Backup)</t>
  </si>
  <si>
    <t>Discos Duros de 1 Tbits sata mini para portátil</t>
  </si>
  <si>
    <t>Discos Duros de 1 Tbits sata mini para portátil ESTADO SOLIDO</t>
  </si>
  <si>
    <t>Discos duros USB3 de 2 T. bits Portable</t>
  </si>
  <si>
    <t>Lubricante multipropocito CRC * 400 ml en SPRAY para Equipos Informáticos</t>
  </si>
  <si>
    <t>TERMOENCOGIBLE 3 mm</t>
  </si>
  <si>
    <t>Guayas de seguridad para Equipos Informáticos</t>
  </si>
  <si>
    <t>Limpiador Electrónico CRC * 150 ml2</t>
  </si>
  <si>
    <t>Limpiador Electrónico CRC * 150 ml3</t>
  </si>
  <si>
    <t>Limpiador de  Cristales * 1000 ml</t>
  </si>
  <si>
    <t xml:space="preserve">Aspiradora portátil para tóner </t>
  </si>
  <si>
    <t>Sopladora para equipos informáticos</t>
  </si>
  <si>
    <t>Pad Mouse Lisos</t>
  </si>
  <si>
    <t>Unidad Interna SATA DE CD-DVD/RW</t>
  </si>
  <si>
    <t>Unidad Externa USB DE CD-DVD/RW</t>
  </si>
  <si>
    <t>Juego de destornilladores * 12 Piezas</t>
  </si>
  <si>
    <t>Juego de Destornilladores Perilleros</t>
  </si>
  <si>
    <t>Juego de alicate + pinza + cortafrío</t>
  </si>
  <si>
    <t>Mototool Eléctrico + 40 Piezas</t>
  </si>
  <si>
    <t>Tester Probador de cables UTP y Telefónico Fluke</t>
  </si>
  <si>
    <t>Cautín tipo pistola</t>
  </si>
  <si>
    <t>Pistola de calor Termica 1500wts</t>
  </si>
  <si>
    <t>Multimetro digital Fluke</t>
  </si>
  <si>
    <t>CONTRATAR LOS SERVICIOS DE TELEVISION POR CABLE, QUE PERMITA TENER UNA SEÑAL DE OPTIMA CALIDAD, PARA PRESTAR UN SERVICIO DE HOTELERIA, QUE SEA APLICABLE PARA LOS USUARIOS QUE VISITAN Y SE RECUPERAN EN NUESTRA ORGANIZACIÓN</t>
  </si>
  <si>
    <t>TELEVISION POR CABLE</t>
  </si>
  <si>
    <t>TARJETA DE VIDEO</t>
  </si>
  <si>
    <t>PCI EXPRESS 1024 Mb, ATI W RECONSTRUCCION CANAL 22</t>
  </si>
  <si>
    <t xml:space="preserve">BACKUP CANAL DEDICADO PARA NUBE  </t>
  </si>
  <si>
    <t>INTERNET 30 MEGAS</t>
  </si>
  <si>
    <t>ACTIVACION DEL CANAL ISNTITUCIONAL 22 CON EL FIN DE QUE SIRVA COMO MEDIO DE DIFUCION AL INTERIOR DE LA ORGANIZACIÓN</t>
  </si>
  <si>
    <t>SISTEMA DE RECONOCIMIENTO DE VOZ</t>
  </si>
  <si>
    <t>TONER ORIGINAL TIPO LASER - REF.   CE312A - PARA IMPRESORA HP CP1025. COLOR AMARILLO</t>
  </si>
  <si>
    <t>TONER ORIGINAL TIPO LASER - REF.   CE310A - PARA IMPRESORA HP CP1025. COLOR NEGRO</t>
  </si>
  <si>
    <t>TONER ORIGINAL TIPO LASER - REF.   CE311A - PARA IMPRESORA HP CP1025. COLOR AZUL</t>
  </si>
  <si>
    <t>TONER ORIGINAL TIPO LASER - REF.   CE313A - PARA IMPRESORA HP CP1025. COLOR ROJO</t>
  </si>
  <si>
    <t>RECARGA COMPATIBLE SAMSUNG  ML3750  ML1865W . UNIDAD DE RACARGA POR 1 Kg, RECARGA COMPATIBLE LASER EN POLVO.</t>
  </si>
  <si>
    <t>BOTELLA TINTA EPSON - TINTA LIQUIDA - REF. T664120   COLOR NEGRO. PARA IMPRESORA ESPON L210 Y L555</t>
  </si>
  <si>
    <t>BOTELLA TINTA EPSON - TINTA LIQUIDA - REF. T664220   COLOR AZUL. PARA IMPRESORA ESPON L210 Y L555</t>
  </si>
  <si>
    <t>BOTELLA TINTA EPSON - TINTA LIQUIDA - REF. T664320   COLOR ROJO. PARA IMPRESORA ESPON L210 Y L555</t>
  </si>
  <si>
    <t>BOTELLA TINTA EPSON - TINTA LIQUIDA - REF. T664420    COLOR AMARILLO. PARA IMPRESORA ESPON L210 Y L555</t>
  </si>
  <si>
    <t>CARTUCHO ORIGINAL - TINTA LIQUIDA - REF. NEGRO 210 - PARA IMPRESORA CANON MP 280</t>
  </si>
  <si>
    <t>CARTUCHO ORIGINAL - TINTA LIQUIDA - REF. COLOR 211 - PARA IMPRESORA CANON MP 280</t>
  </si>
  <si>
    <t>RECARGA COMPATIBLE * 1000 mls- TINTA LIQUIDA - REF. CANON NEGRO  - PARA IMPRESORA CANON MP 280. COLOR NEGRO</t>
  </si>
  <si>
    <t>Litro</t>
  </si>
  <si>
    <t>RECARGA COMPATIBLE * 1000 mls- TINTA LIQUIDA - REF.  CANON COLOR ( AMARILLO- AZUL Y ROJO) - PARA IMPRESORA MP 280.  2 LITROS POR CADA COLOR</t>
  </si>
  <si>
    <t>DRUM LASER - REF. E352DN - PARA IMPRESORA LEXMARK E352 DN</t>
  </si>
  <si>
    <t xml:space="preserve">RECARGA LASER IMPRESORA LEXMAR </t>
  </si>
  <si>
    <t>KILO</t>
  </si>
  <si>
    <t>TONER IMPRESORA LEXMAR REF. E352DN</t>
  </si>
  <si>
    <t>TARJETAS DE RED INALAMBRICAS TIPO USB 300 Mbps ref. TL-WN8200ND</t>
  </si>
  <si>
    <t>CARPETA PLEGADA POR LA MITAD YUTE</t>
  </si>
  <si>
    <t xml:space="preserve">UNIDAD </t>
  </si>
  <si>
    <t>12 MESES</t>
  </si>
  <si>
    <t>INVITACION PUBLICA</t>
  </si>
  <si>
    <t xml:space="preserve">ALMACEN </t>
  </si>
  <si>
    <t xml:space="preserve">NO </t>
  </si>
  <si>
    <t>1 ENERO DEL 2017</t>
  </si>
  <si>
    <t>CARPETA DE DOS TAPAS</t>
  </si>
  <si>
    <t>CARPETA HISTORIA CLINICA DIGITO TERMINAL EN COLORES ESTADISTICA</t>
  </si>
  <si>
    <t>CAJAS DE CARTON PARA ARCHIVO CENTRAL</t>
  </si>
  <si>
    <t xml:space="preserve">PQTE * 20 </t>
  </si>
  <si>
    <t>CINTA SCOTH NORMAL DE 12 mm. TAMAÑO GRANDE POR 40 MTS. REF: 56105</t>
  </si>
  <si>
    <t>CINTA SCOTH DE 2" DE ENPAQUE TRANSPARENTE</t>
  </si>
  <si>
    <t>MARCADOR SHARPIE NEGRO  PUNTA FINA RESISTENTE A LA MARCACION A LA ESTERILIZACION</t>
  </si>
  <si>
    <t>PAPEL CONTAC TRANSPARENTE ROLLO * 20 MTS</t>
  </si>
  <si>
    <t>PEGASTIC DE 20 GRS- MARCA COLOMBIANA</t>
  </si>
  <si>
    <t>ARCHIVADOR DE FUELLE PLASTICO  TAMAÑO OFICIO DE 30 BOLSILLOS- TIPO ACORDEON</t>
  </si>
  <si>
    <t>BANDAS DE CAUCHO *  100 UND REF: 22</t>
  </si>
  <si>
    <t>BISTURY GRANDE PLASTICO</t>
  </si>
  <si>
    <t>BORRADOR DE NATA AW GRANDE</t>
  </si>
  <si>
    <t>FOLDER CELUGUIA VERDE OSCURO CARTON MARCA NACIONAL DE 35 CM * 23 CM APROX.</t>
  </si>
  <si>
    <t>CARPETA COLGANTE PARA H. LABORAL</t>
  </si>
  <si>
    <t>CARPETA COLGANTE PLASTICA VERDES OSCURO. MATERIAL EN PLASTICO RESISTENTE. MARCA NACIONAL RECONOCIDA. 100 % POLIPROPILENO MEDIDAS 37CM * 24 CM APROX.</t>
  </si>
  <si>
    <t>COSEDORAS INDUSTRIALES PARA CARGA DE 50 HOJAS REF: 93K8</t>
  </si>
  <si>
    <t>GANCHO CLIP CAJA * 100 UND</t>
  </si>
  <si>
    <t>GANCHO MARIPOSA CAJA POR 100 UND</t>
  </si>
  <si>
    <t>GANCHO PARA COSEDORA CAJA * 500</t>
  </si>
  <si>
    <t>MARCADORES BORRABLES PARA TABLERO ACRILICO COLOMBIANO</t>
  </si>
  <si>
    <t>MARCADOR PERMANENTE RAPIDO SECADO COLORES NEGRO Y AZUL- COLOMBIANO</t>
  </si>
  <si>
    <t>PAPEL CREPADO COLOR VERDE DE 54 CM * 100 MTS PARA ESTELILIZACION DE INSTRUMENTAL MEDICO MARCA COLOMBIANA</t>
  </si>
  <si>
    <t>PASTA CATALOGO 1,5</t>
  </si>
  <si>
    <t>PASTA CATALOGO 2,0</t>
  </si>
  <si>
    <t>PERFORADORA INDUSTRIAL CAPACIDAD MININA 50 HOJAS MARCA COLOMBIANA</t>
  </si>
  <si>
    <t>RESALTADORES MARCA COLOMBIANA COLORES SURTIDOS</t>
  </si>
  <si>
    <t>SACAGANCHOS</t>
  </si>
  <si>
    <t>SEPARADORES PLASTICOS A COLORES JUEGO * 5 UND</t>
  </si>
  <si>
    <t>TABLAS LEGAJADORAS</t>
  </si>
  <si>
    <t>TINTA  PARA SELLOS</t>
  </si>
  <si>
    <t>LAPICEROS NEGROS PUNTA MEDIANA MARCA COLOMBIANA</t>
  </si>
  <si>
    <t>LAPICEROS ROJOS PUNTA MEDIANA MARCA COLOMBIANA</t>
  </si>
  <si>
    <t>PORTA CARNET EN POLIPROPILENO VERTICAL COLOR BLANCO</t>
  </si>
  <si>
    <t>TORRE DE DISCO BLUE RAY DE 25 GB CADA UNO TORRE POR 50 UND SANKEY</t>
  </si>
  <si>
    <t>ROLLOS DE TINTA TERMICA ARCHIVO CENTRAL</t>
  </si>
  <si>
    <t>ROLLOS DE STIKER IMPRESORA ARCHIVO CENTRAL</t>
  </si>
  <si>
    <t>PAPEL FOTOCOPIA CARTA BLANCO</t>
  </si>
  <si>
    <t>PAPEL FOTOCOPIA OFICIO BLANCO</t>
  </si>
  <si>
    <t>SOBRES DE MANILA OFICIO 25*35</t>
  </si>
  <si>
    <t>SOBRES DE MANILA CARTA 25*31</t>
  </si>
  <si>
    <t>PAPEL TERMICO - CONSULTA EXTERNA</t>
  </si>
  <si>
    <t>PAPEL HIGIENICO JUMBO</t>
  </si>
  <si>
    <t>PAPEL HIGIENICO PEQUEÑO</t>
  </si>
  <si>
    <t>ESPONJA LAVADO DE LOZA</t>
  </si>
  <si>
    <t>GUANTES PARA ASEO INDUSTRIAL</t>
  </si>
  <si>
    <t>GUANTE INDUSTRIAL EN MALLA</t>
  </si>
  <si>
    <t>GUARDIANES 1,5 ALLMED</t>
  </si>
  <si>
    <t>GUARDIANES 2,9 ALLMED</t>
  </si>
  <si>
    <t>GUARDIANES 0,5 ALLMED</t>
  </si>
  <si>
    <t>PAÑAL DESECHABLE</t>
  </si>
  <si>
    <t>GUANTES NYLON POLIURETANO</t>
  </si>
  <si>
    <t>JABON LIQUIDO LAVAPLATOS</t>
  </si>
  <si>
    <t>JABON DE MANOS CON DISPENSADOR</t>
  </si>
  <si>
    <t>HIPOCLORITO DE SODIO AL 13%</t>
  </si>
  <si>
    <t>BOLSA NEGRA PARA CADAVER-  2 MTS LARGO * 1 MT DE ANCHO CALIBRE 6</t>
  </si>
  <si>
    <t>BOLSA ROJA DE 90 CMS ANCHO POR 1.10 LARGO. CALIBRE 2</t>
  </si>
  <si>
    <t>VASOS DESECHABLES POR 7 ONZAS COLOR BLANCO PTE * 50 UND</t>
  </si>
  <si>
    <t>PILA MEDIANA ALCALINA</t>
  </si>
  <si>
    <t>ARCHIVO</t>
  </si>
  <si>
    <t>ESTADISTICA</t>
  </si>
  <si>
    <t>RECURSOS HUMANOS</t>
  </si>
  <si>
    <t>MANTENIMIENTO</t>
  </si>
  <si>
    <t>ROLLO *20 MTS</t>
  </si>
  <si>
    <t>APOYO LOGISTICO</t>
  </si>
  <si>
    <t>PAQUETE *50</t>
  </si>
  <si>
    <t>PILAS DEDO ALCALINA</t>
  </si>
  <si>
    <t>PILAS TRIPLE A ALCALINA</t>
  </si>
  <si>
    <t>PILAS CUADRADA ALCALINAS DE 9V. NO RECARGABLES</t>
  </si>
  <si>
    <t xml:space="preserve">TOALLAS DE MANOS XCP TOA AIR FLEX MF DOBLE HOJA </t>
  </si>
  <si>
    <t>CAJA *24</t>
  </si>
  <si>
    <t>SISTEMA DE SEGURO LATERAL CON MARCACION</t>
  </si>
  <si>
    <t xml:space="preserve">FORMOL AL 10% </t>
  </si>
  <si>
    <t>GALON *3700</t>
  </si>
  <si>
    <t>SEÑALIZACION DE SEGURIDAD PARA TODAS LAS AREAS DEL HOSPITAL</t>
  </si>
  <si>
    <t xml:space="preserve">SEÑALIZACION DE SALIDA DE EMERGENCIA, SALIDAS, ESCALERAS, USO DE ESCALERAS, USO DE ASCENSOR, MANTENER ASEADO Y UTILIZACION DE EPP.  EN PLACAS DE POLIESTIRENO FOTOLUMINICENTE Y ACRILICO </t>
  </si>
  <si>
    <t>2 MESES</t>
  </si>
  <si>
    <t>RECURSOS PROPIOS</t>
  </si>
  <si>
    <t>Clara Luz Caicedo Maya - Profesional Especializada Recursos Físicos - ccaicedo@hosdenar.gov.co - Tel (092)7333400 - Ext. 167</t>
  </si>
  <si>
    <t>EMERGENCIAS Y DESASTRES</t>
  </si>
  <si>
    <t>ELABORO</t>
  </si>
  <si>
    <t>14 de Octubre del 2016</t>
  </si>
  <si>
    <t>FRANK SERRANO</t>
  </si>
  <si>
    <t>MESA PARA MEDICAMENTOS</t>
  </si>
  <si>
    <t>MESA TRANSPORTADORA DE MEDICAMENTOS CON ATRIL PORTASUEROS EN ACERO INOXIDABLE</t>
  </si>
  <si>
    <t>Cinco Meses</t>
  </si>
  <si>
    <t>No</t>
  </si>
  <si>
    <t>Clara Luz Caicedo Maya - Profes. Especializada Recursos Físicos - ccaicedo@hosdenar.gov.co - Tel (092)7333400 - Ext. 167 - 177</t>
  </si>
  <si>
    <t>QUIROFANO</t>
  </si>
  <si>
    <t>CARRO DE PARO</t>
  </si>
  <si>
    <t>CARRO DE PARO PARA CODIGO ROJO</t>
  </si>
  <si>
    <t>SILLA DE RUEDAS</t>
  </si>
  <si>
    <t>Silla de ruedas, metálica, superficies lavables.</t>
  </si>
  <si>
    <t>SISTEMA DE CALENTAMIENTO</t>
  </si>
  <si>
    <t>Unidad de calentamiento corporal por aire forzado.</t>
  </si>
  <si>
    <t>COMPRA EQUIPO MEDICO</t>
  </si>
  <si>
    <t>DESFIBRILADOR</t>
  </si>
  <si>
    <t>Compacto
SpO2 y CO2 opcional
La forma de onda bifásica brinda una efectiva desfibrilación con poca energía
ActiBiphasic
La tecnología ActiBiphasic™ exclusiva de Nihon Kohden proporciona una desfibrilación más eficiente que la bifásica convencional, manteniendo un ancho de pulso constante de segunda fase para pacientes con alta impedancia
DEA (desfibrilador externo automático) con parches y cables descartables, comienzo de carga automática para desfibrilación manos libres, sonido de guía para CPR y comandos por voz opcional
Marcapasos no invasivo (TEC-5531)
Nítida pantalla TFT LCD a color, muestra 2 formas de onda
Carga rápida — menos de 3 segundos a 150J y menos de 5 segundos a 270J
La rápida recuperación del ECG permite comprobar inmediatamente el resultado de la desfibrilación
El capacitor de alto voltaje posibilita un funcionamiento altamente fiable contra fallas en la desfibrilación. La prueba de batería y capacitor, asegura siempre una desfibrilación confiable.
El software Defibrillation Report Viewer QP-765VK le permite revisar, editar e imprimir informes de desfibrilación en una PC con Windows®.
Registro de voz y ECG en una tarjeta de memoria SD</t>
  </si>
  <si>
    <t>recursos propios</t>
  </si>
  <si>
    <t>MONITOR SIGNOS VITALES</t>
  </si>
  <si>
    <t>pantalla TFT LCD a color de alta resolución (10,4 pulgadas)
7 parámetros: ECG (3 ó 6 electrodos) SpO2, NIBP, respiración por impedancia, temperatura, IBP o CO2
Un MULTI conector para IBP o CO2
5 formas de onda (ECG × 2, SpO2, respiración, IBP, onda de pulso CO2)
Liviano, con asa para facilitar el transporte
3 horas de funcionamiento con batería
El panel táctil permite un funcionamiento fácil e intuitivo
Gran capacidad de almacenamiento de datos: Hasta 120 horas de tendencias, rellamada de arritmias, historial de alarmas y despliegue completo (Full Disclosure)
Hora de medición sincronizada en todas las pantallas de revisión para que el usuario pueda obtener fácilmente todos los datos necesarios
Guía de operación en pantalla
Gracias a la guía de operación en pantalla, el modelo PVM es extremadamente fácil de utilizar. Por ejemplo, si se activa una alarma técnica, las ilustraciones muestran cómo solucionar el problema. La guía también muestra la medición correcta de ECG, SpO2, NIBP, IBP y CO2.</t>
  </si>
  <si>
    <t>OXIMETRO DE PULSO NEONATAL</t>
  </si>
  <si>
    <t>Indicación digital de valores mediante leds.
Baterías recargables incorporadas.
Alarmas prefijables audibles y luminosas.
Portátil, de bajo peso y tamaño.
Utiliza distintos tipos de sensores neonatales.
Teclado a membrana con pulsador digital.
Parámetros a representar:
saturación de oxígeno y pulso.
Procedencia de la información: Sensor de oximetría.
Entrada paciente flotante. Sin relación eléctrica a tierra
o fuente de alimentación.
Indicador de saturación de oxígeno de 0 a 100%.
Indicador de frecuencia cardíaca de 0 a 100%.
Fijación de alarmas:
 Límite superior 0-250ppm
 Límite inferior 0-250ppm
 Límite superior 100%
 Límite inferior 50%</t>
  </si>
  <si>
    <t>SALA DE PARTOS</t>
  </si>
  <si>
    <t>FONENDOSCOPIO NEONATAL</t>
  </si>
  <si>
    <t>FONENDOSCOPIO NEONATAL: PROFESIONAL PEDIATRICO  - CON CAMPANA EN ACERO INOXIDABLE DE DOBLE FRECUENCIA CON ARO Y MEMBRANA -</t>
  </si>
  <si>
    <t>REANIMADOR NEUMATICO NEONATAL :  RANGO DEL MANÓMETRO: -10 - 80 cmH2O (Mbar). PRECISIÓN DEL MANÓMETRO: +/- 2,0% DE DEFLEXIÓN PLENA ESCALA. LIBERACIÓN DE PRESIÓN MÁXIMA (PIP): A 8 L/MIN, DE 5 A 7 cmH2O. PRESIÓN INSPIRATORIA PICO: A 5 L/MIN, DE 2 A 70 cmH2O, A 8 L/MIN, DE 3 A 72 cmH2O, A 10 L/MIN, DE 4 A 73 cmH2O, A 15 L/MIN, DE 8 A 75 cmH2O. PRESIÓN ESPIRATORIA FINAL POSITIVA: A 5 L/MIN, DE 1  A 5 cmH2O, A 8 L/MIN, DE 1 A 9 cmH2O, A 10 L/MIN, DE 2 A 15 cmH2O, A 15 L/MIN, DE 4 A 25 cmH2O. ALTURA: 250 mm. ANCHO: 200 mm. PROFUNDIDAD: 104mm. PESO: 1,9 Kg. CONCENTRACIÓN DE OXIGENO SUMINISTRADA: 100%. CAUDAL DE ENTRADA DE GAS: DE 5 L/MIN (MIN) A 15 L/MIN (MAX). TIEMPO DE FUNCIONAMIENTO: (CILINDRO DE 400 L): A 8L7MIN, 50 MINUTOS. PESO CORPORAL DEL PACIENTE RECOMENDADO: HASTA 10 Kg. RANGO DE TEMPERATURA DE ALMACENAJE: DE -10 A 50°C, HASTA UN 95% DE HUMEDAD. RANGO DE TEMPERATURA DE FUNCIONAMIENTO: DE -18 A 50°C, HASTA UN 95% DE HUMEDAD.</t>
  </si>
  <si>
    <t>ELECTROBISTURI</t>
  </si>
  <si>
    <t>TORRE Y EQUIPO</t>
  </si>
  <si>
    <t>LÀMPARA DE CALOR RADIANTE</t>
  </si>
  <si>
    <t>Lámpara de Calor radiante</t>
  </si>
  <si>
    <t>DOPPLER FETAL</t>
  </si>
  <si>
    <t>DOPPLER FETAL, PANTALLA, TRANSDUCTOR.</t>
  </si>
  <si>
    <t>RECETOSCOPIO MONOPOLAR PARA UROLOGIA</t>
  </si>
  <si>
    <t>PESO: 4 Oz (MENOS DE 120 GRAMOS)
FUENTE DE LUZ: LAMPARA DE ESTADO SOLIDO DE 1 WATTEMPERATURA DE COLOR: 5.500 GRADOS oK
20 LUMENS
DISTANCIA DE TRABAJO SEGUN ILUMINACION 16 PULGADAS (40CMS)
HAZ DE LUZ AJUSTABLE
TAMANO AREA DE ILUMINACION: 1.5 A 6 PULGADAS (4-15CMS)
VIDA DE BATERIA: 2 ANOSTIEMPO OPERACION DE BATERIA: 1.5 HORAS DE USO CONTINUO CON LA BATERIA TOTALMENTE CARGADA
CINTA DE CABEZA SUAVE
ACCESORIOS:C28
CARGADOR A 110V</t>
  </si>
  <si>
    <t>CENTRAL ESTER</t>
  </si>
  <si>
    <t>DERMATOMO DE PILA - recargable</t>
  </si>
  <si>
    <t>DERMATOMO PARA CIRUGÍA , cuchillas y cesta</t>
  </si>
  <si>
    <t>MANIOBRA LAMPARA CIELÍTICA</t>
  </si>
  <si>
    <t>MANIOBRAS LÁMPARA SOLA DRAGER, CON MANIJA Y ARO.</t>
  </si>
  <si>
    <t>HUELLERO NEONATAL</t>
  </si>
  <si>
    <t>HUELLERO NEONALTAL</t>
  </si>
  <si>
    <t xml:space="preserve">ISOPOS ATP TEST SUPERSNAP CAT. No SUS3000 LM </t>
  </si>
  <si>
    <t>Paquete</t>
  </si>
  <si>
    <t>LUBRICANTE LITRO PARA INSTRUMENTAL QUIRURGICO</t>
  </si>
  <si>
    <t>Frascos</t>
  </si>
  <si>
    <t xml:space="preserve">DIFUSOR PARA MOTOR NEUMÉTICO MIDAS REX MR7 MARCA MEDTRONIC </t>
  </si>
  <si>
    <t>FRASCO LUBRICANTE SYNTHES REF: 519.970 UNIDADES</t>
  </si>
  <si>
    <t>VASO VAPROX X 113 ML  REF: PB007</t>
  </si>
  <si>
    <t>ROLLO ENTYVEK/PLÁSTICO PARA ESTERILIZADOR CON PEROXIDO DE HIDROGENO EN PLASMA CON INDICADOR BLANCO DE 10 CM X 70 MTS</t>
  </si>
  <si>
    <t>ROLLO ENTYVEK/PLÁSTICO PARA ESTERILIZADOR CON PEROXIDO DE HIDROGENO EN PLASMA CON INDICADOR BLANCO DE 15 CM X 70 MTS</t>
  </si>
  <si>
    <t>ROLLO ENTYVEK/PLÁSTICO PARA ESTERILIZADOR CON PEROXIDO DE HIDROGENO EN PLASMA CON INDICADOR BLANCO DE 20 CM X 70 MTS</t>
  </si>
  <si>
    <t>ROLLO ENTYVEK/PLÁSTICO PARA ESTERILIZADOR CON PEROCIDO DE HIDROGENO EN PLASMA CON INDICADOR BLANCO DE 30 CM X 70 MTS</t>
  </si>
  <si>
    <t>ROLLO ENTYVEK/PLÁSTICO PARA ESTERILIZADOR CON PEROCIDO DE HIDROGENO EN PLASMA CON INDICADOR BLANCO DE 40 CM X 70 MTS</t>
  </si>
  <si>
    <t>ROLLO ENTYVEK/PLÁSTICO PARA ESTERILIZADOR CON PEROCIDO DE HIDROGENO EN PLASMA CON INDICADOR BLANCO DE 50 CM</t>
  </si>
  <si>
    <t>ROLLO PAPEL MIXTO PARA ESTERILIZAR DE PAPEL PLASTICO 15 CM. X 200 MTS</t>
  </si>
  <si>
    <t>ROLLO PAPEL MIXTO PARA ESTERILIZAR DE PAPEL PLASTICO 20 CM. X 200 MTS</t>
  </si>
  <si>
    <t>ROLLO PAPEL MIXTO PARA ESTERILIZAR DE PAPEL PLASTICO 25 CM. X 200 MTS</t>
  </si>
  <si>
    <t>ROLLO PAPEL MIXTO PARA ESTERILIZAR DE PAPEL PLASTICO 30 CM. X 200 MTS</t>
  </si>
  <si>
    <t>ROLLO PAPEL MIXTO PARA ESTERILIZAR DE PAPEL PLASTICO 40 CM. X 200 MTS</t>
  </si>
  <si>
    <t xml:space="preserve">ROLLO PAPEL MIXTO PARA ESTERILIZAR DE PAPEL PLASTICO CON FUELLE 15 CM. </t>
  </si>
  <si>
    <t xml:space="preserve">ROLLO PAPEL MIXTO PARA ESTERILIZAR DE PAPEL PLASTICO CON FUELLE 25 CM. </t>
  </si>
  <si>
    <t xml:space="preserve">ROLLO PAPEL MIXTO PARA ESTERILIZAR DE PAPEL PLASTICO CON FUELLE 38 CM. </t>
  </si>
  <si>
    <t xml:space="preserve">ROLLO PAPEL MIXTO PARA ESTERILIZAR DE PAPEL PLASTICO CON FUELLE 50 CM. </t>
  </si>
  <si>
    <t>Docena</t>
  </si>
  <si>
    <t>MANGAS PLASTICAS PAR DOCENA</t>
  </si>
  <si>
    <t>SELLADORA ELÉCTRICA</t>
  </si>
  <si>
    <t>SELLADORA ELÉCTRICA MARCA RECONOCIDA EN EL MERCADO -  ANCHO DE SELLADO DE 10 MM.  (SELLAR PAPEL)</t>
  </si>
  <si>
    <t>CORTADORA DE MATERIAL</t>
  </si>
  <si>
    <t>L.D. ACROMIONIZER BURR DE 5,5</t>
  </si>
  <si>
    <t>TIJERAS DE CORDÓN UMBILICAL</t>
  </si>
  <si>
    <t>TIJERAS DE EPISIOTOMÍA</t>
  </si>
  <si>
    <t>TIJERAS DE MATERIAL</t>
  </si>
  <si>
    <t>20 CM FINAS</t>
  </si>
  <si>
    <t>AMNIOTOMOS</t>
  </si>
  <si>
    <t>PINZA BIPOLAR</t>
  </si>
  <si>
    <t>Pinza bipolar de neuro mas cable.</t>
  </si>
  <si>
    <t>TIJERAS DE CONJUNTIVA</t>
  </si>
  <si>
    <t>Tijera de conjuntiva</t>
  </si>
  <si>
    <t>TIJERA DE VANNAS</t>
  </si>
  <si>
    <t>TIJERA WESTCOTT PUNTIAGUDA</t>
  </si>
  <si>
    <t>TIEJRA DE CORNEA</t>
  </si>
  <si>
    <t>TIJERA DE PULMÓN</t>
  </si>
  <si>
    <t>22 CMS FINAS</t>
  </si>
  <si>
    <t>TIJERA DE TEJIDO</t>
  </si>
  <si>
    <t>20 CMS FINAS</t>
  </si>
  <si>
    <t>TIJERA DE STIVENS</t>
  </si>
  <si>
    <t>TIJERA DE METZEMBAUM LITTER</t>
  </si>
  <si>
    <t>TIJERA DE METZEMBAUM REYNOLDS</t>
  </si>
  <si>
    <t xml:space="preserve">TIJERA DE MATERIAL </t>
  </si>
  <si>
    <t>14 CM FINAS</t>
  </si>
  <si>
    <t>TIJERA DE POOTS DURAMADRE</t>
  </si>
  <si>
    <t>PINZA PUNTO TRES</t>
  </si>
  <si>
    <t>PINZA RELOJERO O PUNTO 12 SIN GARRA</t>
  </si>
  <si>
    <t>PINZA UTRATA</t>
  </si>
  <si>
    <t>PINZA MC PHERSON</t>
  </si>
  <si>
    <t>PINZA PUNTO 5</t>
  </si>
  <si>
    <t>PINZA DISECCIÒN RELOJERO</t>
  </si>
  <si>
    <t>PINZA CONJUNTIVA SIN GARRA</t>
  </si>
  <si>
    <t>PORTA AGUJAS MEDIANO CURVO SIN CLIC</t>
  </si>
  <si>
    <t>PORTA AGUJAS MEDIANO RECTO SIN CLIC BARRAQUER</t>
  </si>
  <si>
    <t>PORTA AGUJAS LARGO 22 CMS</t>
  </si>
  <si>
    <t>PORTA AGUJAS 13 CM FINOS</t>
  </si>
  <si>
    <t>PORTA AGUJAS PARA ALAMBRE QUIRURGICO GRUESO</t>
  </si>
  <si>
    <t>RETRACTOR DE 3 PATAS</t>
  </si>
  <si>
    <t>SEPARADORES DE TENEDOR 3 PATAS X 2</t>
  </si>
  <si>
    <t>SEPARADOR DE ROSCA PARA DACRIO</t>
  </si>
  <si>
    <t>SEPARADORES DE TENEDOR 4 PATAS X 2</t>
  </si>
  <si>
    <t>SEPARADOR DE MASTOIDES</t>
  </si>
  <si>
    <t>SEPARADOR DE VENA X 2</t>
  </si>
  <si>
    <t>SEPARADOR ROBIN HOOD</t>
  </si>
  <si>
    <t>PERFORADOR MANUAL DE NEURO</t>
  </si>
  <si>
    <t>SEPARADOR DE NERVIO RECTO</t>
  </si>
  <si>
    <t>SEPARADOR DE NERVIO CURVO</t>
  </si>
  <si>
    <t>SEPARADOR DE NERVIO ANGULADO</t>
  </si>
  <si>
    <t xml:space="preserve">SEPARADOR DE SEMM </t>
  </si>
  <si>
    <t>3 DIENTES</t>
  </si>
  <si>
    <t>2 DIENTES</t>
  </si>
  <si>
    <t>SEPARADORES RICHARDSON GRANDES</t>
  </si>
  <si>
    <t>ELEVADOR DE PERIOSTIO DE FREE</t>
  </si>
  <si>
    <t>BLEFAROSTARO DE LIEBERMAN CON SUCCION</t>
  </si>
  <si>
    <t>BLEFAROSTARO COLIBRI</t>
  </si>
  <si>
    <t>DOS CADA UNO</t>
  </si>
  <si>
    <t>JUEGO</t>
  </si>
  <si>
    <t>PROTECTORES DE CORNEA ADULTO Y PEDIATRICO</t>
  </si>
  <si>
    <t>1 CADA UN0</t>
  </si>
  <si>
    <t>PROTECTORES SEMIBLEFARON</t>
  </si>
  <si>
    <t>SE T DE HARDY CX. TRANSESFENOIDAL</t>
  </si>
  <si>
    <t xml:space="preserve"> (Canula de succión Raabe,ferguson 2 -2,5 - 3, cureta Hardy, nicola, enucleador hardy izq-der, ganchos reulen, osteotomos de cottle, cuchillete samii, especulos de cuching, cotthe, espejos laringeo, pinza hansenn, pinza yasargil, pinzas kerrinson y nicola, mango bisturí bayoneta, pinza cortante para hipófisis, microtijera, tijera nicola, separador de landol, horquilla de implante y semicesta  </t>
  </si>
  <si>
    <t>JUEGO DE PINZAS KERRINSON X 8</t>
  </si>
  <si>
    <t>1,0  - 1,5  - 2,0  - 2,5 - 3,0 - 4,0 - 5,0 - 6,0.</t>
  </si>
  <si>
    <t>JUEGO ESPECULO DE OIDO VIEMA</t>
  </si>
  <si>
    <t>ANTIRREFLECTIVO</t>
  </si>
  <si>
    <t>JUEGO DE OLLIGEYOR DE 4 150º ARRIBA, 150º ABAJO, 140º ARRIBA Y 130º ABAJO</t>
  </si>
  <si>
    <t>JUEGO DE OSTEOTOMOS RECTOS X6</t>
  </si>
  <si>
    <t>JUEGO DE CURETA COSTEÑA Nº 6,0  7,0Y 8</t>
  </si>
  <si>
    <t>JUEGO DE LIGACLIP AMARILLO Y AZUL PARA PLASTIA</t>
  </si>
  <si>
    <t>JUEGO DE CURETAS X 6 GRANDES PARA ORTOPEDIA</t>
  </si>
  <si>
    <t>ALICATES GRANDES</t>
  </si>
  <si>
    <t>JUEGO ESTRACTOR PARA CLAVO INTRAMEDULAR UNIVERSAL</t>
  </si>
  <si>
    <t>ESPATULAS CEREBRALES GRANDES</t>
  </si>
  <si>
    <t>ESPATULAS CEREBRALES MEDIANAS</t>
  </si>
  <si>
    <t>ESPATULAS CEREBRALES PEQUEÑAS</t>
  </si>
  <si>
    <t>PINZA FIJACION HUESO</t>
  </si>
  <si>
    <t>PINZA FIJACION ROTULA</t>
  </si>
  <si>
    <t>PINZA REDUCTORA DE METACARPIANOS</t>
  </si>
  <si>
    <t>PINZA REDUCTORA DE FALANGE X 2</t>
  </si>
  <si>
    <t>PINZA COGER RECTA</t>
  </si>
  <si>
    <t>GRANDE 22 CM</t>
  </si>
  <si>
    <t>PINZA COGER CURVA</t>
  </si>
  <si>
    <t>PINZA DUVAL</t>
  </si>
  <si>
    <t>PINZA BERTHIN</t>
  </si>
  <si>
    <t>PINZAS CISTICAS 20 CM</t>
  </si>
  <si>
    <t>PINZA CISTICA DE PULMON</t>
  </si>
  <si>
    <t>PINZA BRONQUIAL</t>
  </si>
  <si>
    <t>PINZA GANSO</t>
  </si>
  <si>
    <t>PINZA DE CAMPO CON OREJAS</t>
  </si>
  <si>
    <t xml:space="preserve">PINZA ALLYS RECTA 20 CM </t>
  </si>
  <si>
    <t>PINZA BACOOK 20 CM</t>
  </si>
  <si>
    <t>PINZA ALLYS YUDD ATRAUMATICA 15 CM</t>
  </si>
  <si>
    <t>PINZA MOSQUITO CURVA PEQUEÑA SIN DIENTE HEMOSTATICA</t>
  </si>
  <si>
    <t>PINZA KELLY CURVA HACIA LA DERECHA</t>
  </si>
  <si>
    <t>PINZA DISECCIÒN SIN GARRA 18 CM</t>
  </si>
  <si>
    <t>MARTILLO PARA OTORRINO 80 GR</t>
  </si>
  <si>
    <t>MARTILLO PARA OTORRINO 150 GR</t>
  </si>
  <si>
    <t>PINZA MACHA GRANDE</t>
  </si>
  <si>
    <t>PINZA MACHA MEDIANA</t>
  </si>
  <si>
    <t>PINZA MACHA PEQUEÑA</t>
  </si>
  <si>
    <t>PINZA DE BIOPSIA UTERINA</t>
  </si>
  <si>
    <t>PINZA ADDER UN DIENTE</t>
  </si>
  <si>
    <t>DISECTORES DOBLE ACCION</t>
  </si>
  <si>
    <t>DISECTORES DE PILARES</t>
  </si>
  <si>
    <t>DISECTOR DOBLE ACCION PULMON</t>
  </si>
  <si>
    <t>DISECOTR DE PALA</t>
  </si>
  <si>
    <t>DOBLADORA DE PLACAS PEQUEÑAS</t>
  </si>
  <si>
    <t>IMPACTOR CABEZA FEMORAL</t>
  </si>
  <si>
    <t>MEDIDORES ACETABULARES</t>
  </si>
  <si>
    <t>RASPA DE PUTY REDONDA</t>
  </si>
  <si>
    <t>TIRABUZON METALICO</t>
  </si>
  <si>
    <t xml:space="preserve">DESPERIOSTIZADOR DE COSTILLA </t>
  </si>
  <si>
    <t>JUEGO DERECHO E IZQUIERDO</t>
  </si>
  <si>
    <t>CIZALLA CURVA</t>
  </si>
  <si>
    <t>APROXIMADOR DE COSTILLA</t>
  </si>
  <si>
    <t>GANCHO PARA DURAMADRE</t>
  </si>
  <si>
    <t>GANCHOS DE PIEL SENCILLO</t>
  </si>
  <si>
    <t>GANCHOS DE PIEL DOBLES</t>
  </si>
  <si>
    <t>GANCHO DE NERVIO</t>
  </si>
  <si>
    <t>GANCHOS DE LAMBOTH METALICOS GRANDES</t>
  </si>
  <si>
    <t>GANCHO DOBLE ABOTONADO</t>
  </si>
  <si>
    <t>CORTAFRIO PEQUEÑO</t>
  </si>
  <si>
    <t>GUVIA PICO DE PATO</t>
  </si>
  <si>
    <t>HEYGROSS ANTEBRAZO X 2</t>
  </si>
  <si>
    <t>MANGO EN T</t>
  </si>
  <si>
    <t>ATORNILLADOR 1.5 MAXILO</t>
  </si>
  <si>
    <t>ATORNILLADOR 1.7</t>
  </si>
  <si>
    <t>ATORNILLADOR DE STARDRIVE 2.5</t>
  </si>
  <si>
    <t>ATORNILLADOR CANULADOS 2,5</t>
  </si>
  <si>
    <t>ATORNILLADOR CANULADOS 4,5</t>
  </si>
  <si>
    <t>CLAMPS DE SANINSKY</t>
  </si>
  <si>
    <t xml:space="preserve">OSTEOTOMO PARA NARIZ DERECHO E IZQUIERDO </t>
  </si>
  <si>
    <t>FINOCHETO PEDIATRICO</t>
  </si>
  <si>
    <t>ESPECULO VAGINAL GRANDE</t>
  </si>
  <si>
    <t>ESPECULO VAGINAL MEDIANO</t>
  </si>
  <si>
    <t>CANULA DE SUCCION PEQUEÑA Nº 8</t>
  </si>
  <si>
    <t>CANULA DE SUCCION PEQUEÑA Nº 10</t>
  </si>
  <si>
    <t>CANULA DE SUCCION PEQUEÑA Nº 12</t>
  </si>
  <si>
    <t>RIÑONERA GRADE</t>
  </si>
  <si>
    <t>RIÑONERA MEDIAN</t>
  </si>
  <si>
    <t>RIÑONERA PEQUEÑA</t>
  </si>
  <si>
    <t>CUBETAS METALICA 40 X 30 X 8</t>
  </si>
  <si>
    <t>LENTE DE 30º ENDOFIVE</t>
  </si>
  <si>
    <t>PINZA GRASPER</t>
  </si>
  <si>
    <t>PORTA AGUJAS</t>
  </si>
  <si>
    <t>CLAMPS DISECCION MIXTER</t>
  </si>
  <si>
    <t>PINZA FIJACIÒN TIPO COCODRILO</t>
  </si>
  <si>
    <t>JUEGO DE CUCHILLAS SMITH NEPHEW Nº 2,5 - 3,0 - 3,5 - 4,0 - 4,5 - 6,0 - 6,5</t>
  </si>
  <si>
    <t>JUEGO DE  FRESAS SMITH NEPHEW Nº 2,5 - 3,0 - 3,5 - 4,0 - 4,5 - 6,0 - 6,5</t>
  </si>
  <si>
    <t>ELECTRODO MONOPOLAR PUNTA EN J SMITH</t>
  </si>
  <si>
    <t>ELECTRODO MONOPOLARPUNTA EN FORMA DE EPATULA SMITH</t>
  </si>
  <si>
    <t>CONTENEDOR INSTRUMENTAL LAPAROSCOPIA</t>
  </si>
  <si>
    <t>SEMI CESTA DE MALLA  PEQUEÑA 243 mm X 253 mm X 76 mm</t>
  </si>
  <si>
    <t>SEMI CESTA DE MALLA MEDIANA 408 mm X 253 mm X 76 mm</t>
  </si>
  <si>
    <t>SEMI CESTA DE MALLA GRANDE 540 mm X 253 mm X 76 mm</t>
  </si>
  <si>
    <t>ELECTRODO MONOPOLAR EN FORMA DE L. Marca Aesculap Ref: GK 384R</t>
  </si>
  <si>
    <t>ELECTRODO MONOPOLAR EN FORMA DE J. Marca Aesculap Ref: GK 383R</t>
  </si>
  <si>
    <t>ELECTRODO MONOPOLAR EN FORMA DE Espátula. Marca Aesculap Ref: GK 386R</t>
  </si>
  <si>
    <t>SILICONA PARA PROTECCIÓN DEL INSTRUMENTAL DIFERENTES TAMAÑOS DE ACUERDO A LOS CONTENEDORES</t>
  </si>
  <si>
    <t xml:space="preserve">PUNTAS PARA MANIPULADOR UTERINO RUMI II  COLOR AZUL </t>
  </si>
  <si>
    <t xml:space="preserve">PUNTAS PARA MANIPULADOR UTERINO RUMI II  COLOR VERDE </t>
  </si>
  <si>
    <t xml:space="preserve">PUNTAS PARA MANIPULADOR UTERINO RUMI II  COLOR BLANCO </t>
  </si>
  <si>
    <t>BALONES</t>
  </si>
  <si>
    <t>PUNTA DE COLORADO PARA ELECTROBISTURI</t>
  </si>
  <si>
    <t>CORTAFRIOS GRANDE</t>
  </si>
  <si>
    <t>SEPARADOR VESICAL</t>
  </si>
  <si>
    <t>PINZA KELLY CURVA PEQUEÑA 14 CMS</t>
  </si>
  <si>
    <t>PINZA ALYSS CURVA DE 20 CMS</t>
  </si>
  <si>
    <t>ALYSS</t>
  </si>
  <si>
    <t>PORTAGUJAS 18 CMS FINOS</t>
  </si>
  <si>
    <t>PINES NEURO JUEGO X 3 UNIDADES</t>
  </si>
  <si>
    <t xml:space="preserve">PINES NEURO </t>
  </si>
  <si>
    <t>JUEGO DE RASPAS DE NARIZ</t>
  </si>
  <si>
    <t>JUEGO DE VALVAS MALEABLES PEDIÁTRICAS X3</t>
  </si>
  <si>
    <t xml:space="preserve">JUEGO DE VALVAS MALEABLES PEDIÁTRICAS </t>
  </si>
  <si>
    <t>TIJERA DE IRIS CURVA</t>
  </si>
  <si>
    <t>MANGO DE BISTURÍ No 3</t>
  </si>
  <si>
    <t>MANGO DE BISTURÍ No 4</t>
  </si>
  <si>
    <t>MANGO DE BISTURÍ No 7</t>
  </si>
  <si>
    <t>MANGO DE BISTURÍ No 3 LARGO</t>
  </si>
  <si>
    <t>valvas maleables para adulto MEDIAA</t>
  </si>
  <si>
    <t>valvas maleables para adulto GRANDE</t>
  </si>
  <si>
    <t>OCTUBRE 13 DE 2016</t>
  </si>
  <si>
    <t>VIVIANA ALEXANDRA DIAZ SAAVEDRA</t>
  </si>
  <si>
    <t>SILLAS ERGONOMICAS</t>
  </si>
  <si>
    <t>ERGONOMICAS</t>
  </si>
  <si>
    <t>DOTACION MOBILIARIO</t>
  </si>
  <si>
    <t xml:space="preserve">SILLAS TIPO CAJERO </t>
  </si>
  <si>
    <t>AYUDA MECANIZADA PARA MOVILIZACION DE CARGA</t>
  </si>
  <si>
    <t>GRUAS PARA MOVILIZACION DE PACIENTES</t>
  </si>
  <si>
    <t>APOYAPIES</t>
  </si>
  <si>
    <t>METALICOS GRADUABLES</t>
  </si>
  <si>
    <t xml:space="preserve">OZONIZADORES </t>
  </si>
  <si>
    <t>Uno por servicio donde manejan disconfort termico por calor como son neonatos central de esterilizacion y lavanderia</t>
  </si>
  <si>
    <t xml:space="preserve">LAVA - OJOS: </t>
  </si>
  <si>
    <t xml:space="preserve">Necesario acorde a normatividad en areas donde trabajan con quimicos como patologia y central de mezclas y quirofano </t>
  </si>
  <si>
    <t>EXAMENES PARACLINICOS PARA RIESGO QUIMICO</t>
  </si>
  <si>
    <t>para trabajadores expuestos a riesgo químico: manipuladores de sustancias quìmicas: espirometria
rx de tórax, TSH, T4, T3, cuadro hemàtico, Bun, Creatinina, uroanàlisis, TGO, TGP, fosfatasa alcalina</t>
  </si>
  <si>
    <t xml:space="preserve">EXAMENES PARA TRABAJADORES EXPUESTOS A RIESGO FISICO. </t>
  </si>
  <si>
    <t>Trabajadores 35 por 2 veces al año: cuadro hemàtico,
recuento de reticulocitos, TSH, VSG</t>
  </si>
  <si>
    <t>TOMA DE AUDIOMETRIAS</t>
  </si>
  <si>
    <t>Trabajadores expuestos a ruido (1 Quirofanos, 1 en Ort. Cext. 3 en comunicaciones, 1 en ambulancia, 7 en SAU.</t>
  </si>
  <si>
    <t>CONTRATO DE DOSIMETRIA LECTURA Y ANILLO</t>
  </si>
  <si>
    <t xml:space="preserve">Dosimetros personales a personal expuesto </t>
  </si>
  <si>
    <t>TITULACIONES DE VARICELA</t>
  </si>
  <si>
    <t>Personal asistencial acorde a normatividad</t>
  </si>
  <si>
    <t>VACUNACION DE VARICELA</t>
  </si>
  <si>
    <t>VACUNACION DE INFLUENZA</t>
  </si>
  <si>
    <t>Personal asistencial acorde a normatividad 4 sepas</t>
  </si>
  <si>
    <t>VACUNACION DE TOSFERINA</t>
  </si>
  <si>
    <t>Personal asistencial acorde a normatividad (medicina interna y urgencias)</t>
  </si>
  <si>
    <t>VACUNACION TRIPLE VIRAL</t>
  </si>
  <si>
    <t>Personal asistencial acorde a normatividad (medicina interna, consulta externa y urgencias)</t>
  </si>
  <si>
    <t>SEMANA DE SEGURIDAD Y SALUD EN EL TRABAJO</t>
  </si>
  <si>
    <t xml:space="preserve">Actividades relacionadas y acordes a la fecha </t>
  </si>
  <si>
    <t>DELANTAL ANTI FLUIDO</t>
  </si>
  <si>
    <t>Delantales protectores acorde a normatividad y matriz de EPP</t>
  </si>
  <si>
    <t>PROTECTOR AUDITIVO DE COPA</t>
  </si>
  <si>
    <t>Proteccion de ruido a trabajadores expuestos acorde a normatividad y matriz de EPP</t>
  </si>
  <si>
    <t xml:space="preserve">ELEMENTOS PLOMADOS </t>
  </si>
  <si>
    <t>5 juegos completos de elementos de proteccion personal plomado</t>
  </si>
  <si>
    <t>GAFAS - MONO GAFAS</t>
  </si>
  <si>
    <t>Personal asistencial acorde a matriz de EPP</t>
  </si>
  <si>
    <t>CARETA VISOR</t>
  </si>
  <si>
    <t>MASCARILLA N95</t>
  </si>
  <si>
    <t>RODILLOS PARA MOVILIZACION DE PACIENTES</t>
  </si>
  <si>
    <t>uno por servicio para facilitar la moviliazacion de los pacientes por parte del personal</t>
  </si>
  <si>
    <t>OBEROLES INGRESO A MORGUE</t>
  </si>
  <si>
    <t>PROTECTOR AUDITIVO INTERNO</t>
  </si>
  <si>
    <t xml:space="preserve">FEBRERO  </t>
  </si>
  <si>
    <t>FEBRERO - AGOSTO</t>
  </si>
  <si>
    <t>MARZO - SEPTIEMBRE</t>
  </si>
  <si>
    <t>ENERO - MARZO</t>
  </si>
  <si>
    <t>FEBRERO -ABRIL</t>
  </si>
  <si>
    <t>MUESTRA</t>
  </si>
  <si>
    <t>FEBRERO - JUNIO</t>
  </si>
  <si>
    <t>ENERO- JUNIO</t>
  </si>
  <si>
    <t>JUNIO- AGOSTO</t>
  </si>
  <si>
    <t>ENERO - DICIEMBRE</t>
  </si>
  <si>
    <t xml:space="preserve">MARZO </t>
  </si>
  <si>
    <t>ENERO - JUNIO</t>
  </si>
  <si>
    <t>EVENTO</t>
  </si>
  <si>
    <t>JULIO</t>
  </si>
  <si>
    <t>MARZO - JULIO</t>
  </si>
  <si>
    <t>ENERO</t>
  </si>
  <si>
    <t>CAJAS</t>
  </si>
  <si>
    <t>MARZO</t>
  </si>
  <si>
    <t>1 MES</t>
  </si>
  <si>
    <t>4 MESES</t>
  </si>
  <si>
    <t>12 MESESE</t>
  </si>
  <si>
    <t>5 MESES</t>
  </si>
  <si>
    <t>CARRO DE PARO PARA EMERGENCIA Y/O RESUCITACION</t>
  </si>
  <si>
    <t>ESTRUCTURA FABRICADO EN ACERO INOXIDABLE Y RECUBIERTO EN MATERIAL  POLIMERO DOBLE PARED double - wall -  EL PLATO SUPERIOR  EN ACERO INOXIDABLE VA REBORDEADO  EN UN MARCO DE SEGURIDAD,  CON  MANIJA EN ACERO INOXIDABLE,  PARA TRANSPORTE, CON   6  CAJONES DE DIFERENTE TAMAÑO - CON RUEDAS.  CON SELLO DE SEGURIDAD DE BLOQUEO BANDEJA PORTAMONITOR CABLE AC, PORTASUEROS - FRENO. MARCA ARMSTRONG.</t>
  </si>
  <si>
    <t>Tres meses</t>
  </si>
  <si>
    <t>Urgencias</t>
  </si>
  <si>
    <t>MUEBLE DE MEDICAMENTOS EMPOTRADO EN SALA DE PREPARACION DE MEDICAMENTOS DE URGENCIAS DE ACUERDO CON DISEÑO</t>
  </si>
  <si>
    <t>MUEBLE DE MEDICAMENTOS, mueble bajo y alto en MDF resistente a la humedad, con cubierta en acero inoxidable, Ref. 304 Tipo hospitalario, con puertas recubiertas con fórmica de fácil lavado, herrajes en acero inoxidable, de tráfico pesado y chapas de seguridad por cada división.</t>
  </si>
  <si>
    <t>MONITOR DE SIGNOS VITALES  -  MARCA RECONOCIDA EN EL MERCADO</t>
  </si>
  <si>
    <t>OXIMETRO DE PULSO</t>
  </si>
  <si>
    <t>OXIMETRO DE PULSO MONITOR DE SP02 Y PULSE RATE COMPACTO Y PORTATIL, DISPLAY LCD. USO PARA ADULTO, PEDIATRICO Y NEONATAL USO A BATERIAS.</t>
  </si>
  <si>
    <t>CAMILLA RODANTE CON FRENOS Y BARANDAS</t>
  </si>
  <si>
    <t xml:space="preserve">Camillas mecanicas con brandas y frenos con atril porta sueros y acero inoxidable. </t>
  </si>
  <si>
    <t>CAMILA RODANTE CON FRENOS Y BARANDAS: Camilla hidraulica con altura graduable y regulable, Posiciones básicas: Horizontal, semisentado, Trendelenburg y Trendelenburg inverso. Espaldar reclinable mediante sistema hidraulico.
Barandas de seguridad abatible con sistema de seguro que permite fácil operación del guardado. Colchoneta antifluidos de alta resistencia, impermeable que facilite los cambios de posición, Atril porta suero telescópico de bloqueo automático con posibilidad de ser colocado en cuatro sitios de la camilla. Protector en todo el perímetro de la camilla para proteger las paredes. Ruedas giratorias con sistema de freno central total y quinta rueda direccional.</t>
  </si>
  <si>
    <t>Bomba de irrigacion de canales de endoscopios , Marca: OLYMPUS compatible con los equipos existentes en el hospital Ref. Fabrica: OFP-2</t>
  </si>
  <si>
    <t>Consulta externa gastroenterologia</t>
  </si>
  <si>
    <t>EQUIPO DE ELECTROENCEFALOGRAFÍA, POLISOMNOGRAFIA Y VIDEOTELEMETRIA
DIGITAL MARCA CADWELL MODELO EASY III DE 54 CH</t>
  </si>
  <si>
    <t> Configuración de los canales: - 32 canales de EEG, EMG, EOG, EKG etc., - 8 canales DC, - 12 canales Easy Net, - 1 detector de luz ambiental
- 1 detector de luz infrarroja,  Estimulador de Flash,  Módulo de comunicación y fuente de potencia.  Caja remota 1-32 Easy III para EEG.
 Botón de evento para paciente.  Cámara a color de monitorización de alta calidad , Sony IPELA -Software de control a través de red.
-Mecanismo de barrido horizontal y vertical de alta velocidad, con control remoto, y objetivo, -Adaptador de corriente
Mezclador de sonido y microfono,  Infrarojo ,  Kit de electrodos para EEG/Video,  Kit de electrodos para PSG, Kit de accesorios: - Cable para caja remota 1-32 Canales. - Cable de conexión para amplificador. - Cable de conexión para estimulador flash. - Cable de potencia  20/240V - grado hospitalario. - Cable de red RJ45. - Brazo articulado para estimulador flash. Software de instalación, interpretación y revisión de EEG/PSG/Q-VIDEO, Hardware: - Filtro análogo/digital por cada canal Hardware: - Filtro análogo/digital por cada canal Posibilida, 
- Posibilidad de actualización a 86 y 150 canales</t>
  </si>
  <si>
    <t>Consulta externa NEUROLOGIA</t>
  </si>
  <si>
    <t xml:space="preserve">FONENDOSCOPIO PROFESIONAL ADULTO </t>
  </si>
  <si>
    <t>FONENDOSCOPIO PROFESIONAL ADULTO CON CAMPANA EN ACERO INOXIDABLE DE DOBLE FRECUENCIA CON ARO Y MEMBRANA</t>
  </si>
  <si>
    <t xml:space="preserve">Urgencias </t>
  </si>
  <si>
    <t xml:space="preserve">Pinza de biopsia  para cistoscopia pequeña </t>
  </si>
  <si>
    <t>Marca stayles germany  No 18  referencia R.WOLF828025</t>
  </si>
  <si>
    <t xml:space="preserve">Consulta Externa </t>
  </si>
  <si>
    <t xml:space="preserve">Pinza de biopsia para cistoscopia grande </t>
  </si>
  <si>
    <t>Marca stayles germany No 18   referencia R.WOLF822910</t>
  </si>
  <si>
    <t xml:space="preserve">Pinza de cuerpo estraño para cistoscopia </t>
  </si>
  <si>
    <t>Marca olimpus  germany No 9   referencia  00125</t>
  </si>
  <si>
    <t xml:space="preserve">ATRILES PORTASUEROS </t>
  </si>
  <si>
    <t>Atriles de dos ganchos en acero inoxidable con rodachines</t>
  </si>
  <si>
    <t>Combitubos</t>
  </si>
  <si>
    <t>Equipo de crico</t>
  </si>
  <si>
    <t>Cesarea pos morten</t>
  </si>
  <si>
    <t>finoquieto mediano</t>
  </si>
  <si>
    <t xml:space="preserve">Pinzas </t>
  </si>
  <si>
    <t>Pinzas alix</t>
  </si>
  <si>
    <t xml:space="preserve">Tijera </t>
  </si>
  <si>
    <t>Tijera de tejido larga</t>
  </si>
  <si>
    <t xml:space="preserve">Lampara </t>
  </si>
  <si>
    <t>lamapara auxiliar de quirofano</t>
  </si>
  <si>
    <t>Electrocauterio</t>
  </si>
  <si>
    <t>Electro cauterio</t>
  </si>
  <si>
    <t>Lupa</t>
  </si>
  <si>
    <t>Lupa dermatologica</t>
  </si>
  <si>
    <t>Separador abdominal</t>
  </si>
  <si>
    <t>Valva del separador</t>
  </si>
  <si>
    <t xml:space="preserve">Contenerdores Plasticos </t>
  </si>
  <si>
    <t>Contenedores plasticos para cuarto de medicamentos, cada uno con medidas de 40 de largo por 30 de ancho  30 de fondo con tapa</t>
  </si>
  <si>
    <t xml:space="preserve">Flujometros </t>
  </si>
  <si>
    <t xml:space="preserve">Flujometros con acople chemetron de 15lpm. </t>
  </si>
  <si>
    <t>Gubia Curva</t>
  </si>
  <si>
    <t xml:space="preserve">Gubia Curva Bone Cutting Forceps 33-0215 Straight 6in 150mm  / Braw Bn75 4R 6 in 150mm. </t>
  </si>
  <si>
    <t>Pinza de retiro de grapas o corchetes quirurgicos</t>
  </si>
  <si>
    <t xml:space="preserve">Pinza de retiro de grapas de craneotomia DG DAVIS GECK. </t>
  </si>
  <si>
    <t>Cortinas</t>
  </si>
  <si>
    <t xml:space="preserve">Carpetas portahistorias </t>
  </si>
  <si>
    <t>Metàlica - resistenres</t>
  </si>
  <si>
    <t>Lente</t>
  </si>
  <si>
    <t xml:space="preserve">Lente de 90 para optrias </t>
  </si>
  <si>
    <t>consulta externa</t>
  </si>
  <si>
    <t xml:space="preserve">Lente de 4 espejos </t>
  </si>
  <si>
    <t xml:space="preserve">consulta externa </t>
  </si>
  <si>
    <t xml:space="preserve">Hoja de Sierra </t>
  </si>
  <si>
    <t>Hoja de sierra de Yesos Aesculap</t>
  </si>
  <si>
    <t>perforador</t>
  </si>
  <si>
    <t xml:space="preserve">Equipo para crioterapia </t>
  </si>
  <si>
    <t xml:space="preserve">Equipo para retiro de puntos </t>
  </si>
  <si>
    <t xml:space="preserve">Equipo para retiro de puntos para cirugia plastica </t>
  </si>
  <si>
    <t xml:space="preserve">Lente para cistoscopio flexible marca olimpu </t>
  </si>
  <si>
    <t>Lente para cistoscopio marca olimpus ( prioritario)</t>
  </si>
  <si>
    <t xml:space="preserve">Pinzas de biopsia </t>
  </si>
  <si>
    <t xml:space="preserve">Pinzas de biopsia pinzas de cuerpo extraño cistoscopio flexible </t>
  </si>
  <si>
    <t>Clara Luz Caicedo Maya - Profes. Especializada Recursos Físicos - ccaicedo@hosdenar.gov.co - Tel (092)7333400 - Ext. 167 - 178</t>
  </si>
  <si>
    <t>Pinzas de biopsia pinzas de cuerpo extraño</t>
  </si>
  <si>
    <t>Pinzas de cuerpo extraño</t>
  </si>
  <si>
    <t>Clara Luz Caicedo Maya - Profes. Especializada Recursos Físicos - ccaicedo@hosdenar.gov.co - Tel (092)7333400 - Ext. 167 - 179</t>
  </si>
  <si>
    <t xml:space="preserve">Cistoscopio flexible o </t>
  </si>
  <si>
    <t xml:space="preserve"> cistoscopio flexible </t>
  </si>
  <si>
    <t>NO APLICA</t>
  </si>
  <si>
    <t>TRES MESES</t>
  </si>
  <si>
    <t>Coordinadora Consulta Externa y Urgencias</t>
  </si>
  <si>
    <t>ENFRIADOR DE LECHE HUMANA</t>
  </si>
  <si>
    <t>ENFRIADOR DE LECHE HUMANA PARA 30 BOTELLAS DE 300ML</t>
  </si>
  <si>
    <t>PASTEURIZADOR DE LECHE HUMANA</t>
  </si>
  <si>
    <t>PASTEURIZADOR DE LECHE HUMANA, CAPACIDAD DE 30 LITROS</t>
  </si>
  <si>
    <t>NEVERA DE 212 LITROS</t>
  </si>
  <si>
    <t>BASCULA</t>
  </si>
  <si>
    <t>HOSPITALIZACION (BANCO DE LECHE)</t>
  </si>
  <si>
    <t>CONVOCTORIA PUBLICA</t>
  </si>
  <si>
    <t>ARCHIVADOR DE PARED</t>
  </si>
  <si>
    <t xml:space="preserve">DRA. NUBIA LUCERO </t>
  </si>
  <si>
    <t>enero - diciembre</t>
  </si>
  <si>
    <t>12 meses</t>
  </si>
  <si>
    <t>TABLEROS ACRILICOS PORTATILES</t>
  </si>
  <si>
    <t>VIDEO BEAN</t>
  </si>
  <si>
    <t>ARCHIVADOR FOLDERAMA</t>
  </si>
  <si>
    <t>LOCKERS DE 16 PUESTOS</t>
  </si>
  <si>
    <t>DOCENCIA E INVESTIGACION</t>
  </si>
  <si>
    <t xml:space="preserve">COORDINACION NEUROCIRUGIA </t>
  </si>
  <si>
    <t xml:space="preserve">MICROSCOPIO QUIRURGICO PENTERO 900 O SIMILAR </t>
  </si>
  <si>
    <t>ARCO EN C</t>
  </si>
  <si>
    <t>NEURONAVEGADOR APLICABLE A CIRUGIAS DE COLUMNA Y CIRUGIAS CEREBRALES</t>
  </si>
  <si>
    <t>ASPIRADOR ULTRASONIDO</t>
  </si>
  <si>
    <t>COORDINADOR NEUROCIRUGIA</t>
  </si>
  <si>
    <t xml:space="preserve">COORDINADORA QUIROFANOS Y SALA DE PARTOS </t>
  </si>
  <si>
    <t>ESTILETES DE VIA LAGRIMAL 0,1,2,3,4,5,6,7,8,9</t>
  </si>
  <si>
    <t>MUEBLES Y ENSERES  (B12401)</t>
  </si>
  <si>
    <t>MUEBLES Y ENSERES (B12401)</t>
  </si>
  <si>
    <t>COMPRA EQUIPO MEDICO (D112)</t>
  </si>
  <si>
    <t>MATERIALES Y SUMINISTROS (B12402)</t>
  </si>
  <si>
    <t>EQUIPO INDUSTRIAL (D114)</t>
  </si>
  <si>
    <t>COMPRA INSTRUMENTAL MEDICO (D113)</t>
  </si>
  <si>
    <t xml:space="preserve">TOTAL </t>
  </si>
  <si>
    <t>COMPRA DE EQUIPOS Y MUEBLES DE OFICINA (D117)</t>
  </si>
  <si>
    <t>COMPRA DE EQUIPOS Y MUEBLES DE OFICINA  (D117)</t>
  </si>
  <si>
    <t>CONSTRUCCIÒN INFRAESTRUCTURA (D111)</t>
  </si>
  <si>
    <t>SALUD OCUPACIONAL ASISTENCIAL (B12404)</t>
  </si>
  <si>
    <t>SALUD OCUPACIONAL ADMINISTRATIVO (A2106)</t>
  </si>
  <si>
    <t>MATERIALES Y SUMINISTROS ADMINISTRATIVO (A2102)</t>
  </si>
  <si>
    <t>COMPRA DE EQUIPO MEDICO (D112)</t>
  </si>
  <si>
    <t>MANTENIMIENTO HOSPITALARIO 
(B131)</t>
  </si>
  <si>
    <t>MATERIALES Y SUMINISTROS (A2102)</t>
  </si>
  <si>
    <t>MANTENIMIENTO HOSPITALARIO (B131)</t>
  </si>
  <si>
    <t>COMPRA EQUIPO INDUSTRIAL (D114)</t>
  </si>
  <si>
    <t>MATERIALES Y  SUMINISTROS (A2102)</t>
  </si>
  <si>
    <t>MANTENIMIENTO HOSPITALARIO 
 (B131)</t>
  </si>
  <si>
    <t>MUEBLES Y ENSERES (A2101)</t>
  </si>
  <si>
    <t>GALON</t>
  </si>
  <si>
    <t>ATENCION AL USUARIO</t>
  </si>
  <si>
    <t>Silla interlocutor</t>
  </si>
  <si>
    <t>Teléfono ConmutadorKx-t7730</t>
  </si>
  <si>
    <t>Valor Proyectado año 2017</t>
  </si>
  <si>
    <t>TELA ANTIHIPOCLORITO BLANCA</t>
  </si>
  <si>
    <t>TELA ANTIHIPOCLORITO BLANCA DE 1,80 MTS, IMPRESO LOGO DEL HOSPITAL - ANTICOLOR BLANCO. MARCA COLOMBIANA</t>
  </si>
  <si>
    <t>MARZO 22 DE 2017</t>
  </si>
  <si>
    <t>31 DE DICIEMBRE DEL 2017</t>
  </si>
  <si>
    <t xml:space="preserve">B12406 ROPERIA HOSPITALARIA  </t>
  </si>
  <si>
    <t xml:space="preserve">TELA ANTIHIPOCLORITO VERDE </t>
  </si>
  <si>
    <t>TELA ANTIHIPOCLORITO VERDE DE 1,80 MTS , IMPRESO LOGO DEL HOSPITAL - ANTICLORO VERDE. MARCA COLOMBIANA</t>
  </si>
  <si>
    <t>TELA DRIL</t>
  </si>
  <si>
    <t xml:space="preserve">TELA DRIL 1,60 ANCHO, REF. 8716 COLOR VERDE CALI.   IMPRESO LOGO  HOSPITAL                                                 </t>
  </si>
  <si>
    <t>ENERO 25 DEL 2017</t>
  </si>
  <si>
    <t>TELA PAÑAL OJO PESCADO</t>
  </si>
  <si>
    <t xml:space="preserve">TELA PAÑAL OJO PESCADO  IMPRESO  LOGO HOSPITAL IMPRESO.                                         </t>
  </si>
  <si>
    <t>TELA RIT POLIESTER COLOR VERDE CLARO O BLANCO</t>
  </si>
  <si>
    <t xml:space="preserve">Resorte </t>
  </si>
  <si>
    <t>Resorte 3 cm</t>
  </si>
  <si>
    <t>metros</t>
  </si>
  <si>
    <t>Resorte 1 cm</t>
  </si>
  <si>
    <t>HILO COLOR BLANCO Y VERDE</t>
  </si>
  <si>
    <t xml:space="preserve">HILO COLOR BLANCO Y VERDE DE 10000 YARDS  100% POLIESTER.  </t>
  </si>
  <si>
    <t>COLCHONES</t>
  </si>
  <si>
    <t>COLCHONES MEDIDAS 1X2 METROS</t>
  </si>
  <si>
    <t>COLCHONETAS</t>
  </si>
  <si>
    <t>COLCHONETAS MEDIDAS 75X1.90 MTS</t>
  </si>
  <si>
    <t>ALMOHADAS LONA ARCANZAS</t>
  </si>
  <si>
    <t>ENERO 25 DEL 2018</t>
  </si>
  <si>
    <t>AGUJAS PARA MAQUINA PLANA,</t>
  </si>
  <si>
    <t>AGUJAS PARA MAQUINA PLANA, ZIGSADORA REF.  ESMET 135 x 5  Y 257 x 16 CABO GRUESO</t>
  </si>
  <si>
    <t>GORROS DE PACIENTE DESCECHABLES PARA PACIENTE</t>
  </si>
  <si>
    <t>COBIJAS A CUADROS</t>
  </si>
  <si>
    <t xml:space="preserve">COBIJAS A CUADROS TEXTILIA DE 2.20*1.60 CMS 100% POLIESTER 30% DE FIBRA VIRGEN EN POLIESTER Y 20t%MENOS TINTE QUE UNA COBOJA COnVENCIONAL </t>
  </si>
  <si>
    <t>Hule, gris</t>
  </si>
  <si>
    <t xml:space="preserve">Paquete quirurgico desechable </t>
  </si>
  <si>
    <t xml:space="preserve">Paquete quirurgico descechable </t>
  </si>
  <si>
    <t xml:space="preserve">tela descechable </t>
  </si>
  <si>
    <t>ACPM</t>
  </si>
  <si>
    <t xml:space="preserve">A2105 COMBUSTIBLES, GRASAS Y LUBRICANTES </t>
  </si>
  <si>
    <t>GASOLINA</t>
  </si>
  <si>
    <t xml:space="preserve">ACEITES VARIOS </t>
  </si>
  <si>
    <t>ACEITE  20W50 GASOLINA</t>
  </si>
  <si>
    <t>FILTROS REFERENCIAS VARIAS</t>
  </si>
  <si>
    <t>FILTROS REFERENCIAS VARIAS PARA CAMBIO DE ACITE FILTRO DE AIRE Y COMBUSTIBLES</t>
  </si>
  <si>
    <t>MANTENIMIENTO PREVENTIVO Y CORRECTIVO DE VEHICULOS</t>
  </si>
  <si>
    <t xml:space="preserve">A2104 REPUESTOS Y ACCESORIOS DE VEHICULOS </t>
  </si>
  <si>
    <t>ROPERIA HOSPITALARIA  B12406</t>
  </si>
  <si>
    <t>Marcado de ropa Hospitlaria  con logo</t>
  </si>
  <si>
    <t xml:space="preserve">Marcado de ropa Hospitlaria  con logo color verde o blanco segpun el tipo de color de tela </t>
  </si>
  <si>
    <t xml:space="preserve">lavado y secado de ropa hospitalaria </t>
  </si>
  <si>
    <t>lavado y secado de ropa hospitalaria como plan de contingencia en caso de daño lavadoras Institucionales</t>
  </si>
  <si>
    <t>CALCOMANIAS</t>
  </si>
  <si>
    <t xml:space="preserve">CALCOMANIAS DE 7 CM * 7 CM TRANSPARENTE, CON EL LOGO INSTITUCIONAL  PARA SER PEGADAS EN EL PARABRISAS DE LOS  VEHICULOS DE LA INSTITUCION </t>
  </si>
  <si>
    <t xml:space="preserve">PROYECTOR  DE VIDEO </t>
  </si>
  <si>
    <t xml:space="preserve">PROYECTOR  DE VIDEO EPSON DE 3400 LUMEX CON SUS ACCESORIOS CORRESPONDIE NTE </t>
  </si>
  <si>
    <t xml:space="preserve">Mcrofonos inalambricos </t>
  </si>
  <si>
    <t xml:space="preserve">Mcrofonos inalambricos recargables bateria interna </t>
  </si>
  <si>
    <t xml:space="preserve">CABINA DE SONIDO ACTIVA </t>
  </si>
  <si>
    <t xml:space="preserve">CONSOLA DE SONIDO </t>
  </si>
  <si>
    <t xml:space="preserve">MESAS PLEGABLES PARA AUDITORIOS </t>
  </si>
  <si>
    <t xml:space="preserve">MESAS PLEGABLES PARA AUDITORIOS  mediedas varias </t>
  </si>
  <si>
    <t xml:space="preserve">CONTENEDOR PARA LAVANDERIA COLOR ROJO  GRANDE </t>
  </si>
  <si>
    <t>CONTENEDOR PARA LAVANDERIA COLOR, ROJO PARA RECIDUOS PELIGROSOS,  LARGO 180 ANCHO 83 ALTO 123</t>
  </si>
  <si>
    <t xml:space="preserve">CONTENEDOR  ROJO </t>
  </si>
  <si>
    <t xml:space="preserve">CONTENEDOR  ROJO, PARA RECIDUOS PELIGROSOS DOS LLANTAS 360 LITROS </t>
  </si>
  <si>
    <t xml:space="preserve">CONTENEDOR  CON PLATAFORMA RODANDTE, REDONDOS </t>
  </si>
  <si>
    <t>CONTENEDOR  CON PLATAFORMA RODANDTE, REDONDOS 410X308 COLOR GRIS</t>
  </si>
  <si>
    <t>Clara Luz Caicedo Maya - Profesional Especializada Recursos Físicos - ccaicedo@hosdenar.gov.co - Tel (092)7333400 - Ext. 169</t>
  </si>
  <si>
    <t>CONTENEDOR  CON PLATAFORMA RODANDTE, REDONDOS  640 X 480 COLOR ROJO</t>
  </si>
  <si>
    <t>Clara Luz Caicedo Maya - Profesional Especializada Recursos Físicos - ccaicedo@hosdenar.gov.co - Tel (092)7333400 - Ext. 170</t>
  </si>
  <si>
    <t>CHALECOS TRIPULACION AMBULANCIA , COLOR BANCO DE LECHE Y DE SANGRE</t>
  </si>
  <si>
    <t>Clara Luz Caicedo Maya - Profesional Especializada Recursos Físicos - ccaicedo@hosdenar.gov.co - Tel (092)7333400 - Ext. 171</t>
  </si>
  <si>
    <t>Bolsas Paciente Trasparente 50 x 70</t>
  </si>
  <si>
    <t>Clara Luz Caicedo Maya - Profesional Especializada Recursos Físicos - ccaicedo@hosdenar.gov.co - Tel (092)7333400 - Ext. 173</t>
  </si>
  <si>
    <t>Bolsas para ropa, IMPRESAS  (Logo Hospital) de 90x100 calibre 2</t>
  </si>
  <si>
    <t>Clara Luz Caicedo Maya - Profesional Especializada Recursos Físicos - ccaicedo@hosdenar.gov.co - Tel (092)7333400 - Ext. 174</t>
  </si>
  <si>
    <t xml:space="preserve">BLANQUEADOR , OXIGENADO BIODEGRADABLE, INDUSTRIAL PARA LAVADO DE ROPA HOSPITALARIA ( CERTIFICACION DE PRUEBAS DE PARTE DEL PROVEEDOR ) CUÑETE 20 KG </t>
  </si>
  <si>
    <t>CUÑETE</t>
  </si>
  <si>
    <t>Clara Luz Caicedo Maya - Profesional Especializada Recursos Físicos - ccaicedo@hosdenar.gov.co - Tel (092)7333400 - Ext. 175</t>
  </si>
  <si>
    <t xml:space="preserve">DETERGENTE, BIODEGRADABLE PARA LAVADO DE ROPA HOSPITALARIA, INDUSTRIAL  CERTIFICACION DE  PRUEBAS DE PARTE DEL PROVEEDOR  25 KG SACOS </t>
  </si>
  <si>
    <t>BULTO</t>
  </si>
  <si>
    <t>Clara Luz Caicedo Maya - Profesional Especializada Recursos Físicos - ccaicedo@hosdenar.gov.co - Tel (092)7333400 - Ext. 176</t>
  </si>
  <si>
    <t xml:space="preserve">DESENGRASANTE INDUSTRIAL PARA ROPA  B(CERTIFICACION DE PRUEBAS DE PARTE DEL PROVEEDOR) CUÑETE , </t>
  </si>
  <si>
    <t>Clara Luz Caicedo Maya - Profesional Especializada Recursos Físicos - ccaicedo@hosdenar.gov.co - Tel (092)7333400 - Ext. 177</t>
  </si>
  <si>
    <t>GUANTES  INDUSTRIALES Talla, 9- 9/2</t>
  </si>
  <si>
    <t>PARES</t>
  </si>
  <si>
    <t>Clara Luz Caicedo Maya - Profesional Especializada Recursos Físicos - ccaicedo@hosdenar.gov.co - Tel (092)7333400 - Ext. 178</t>
  </si>
  <si>
    <t>GUANTES  SUPREFLEX 70 REF/ 14661</t>
  </si>
  <si>
    <t>Clara Luz Caicedo Maya - Profesional Especializada Recursos Físicos - ccaicedo@hosdenar.gov.co - Tel (092)7333400 - Ext. 179</t>
  </si>
  <si>
    <t xml:space="preserve">ARRENDAMIENTO ESPECTRO Y ANTENA PARA RADIO COMUNICACIÓN </t>
  </si>
  <si>
    <t>SEGURIDAD Y VIGILANCIA</t>
  </si>
  <si>
    <t xml:space="preserve">RUBROS </t>
  </si>
  <si>
    <t>EQUIPO MEDICO (D112)</t>
  </si>
  <si>
    <t>INSTRUMENTAL MEDICO (D113)</t>
  </si>
  <si>
    <t xml:space="preserve">VALOR APROBADO </t>
  </si>
  <si>
    <t>VALOR SOLICITADO POR SERVICIO y/o AREA</t>
  </si>
  <si>
    <t>Adriana Enriquez Meza</t>
  </si>
  <si>
    <t xml:space="preserve">FEBRERO - ABRIL </t>
  </si>
  <si>
    <t xml:space="preserve">SILLA RUEDAS </t>
  </si>
  <si>
    <t xml:space="preserve">Urgencias   -  Triage </t>
  </si>
  <si>
    <t>Cemap - laringo asistido</t>
  </si>
  <si>
    <t>termo para Nitrogeno</t>
  </si>
  <si>
    <t xml:space="preserve">termo para nitrogeno 20 lts </t>
  </si>
  <si>
    <t>Puntas para Crioterapia Brymill</t>
  </si>
  <si>
    <t xml:space="preserve">consulta externa  - ortopedia </t>
  </si>
  <si>
    <t>Urgencias  - consulta externa</t>
  </si>
  <si>
    <t xml:space="preserve">Perfforador o sierra Manual para corte yeso  </t>
  </si>
  <si>
    <t>Cortinas para cubiculos + rieles</t>
  </si>
  <si>
    <t>COMPRA DE EQUIPO Y MUEBLES DE OFICINA (D117)</t>
  </si>
  <si>
    <t>materiales y suministros (B12402)</t>
  </si>
  <si>
    <t>Dr. ANDRES MAFLA</t>
  </si>
  <si>
    <t xml:space="preserve">Profesional Especializado Seguridad y Salud en el Trabajo </t>
  </si>
  <si>
    <t>salud ocupaciona SERVICIOS ASISTENCIALES Y ADMINISTRATIVOS.</t>
  </si>
  <si>
    <t>salud ocupacional - SERVICIOS ASISTENCIALES</t>
  </si>
  <si>
    <t>salud ocupacional - SERVICIOS ASISTENCIALES Y ADMINISTRATIVOS.</t>
  </si>
  <si>
    <t>(salud ocupacional ) PARA LAVANDERIA, NEONATOS Y CENTRAL DE ESTERILIZACION</t>
  </si>
  <si>
    <t>(salud ocupacional ) SERVICIOS DE LAVANDEREIA, PATOLOGIA, QUIROFANOS.</t>
  </si>
  <si>
    <t>Salud ocupacional (SERVICIO DE PATOLOGIA)</t>
  </si>
  <si>
    <t>(salud ocupacional )SERVICIO DE RX Y ONCOLOGIA</t>
  </si>
  <si>
    <t>(salud ocupacional )TRABAJADORES QUIROFANOS, CONSULTA EXTERNA, CALDERAS Y AMBULANCIAS</t>
  </si>
  <si>
    <t>(salud ocupacional) PERSONAL ASISTENCIAL EXPUESTO</t>
  </si>
  <si>
    <t>(salud ocupacional) PERSONAL ASISTENCIAL</t>
  </si>
  <si>
    <t>(salud ocupacional )PERSONAL ASISTENCIAL</t>
  </si>
  <si>
    <t>(saludo ocupacional ) PERSONAL ASISTENCIAL</t>
  </si>
  <si>
    <t>(salud ocupacional) TODO EL PERSONAL DEL HOSPITAL</t>
  </si>
  <si>
    <t>(salud ocupacional) PERSONAL EXPUESTO A RUIDO</t>
  </si>
  <si>
    <t>(salud ocupacional) PERSONAL EXPUESTO A RADIACION IONIZANTE</t>
  </si>
  <si>
    <t>(salud ocupacional ) UNO POR SERVICIO</t>
  </si>
  <si>
    <t>(salud ocupacional ) PERSONAL DE MORGUE</t>
  </si>
  <si>
    <t>SALUD OCUPACIONAL</t>
  </si>
  <si>
    <t>CONSTRUCCION E INFRAESTRUCTURA (D111)</t>
  </si>
  <si>
    <t xml:space="preserve">TETANOS </t>
  </si>
  <si>
    <t xml:space="preserve">Conductor para paso de sonda Vesical </t>
  </si>
  <si>
    <t>URGENCIAS</t>
  </si>
  <si>
    <t>Coordinación Docencia Universitaria e Investigación</t>
  </si>
  <si>
    <t>suma8</t>
  </si>
  <si>
    <t>VIDEO BEAM</t>
  </si>
  <si>
    <t xml:space="preserve">Profesional Universitario Emergencias y Desastres </t>
  </si>
  <si>
    <t>Asesor Oficina Calidad</t>
  </si>
  <si>
    <t>Programas de fortalecimiento Institucional (D116)</t>
  </si>
  <si>
    <t>Promocion Institucional  (B13511)</t>
  </si>
  <si>
    <t>COMUNICACIONES PLAN DE MEDIOS EXTERNOS</t>
  </si>
  <si>
    <t>7.5 dias</t>
  </si>
  <si>
    <t>LICENCIAS GENERALES</t>
  </si>
  <si>
    <t>Ing. Luis Antonio Mueses</t>
  </si>
  <si>
    <t xml:space="preserve"> Dra. Alejandra Hurtado</t>
  </si>
  <si>
    <t xml:space="preserve">  Coordinadora Atención al Usuario </t>
  </si>
  <si>
    <t>20 de Octubre del 2016</t>
  </si>
  <si>
    <t>Ing. Roberto Yanez Constante</t>
  </si>
  <si>
    <t>Profesional Especializado Gestión de la Información</t>
  </si>
  <si>
    <t>D117 COMPRA DE EQUIPO Y  MUEBLES DE OFICINA</t>
  </si>
  <si>
    <t>A2102 MATERIALES Y SUMINISTROS</t>
  </si>
  <si>
    <t xml:space="preserve">B12407 ELEMENTOS DE ASEO Y GESTION AMBIENTAL </t>
  </si>
  <si>
    <t xml:space="preserve"> Coordinadora Apoyo Logistico</t>
  </si>
  <si>
    <t>Dra. Myriam Freyre García</t>
  </si>
  <si>
    <t>ROPERIA HOSPITALARIA (B12406)</t>
  </si>
  <si>
    <t xml:space="preserve">B12406 ROPERIA HOSPITALARIA </t>
  </si>
  <si>
    <t>IMPRESOS Y PUBLICACIONES (A2103)</t>
  </si>
  <si>
    <t>ROPERIA HOSPITALARIA  (B12406)</t>
  </si>
  <si>
    <t xml:space="preserve">ROPERIA HOSPITALARIA (B12406)  </t>
  </si>
  <si>
    <t xml:space="preserve"> ROPERIA HOSPITALARIA (B12406)  </t>
  </si>
  <si>
    <t>ALMOHADAS PEQUEÑAS 45 X 30</t>
  </si>
  <si>
    <t>ARRENDAMIENTO O LEASING (A2210)</t>
  </si>
  <si>
    <t>ÉNERO 2017</t>
  </si>
  <si>
    <t>VIGILANCIA (A2204)</t>
  </si>
  <si>
    <t>VIGILANCIA (B13503)</t>
  </si>
  <si>
    <t>ELEMENTOS DE ASEO Y GESTION AMBIENTAL (B12407)</t>
  </si>
  <si>
    <t>IMPRESOS Y PUBLICACIONES (B12403)</t>
  </si>
  <si>
    <t>MATERIAL DE DIAGNOSTICO (B12302)</t>
  </si>
  <si>
    <r>
      <t xml:space="preserve">GANCHO PLASTICO </t>
    </r>
    <r>
      <rPr>
        <sz val="8"/>
        <color rgb="FFFF0000"/>
        <rFont val="Calibri"/>
        <family val="2"/>
        <scheme val="minor"/>
      </rPr>
      <t>REDONDO</t>
    </r>
    <r>
      <rPr>
        <sz val="8"/>
        <color theme="1"/>
        <rFont val="Calibri"/>
        <family val="2"/>
        <scheme val="minor"/>
      </rPr>
      <t xml:space="preserve"> PRO ROI  8 CM TRANSPARENTE EN POLIPROPILENO PARA LEGAJAR TIPO EXPEDIENTE</t>
    </r>
  </si>
  <si>
    <t xml:space="preserve">SUMATORIA </t>
  </si>
  <si>
    <t xml:space="preserve">Dra. CLARA LUZ CAICEDO MAYA </t>
  </si>
  <si>
    <t>MATERIALES  Y SUMINISTROS (B12402)</t>
  </si>
  <si>
    <t>HEMATOXILINA</t>
  </si>
  <si>
    <t>FRASCO  100 GRAMOS</t>
  </si>
  <si>
    <t>MATERIAL DE DIAGNOSTICO B12302</t>
  </si>
  <si>
    <t>PATOLOGIA</t>
  </si>
  <si>
    <t>CLORURO DE ORO FCO * 1 GRAMO"</t>
  </si>
  <si>
    <t xml:space="preserve">FRASCO 1 GRAMO </t>
  </si>
  <si>
    <t>ACIDO PERIODICO FCO * 100 GRAMOS"</t>
  </si>
  <si>
    <t>POTASIO Y ALUMINIO SULFATO * 1000</t>
  </si>
  <si>
    <t>FRASCO  1000 GRAMOS</t>
  </si>
  <si>
    <t>CRYOMETRIX (RESINA DE INCLUSION PARA TEJIDO DE CORTE CONGELADO"</t>
  </si>
  <si>
    <t>120 ML</t>
  </si>
  <si>
    <t>EOSINA AMARILLENTA X 100 GRAMOS</t>
  </si>
  <si>
    <t>SOLUCION DE PAPANICOLAU ORANGE  * 500 ML</t>
  </si>
  <si>
    <t>1000ML</t>
  </si>
  <si>
    <t>SOLUCION DE PAPANICOLAU EA50 * 1000</t>
  </si>
  <si>
    <t>ALCOHOL ISOPROPILICO TAMBOR * 165 KG"</t>
  </si>
  <si>
    <t>55 GALONES</t>
  </si>
  <si>
    <t>ANILLOS PARA INCLISION</t>
  </si>
  <si>
    <t>DE 500 UNIDADES</t>
  </si>
  <si>
    <t>NITRATO DE PLATA 25 grm</t>
  </si>
  <si>
    <t>FRASCO  25 GRAMOS</t>
  </si>
  <si>
    <t>PERMANGANATO DE POTASIO 500 grm</t>
  </si>
  <si>
    <t>FRASCO  500 GRAMOS</t>
  </si>
  <si>
    <t>SULFATO FERRICO DE AMONIO x 1000 grm</t>
  </si>
  <si>
    <t>FRASCO 1000 GRAMOS</t>
  </si>
  <si>
    <t>METABILSULFITO DE POTASIO x 1000 grn</t>
  </si>
  <si>
    <t>TIOSULFATO DE SODIOx1000 grm</t>
  </si>
  <si>
    <t>ACIDO PICRICO x 100 grm</t>
  </si>
  <si>
    <t>CLORURO FERRICO x 250 grm</t>
  </si>
  <si>
    <t>FRASCO  250 GRAMOS</t>
  </si>
  <si>
    <t>BIEBRICH SCARLATA</t>
  </si>
  <si>
    <t>FUCHINA ACIDA x 10 grm</t>
  </si>
  <si>
    <t>FRASCO  10 GRAMOS</t>
  </si>
  <si>
    <t>ACIDO FOSFOMOLIBDICO x 125 grm</t>
  </si>
  <si>
    <t>ACIDO FOSFOTUNSTICO X 100 grm</t>
  </si>
  <si>
    <t>PARAFINA BLANCA REFINADA KG</t>
  </si>
  <si>
    <t>KILOGRAMO</t>
  </si>
  <si>
    <t xml:space="preserve">PARAFINA BLANCA </t>
  </si>
  <si>
    <t>GRANULADA</t>
  </si>
  <si>
    <t>ANILINA AZUL</t>
  </si>
  <si>
    <t>HEXAMETHYLENATETRAMINE x 500 grm</t>
  </si>
  <si>
    <t>BISULFITO DE SODIO x 500 grm</t>
  </si>
  <si>
    <t>CUCHILLAS DESECHABLES ALTO PERFIL</t>
  </si>
  <si>
    <t>CAJA POR  50 UNIDADES</t>
  </si>
  <si>
    <t xml:space="preserve">FEBRERO DE 2016 </t>
  </si>
  <si>
    <t>Microscopio</t>
  </si>
  <si>
    <t xml:space="preserve">Leica DM 2000- DM 2000X2 </t>
  </si>
  <si>
    <t>COMPRA DE EQUIPO MEDICO D112</t>
  </si>
  <si>
    <t xml:space="preserve">Metro de costura </t>
  </si>
  <si>
    <t>Equipo de disección</t>
  </si>
  <si>
    <t>COMPRA DE INSTRUMENTAL MEDICO D113</t>
  </si>
  <si>
    <t>Mango de bisturí número 3</t>
  </si>
  <si>
    <t>CAJAS VANIPLAS O rimax</t>
  </si>
  <si>
    <t>REF 25110 DE 8 LITROS, COON MULTIPLES DIVISIONES</t>
  </si>
  <si>
    <t>PATOLOGIA 4 Y 4 TERAPIA RESPIRATORIA</t>
  </si>
  <si>
    <t xml:space="preserve">Tintas para marcación  oncológica : </t>
  </si>
  <si>
    <t xml:space="preserve">color azul,  </t>
  </si>
  <si>
    <t>frasco</t>
  </si>
  <si>
    <t>color amarillo</t>
  </si>
  <si>
    <t>color verde</t>
  </si>
  <si>
    <t>color negro</t>
  </si>
  <si>
    <t>Lente magnificador (Lupa) para diseccion cardíaca fetal</t>
  </si>
  <si>
    <t>Prensa</t>
  </si>
  <si>
    <t>cajas para laminas histológícas</t>
  </si>
  <si>
    <t>Tubos de plástico para centRIFUGAR</t>
  </si>
  <si>
    <t>MEZCLADORES   DE    DE  AIRE  Y  OXIGENO   TIPO   BLENDER</t>
  </si>
  <si>
    <t>TERAPÍA RESPIRATORIA</t>
  </si>
  <si>
    <t xml:space="preserve">ANALIZADOR DE GASES SANGUÍNEOS ABL 815 EN CALIDAD DE COMODATO POR 12 MESES, </t>
  </si>
  <si>
    <t xml:space="preserve">PARA LA MEDICION DE Ph, GASES (Po2, Pco2), CO-OXIMETRIAS (HEMOGLOBINA TOTAL Y DISHEMOGLOBINAS), ELECTROLITOS (POTASIO, SODIO, CLORO Y CALCIO) ADEMÁS DE METABOLITOS COMO (GLUCOSA, LACTATO, BILIRRUBINA Y CREATININA), </t>
  </si>
  <si>
    <t>Comodato</t>
  </si>
  <si>
    <t>INSUMOS NECESARIOS PARA PONER EN FUNCIONAMIENTO EL ANALIZADOR DE GASES SANGUINEOS</t>
  </si>
  <si>
    <t xml:space="preserve"> Reactivos: solucion rinse, solucion de calibracion I, Solucion de Calibracion II,  Solucion de Limpieza entre otros necesarios para el correcto funcionamiento del analizador ABL 800, para gases sanguineos, electrolitos y lactato.</t>
  </si>
  <si>
    <t xml:space="preserve">ANALIZADOR PORTATIL DE GASES ARTERIALES </t>
  </si>
  <si>
    <t>COMODATO</t>
  </si>
  <si>
    <t>REACTIVOS PARA ANALISAR GASES ARTERIALES PORTATIL</t>
  </si>
  <si>
    <t>REACTIVOS GASES ARTERIALES, LACTATO GLICEMIA</t>
  </si>
  <si>
    <t>FLUJOMETROS</t>
  </si>
  <si>
    <t>FLUJO,METROS</t>
  </si>
  <si>
    <t>MANÓMETRO  PARA  BALA  D E OXIGENO   DE  TRANSPORTE</t>
  </si>
  <si>
    <t>TERAPÍA RESPIRATORIA UCIN</t>
  </si>
  <si>
    <t>TERMOMETRO PARA AGUA</t>
  </si>
  <si>
    <t>JABON ANTIGRASA</t>
  </si>
  <si>
    <t>UNIDADES</t>
  </si>
  <si>
    <t>HIDROTERAPIA</t>
  </si>
  <si>
    <t>PASTILLAS DE CLORO</t>
  </si>
  <si>
    <t>ACIDET</t>
  </si>
  <si>
    <t>ACIDET MODIFICADOR DE ALCALINIDAD</t>
  </si>
  <si>
    <t>KILOS</t>
  </si>
  <si>
    <t>ALKALOS</t>
  </si>
  <si>
    <t>ALKALOS  MODIFICADOR PH X 5KG</t>
  </si>
  <si>
    <t>VALDE</t>
  </si>
  <si>
    <t>ALKALOS  MODIFICADOR PH X 1KG PESO TOTAL 6KG</t>
  </si>
  <si>
    <t>TARRO</t>
  </si>
  <si>
    <t>ALGICIDA</t>
  </si>
  <si>
    <t>ALGICIDA PRVESNION ALGAS</t>
  </si>
  <si>
    <t>CLARIT PLUS</t>
  </si>
  <si>
    <t>CLARIT PLUS (CLARIFICANTE) X 5KG</t>
  </si>
  <si>
    <t>ESPONJAS</t>
  </si>
  <si>
    <t>PARA LAVAR</t>
  </si>
  <si>
    <t>FONENDOSCOPIOS</t>
  </si>
  <si>
    <t>TERAPIA RESPIRATORIA</t>
  </si>
  <si>
    <t>PULSOXIMETROS</t>
  </si>
  <si>
    <t xml:space="preserve">REEXPORTACION FUENTE DE Co-60 </t>
  </si>
  <si>
    <t>EMPRESA QUE REEXPORTE FUENTE DE COBALTO AL EXTERIOR Y GARATICE SU DESTRUCCION</t>
  </si>
  <si>
    <t>ENERO DE 2017</t>
  </si>
  <si>
    <t>DISPOSICION FINAL PILA COBALTO D118</t>
  </si>
  <si>
    <t>RADIOTERAPIA</t>
  </si>
  <si>
    <t>COMPRESAS CALIENTES ESTANDAR</t>
  </si>
  <si>
    <t>MARCA CHATTANOOGA O THERABND</t>
  </si>
  <si>
    <t>PAQUETE POR UNA</t>
  </si>
  <si>
    <t>REHABILITACION</t>
  </si>
  <si>
    <t>COMPRESAS CALIENTES CERVICALES</t>
  </si>
  <si>
    <t>COMPRESAS CALIENTES LUMBARES</t>
  </si>
  <si>
    <t xml:space="preserve">PARAFINA PARA TANQUE DE PARAFINA TERAPEUTICA </t>
  </si>
  <si>
    <t>TANQUE DE PARAFINA</t>
  </si>
  <si>
    <t>LIBRAS</t>
  </si>
  <si>
    <t>PESAS AJUSTABLES</t>
  </si>
  <si>
    <t>DE 1, 2 Y 3 LIBRS AJUSTABLES CON VELCRO COLOR VERDE</t>
  </si>
  <si>
    <t xml:space="preserve">DOS DE CADA UNA </t>
  </si>
  <si>
    <t>DE PISO</t>
  </si>
  <si>
    <t>THERABAND DE COLOR VERDE</t>
  </si>
  <si>
    <t>MARCA CHATTANOOGA O THERABAND</t>
  </si>
  <si>
    <t>CAJA DE 45 METROS</t>
  </si>
  <si>
    <t>THERABAND DE COLOR AZUL</t>
  </si>
  <si>
    <t>THERABAND DE COLOR NEGRO</t>
  </si>
  <si>
    <t xml:space="preserve">THERABAND DE COLOR ROJO </t>
  </si>
  <si>
    <t>THERABAND DE COLOR PLATEADO</t>
  </si>
  <si>
    <t xml:space="preserve">BALONES MEDICINALES </t>
  </si>
  <si>
    <t>DE  0.5  KILO, 1 KILO, 1.5 KILOS, 2 KILOS, 2.5 KILOS Y 3KILOS UNO DE CADA UNO</t>
  </si>
  <si>
    <t>PLASTILINA TERAPEUTICA</t>
  </si>
  <si>
    <t>PAQUETE POR 4 RESISTENCIAS.</t>
  </si>
  <si>
    <t>DIGIFLEX</t>
  </si>
  <si>
    <t>MARCHA CHATTANOOGA</t>
  </si>
  <si>
    <t>JUEGOS POR 5 RESISTENCIAS</t>
  </si>
  <si>
    <t>HANDISIZER HAND EXERCISER</t>
  </si>
  <si>
    <t>MARCA  CHATTANOOGA</t>
  </si>
  <si>
    <t>JUEGOS CON  RESISTENCIAS</t>
  </si>
  <si>
    <t>ESPEJO</t>
  </si>
  <si>
    <t>1MT POR 1 METRO</t>
  </si>
  <si>
    <t>PAPEL PARA IMPEDANCIOMETRO</t>
  </si>
  <si>
    <t>AMPLIAD 750</t>
  </si>
  <si>
    <t>ROLLOS</t>
  </si>
  <si>
    <t>OLIVAS</t>
  </si>
  <si>
    <t>PARA IMPEDACIOMETRO DE TODOS LOS COLORES AMPLIAD 750</t>
  </si>
  <si>
    <t>COLCHONETAS AIREX®</t>
  </si>
  <si>
    <t>Pueden ser usadas para programas de ejercicio, rehabilitación, entrenamiento y estabilidad y balance.</t>
  </si>
  <si>
    <t>ELECTROMIOGRAFO</t>
  </si>
  <si>
    <t>CADWELL</t>
  </si>
  <si>
    <t>Electrodo de Aguja Monopolar AMBU 38 mm</t>
  </si>
  <si>
    <t>Electrodo de Aguja Monopolar AMBU 25 mm</t>
  </si>
  <si>
    <t>transpore 2,5 *12 (3 Emes)</t>
  </si>
  <si>
    <t>CARRO DE TRANSPORTE</t>
  </si>
  <si>
    <t>DE 4 RUEDAS, PLANCHON BAJO</t>
  </si>
  <si>
    <t>HEMODIALISIS</t>
  </si>
  <si>
    <t>BAÑO MARIA PARA TETEROS</t>
  </si>
  <si>
    <t>CAPACIDAD DE 30 TETEROS</t>
  </si>
  <si>
    <t>NUTRICION</t>
  </si>
  <si>
    <t>FRASCOS DE VIDRIO</t>
  </si>
  <si>
    <t>FRASCOS DE VIDRIO CON TAPA PLASTICA DE 50 ML, TRASNPARENTE PARA PASTERURIZAR</t>
  </si>
  <si>
    <t>CERROBEND</t>
  </si>
  <si>
    <t>METAL WOOD , BISMUTO 50%, PLOMO 26.7%, ESTAÑO 13.3%, CADMIO 10%, PUNTO DE FUSION 70 GRADOS CENTIGRADOS</t>
  </si>
  <si>
    <t>LIBRA</t>
  </si>
  <si>
    <t>EXTENSION DE CAMILLA VARIAN</t>
  </si>
  <si>
    <t>CIVCO, MTCFHNV</t>
  </si>
  <si>
    <t>SOPORTE TTO CABEZA CUELLO FIBRA DE CARBONO</t>
  </si>
  <si>
    <t>CIVCO,MT20100CF</t>
  </si>
  <si>
    <t>COLCHON AL VACIO CORTO</t>
  </si>
  <si>
    <t>CIVCO, MTVLPLV01C</t>
  </si>
  <si>
    <t>COLCHON AL VACIO LARGO</t>
  </si>
  <si>
    <t>CIVCO, MTVLFBB01C</t>
  </si>
  <si>
    <t>SOPORTE PELVICO COBIFIX</t>
  </si>
  <si>
    <t>CIVCO, 151004</t>
  </si>
  <si>
    <t>MASCARA CABEZA CUELLO IMRT</t>
  </si>
  <si>
    <t>CIVCO, MTAPUIR1832</t>
  </si>
  <si>
    <t>MASCARA CABEZA CUELLO - HOMBROS IMRT</t>
  </si>
  <si>
    <t>CIVCO, MTAPS12732</t>
  </si>
  <si>
    <t>MASCARA CABEZA CUELLO ESTANDAR</t>
  </si>
  <si>
    <t>CIVCO, MTAPUR122.4</t>
  </si>
  <si>
    <t>PELICULA GAFCHROMIC EBT3, 14X17 PULGADAS</t>
  </si>
  <si>
    <t>EBT3, 14X17 PULGADAS</t>
  </si>
  <si>
    <t>SOPORTES TRANSPARENTES CABEZA CUELLO</t>
  </si>
  <si>
    <t>CIVCO, MTSLVER2</t>
  </si>
  <si>
    <t>24 de octubre del 2016</t>
  </si>
  <si>
    <t xml:space="preserve">Dra. Nohora Cecilia Espinosa </t>
  </si>
  <si>
    <t xml:space="preserve">Coordinadora Soporte Terapeutico </t>
  </si>
  <si>
    <t xml:space="preserve">AREA QUE REQUIERE </t>
  </si>
  <si>
    <t>VIDAS TOXO IGM</t>
  </si>
  <si>
    <t>Est x 60 pbas</t>
  </si>
  <si>
    <t>Convocatoria pùblica</t>
  </si>
  <si>
    <t xml:space="preserve">B12302 Material Diagnostico  </t>
  </si>
  <si>
    <t>Clara Luz Caicedo Maya - Profes. Especializada Recursos Físicos -   ccaicedo@hosdenar.gov.co - Tel (092)7333400 - Ext. 167 - 177</t>
  </si>
  <si>
    <t xml:space="preserve">LABORATORIO CLINICO </t>
  </si>
  <si>
    <t>VIDAS TOXO IGG II</t>
  </si>
  <si>
    <t>Material Diagnostico  B12302</t>
  </si>
  <si>
    <t>VIDAS RUB IGG II</t>
  </si>
  <si>
    <t>VIDAS RUB IGM</t>
  </si>
  <si>
    <t>VIDAS CMV IGG</t>
  </si>
  <si>
    <t>VIDAS CMV IGM</t>
  </si>
  <si>
    <t>VIDAS HIV DUO ULTRA</t>
  </si>
  <si>
    <t>VIDAS HBS AG ULTRA</t>
  </si>
  <si>
    <t>VIDAS FT4N</t>
  </si>
  <si>
    <t>VIDAS T3</t>
  </si>
  <si>
    <t>VIDAS T4</t>
  </si>
  <si>
    <t>VIDAS TSH3  8PRUEBA DE TERCERA GENERACION)</t>
  </si>
  <si>
    <t>VIDAS HCG</t>
  </si>
  <si>
    <t>VIDAS LH</t>
  </si>
  <si>
    <t>VIDAS FSH</t>
  </si>
  <si>
    <t>VIDAS ESTRADIOL II</t>
  </si>
  <si>
    <t>VIDAS PROGESTERONA</t>
  </si>
  <si>
    <t>VIDAS PROLACTINA</t>
  </si>
  <si>
    <t>VIDAS TESTOSTERONA</t>
  </si>
  <si>
    <t>VIDAS AFP</t>
  </si>
  <si>
    <t>VIDAS TPSA</t>
  </si>
  <si>
    <t>VIDAS CEA S</t>
  </si>
  <si>
    <t>VIDAS CA 125II</t>
  </si>
  <si>
    <t>VIDAS CA 19-9</t>
  </si>
  <si>
    <t>VDAS CA 15.3</t>
  </si>
  <si>
    <t>VIDAS FERRITINA</t>
  </si>
  <si>
    <t>VIDAS CORTISOL S</t>
  </si>
  <si>
    <t>VIDAS TROPONINA I ULTRA</t>
  </si>
  <si>
    <t>VIDAS DIMERO D  EXCLUSION II</t>
  </si>
  <si>
    <t>VIDAS BRAHMS PROCALCITONINA</t>
  </si>
  <si>
    <t>VIDAS QCV (control de pipeteo)</t>
  </si>
  <si>
    <t>VDRL WIENER CON CONTROL</t>
  </si>
  <si>
    <t>ANTIGENOS FEBRILES</t>
  </si>
  <si>
    <t>SANGRE OCULTA</t>
  </si>
  <si>
    <t xml:space="preserve">UND </t>
  </si>
  <si>
    <t>TOALLA ANTISEPTICA IMPREGNADO CON GLUCONATO DE CLOREXIDINA 1% Y ALCOHOL ISOPROPILICO</t>
  </si>
  <si>
    <t>COCAINA EN ORINA (INMUNOCROMATOGRAFIA)</t>
  </si>
  <si>
    <t>CAJA</t>
  </si>
  <si>
    <t>CANNABIS EN ORINA (INMUNOCROMATOGRAFIA)</t>
  </si>
  <si>
    <t>BENZODIAZEPINA (INMUNOCROMATOGRAFIA)</t>
  </si>
  <si>
    <t>KOH AL 10%</t>
  </si>
  <si>
    <t>FRASCO X 100 ML</t>
  </si>
  <si>
    <t>CINTAS DE PH</t>
  </si>
  <si>
    <t>MEDIO BHI LIQUIDO</t>
  </si>
  <si>
    <t>FRASCO X 500 ML</t>
  </si>
  <si>
    <t>PEPTONA</t>
  </si>
  <si>
    <t>FCO X 200 G</t>
  </si>
  <si>
    <t>PLACA AGAR CHOCOLATE (marca Biomeriux o BD)</t>
  </si>
  <si>
    <t>PLACA AGAR SANGRE DE CORDERO (marca Biomerieux o BD)</t>
  </si>
  <si>
    <t>PLACA AGAR SABUREAUD (marca Biomerieux o BD)</t>
  </si>
  <si>
    <t>PLACA AGAR TAYER MARTIN (marca Biomerieux o BD)</t>
  </si>
  <si>
    <t>CRISTAL VIOLETA ALBOR</t>
  </si>
  <si>
    <t>FCO 1 LT</t>
  </si>
  <si>
    <t>ALCOHOL ACETONA ALBOR</t>
  </si>
  <si>
    <t>ALCOHOL ACIDO ALBOR</t>
  </si>
  <si>
    <t>TUBO TAPA LILA EDTA 4 ML BD O VACUETTE</t>
  </si>
  <si>
    <t>TUBO GEL TAPA AMARILLA O ROJA 5ML BD O VACUETTE</t>
  </si>
  <si>
    <t>REFERENCIA EMULSION X FCO 500ML</t>
  </si>
  <si>
    <t>97569-04</t>
  </si>
  <si>
    <t>CUADRO HEMATICO</t>
  </si>
  <si>
    <t>PC LH</t>
  </si>
  <si>
    <t>RECOMBIPLASTIN 2G  8ml</t>
  </si>
  <si>
    <t>APTT SP 5*8</t>
  </si>
  <si>
    <t>PLASMA CONTROL NORMAL 10 x 1</t>
  </si>
  <si>
    <t>PLASMA CONTROL ANORMAL 10*1</t>
  </si>
  <si>
    <t>ASSESS CALIB. PLASMA 10 x 1</t>
  </si>
  <si>
    <t>ROTORES 20 POSIC 100</t>
  </si>
  <si>
    <t>FIBRINOGENO CLAUSS 10X2 ml</t>
  </si>
  <si>
    <t>´00020301100</t>
  </si>
  <si>
    <t xml:space="preserve">BACT/ALERT PF (FrascosPediatricos FAN Aerobios)Cajax100Botellas  </t>
  </si>
  <si>
    <t>BACT/ALERT FA (Frascos FAN Aerobios)Cajax100Botellas</t>
  </si>
  <si>
    <t>PANEL POSITIVO COMBO 34 X 20 PANELES</t>
  </si>
  <si>
    <t>B1017-214</t>
  </si>
  <si>
    <t>PANEL URIN NEG COMBO 60</t>
  </si>
  <si>
    <t>B1017-413</t>
  </si>
  <si>
    <t>Rapid yeast Panel x 20</t>
  </si>
  <si>
    <t>B1017-70</t>
  </si>
  <si>
    <t>FUNGIFAS AFG TEST  COLORIMETRICO</t>
  </si>
  <si>
    <t>CONTRATACION DIRECTA</t>
  </si>
  <si>
    <t>ALBUMINA KIT 2 X 300 TEST</t>
  </si>
  <si>
    <t>ALP REAGENT KIT 2 X 200 TEST</t>
  </si>
  <si>
    <t>ALT REAGENT KIT 2 X 200 TEST</t>
  </si>
  <si>
    <t>AST REAGENT KIT 2 X 200 TEST</t>
  </si>
  <si>
    <t>AMYLASE G7 SYN KIT 2 X 200 TEST</t>
  </si>
  <si>
    <t>A71607</t>
  </si>
  <si>
    <t>T. BILI REAGENT KIT 2X300 TEST</t>
  </si>
  <si>
    <t>DIR. BILIRRUBIN 2X200 TEST</t>
  </si>
  <si>
    <t>CK REAGENT KIT 2X200 TEST</t>
  </si>
  <si>
    <t>LD REAGENT KIT 2X200 TEST</t>
  </si>
  <si>
    <t>TOTAL PROTEIN 2X300 TEST</t>
  </si>
  <si>
    <t>URIC ACID REAGENT KIT 2X300 TEST</t>
  </si>
  <si>
    <t>CRP REAGENT 2X200 PBS</t>
  </si>
  <si>
    <t>CKMB LIQUID 2X44 ml;2X12 Ml (268 test)</t>
  </si>
  <si>
    <t>A53720</t>
  </si>
  <si>
    <t>BUN 1X 2L</t>
  </si>
  <si>
    <t>CREATININA 1X2L</t>
  </si>
  <si>
    <t>GLUCOSA 1X2L</t>
  </si>
  <si>
    <t>MAGNESIUM KIT 2*100 TEST</t>
  </si>
  <si>
    <t>ISE BUFFER LX 1X2L</t>
  </si>
  <si>
    <t>A28945</t>
  </si>
  <si>
    <t>ISE REFERENCE LX2X2L</t>
  </si>
  <si>
    <t>A28937</t>
  </si>
  <si>
    <t>MICROPROTEIN (LCR Y ORINA)</t>
  </si>
  <si>
    <t>PANEL COMBO 72</t>
  </si>
  <si>
    <t>B1016-180</t>
  </si>
  <si>
    <t>LIAISON® TSH</t>
  </si>
  <si>
    <t>LIAISON® T3</t>
  </si>
  <si>
    <t>LIAISON® T4</t>
  </si>
  <si>
    <t>LIAISON® FT4</t>
  </si>
  <si>
    <t>LIAISON®  Prolactin</t>
  </si>
  <si>
    <t>LIAISON®  LH</t>
  </si>
  <si>
    <t>LIAISON®  FSH</t>
  </si>
  <si>
    <t>LIAISON®  HCG</t>
  </si>
  <si>
    <t>LIAISON®  Estradiol II GEN</t>
  </si>
  <si>
    <t>HIV 4 GEN ADBIO</t>
  </si>
  <si>
    <t>18CANNAR</t>
  </si>
  <si>
    <t xml:space="preserve">LIAISON®  Cortisol </t>
  </si>
  <si>
    <t>LIAISON® CEA</t>
  </si>
  <si>
    <t>LIAISON® CA 15-3</t>
  </si>
  <si>
    <t>LIAISON® CA125</t>
  </si>
  <si>
    <t>LIAISON® PSA</t>
  </si>
  <si>
    <t>LIAISON® 19-9</t>
  </si>
  <si>
    <t>LIAISON® ToxoIgG II</t>
  </si>
  <si>
    <t>LIAISON® ToxoIgM</t>
  </si>
  <si>
    <t>LIAISON® RubellaIgM</t>
  </si>
  <si>
    <t>LIAISON® RubellaIgG</t>
  </si>
  <si>
    <t>LIAISON® CMV IgM</t>
  </si>
  <si>
    <t>LIAISON® CMV IgG</t>
  </si>
  <si>
    <t>LIAISON® AFP</t>
  </si>
  <si>
    <t>HERPES SIMPLEX 1 ELISA</t>
  </si>
  <si>
    <t>G/M 1012</t>
  </si>
  <si>
    <t>HERPES SIMPLEX 2 ELISA</t>
  </si>
  <si>
    <t>G/M 1013</t>
  </si>
  <si>
    <t>SORBENTE</t>
  </si>
  <si>
    <t>S001</t>
  </si>
  <si>
    <t>LIAISON® Multi-Control TM</t>
  </si>
  <si>
    <t>4 x 3 ml</t>
  </si>
  <si>
    <t>LIAISON® Control ToxoIgG II</t>
  </si>
  <si>
    <t>4 x 0,6 mL</t>
  </si>
  <si>
    <t>LIAISON® Control ToxoIgM</t>
  </si>
  <si>
    <t>4 x 0,7 mL</t>
  </si>
  <si>
    <t>LIAISON® Control RubellaIgM</t>
  </si>
  <si>
    <t>2 x 1,1 mL</t>
  </si>
  <si>
    <t>LIAISON® Control RubellaIgG</t>
  </si>
  <si>
    <t>2 x 0,7 mL</t>
  </si>
  <si>
    <t>LIAISON® Control CMV IgM</t>
  </si>
  <si>
    <t>LIAISON® Control CMV IgG</t>
  </si>
  <si>
    <t xml:space="preserve">Lyphochek® Immunoassay Plus Control </t>
  </si>
  <si>
    <t>12x5 ml</t>
  </si>
  <si>
    <t>LIAISON® Reaction Modules</t>
  </si>
  <si>
    <t>6X(6X64)</t>
  </si>
  <si>
    <t>LIAISON® Wash/Systemliquid</t>
  </si>
  <si>
    <t>6 botellas x 1 LT</t>
  </si>
  <si>
    <t>LIAISON® Starter kit 1+2</t>
  </si>
  <si>
    <t>3x230 ml</t>
  </si>
  <si>
    <t>LIAISON® Light Check</t>
  </si>
  <si>
    <t>12x 2 ml</t>
  </si>
  <si>
    <t>LIAISON Cleaning kit</t>
  </si>
  <si>
    <t> 10 clean+2 pump</t>
  </si>
  <si>
    <t>LIAISON Waste bags</t>
  </si>
  <si>
    <t>1x10 bolsas</t>
  </si>
  <si>
    <t>Neonatal TSH ELISA KIT // 3425-300D</t>
  </si>
  <si>
    <t>480 test</t>
  </si>
  <si>
    <t>NOVA-LITE HEP-2 ANA KIT, 240 + 60 TEST</t>
  </si>
  <si>
    <t>300 test</t>
  </si>
  <si>
    <t>ANA ELISA KIT</t>
  </si>
  <si>
    <t>96 test</t>
  </si>
  <si>
    <t>CRITHIDIA LUCILIAE (DSDNA) KIT, 60 + 6 TEST</t>
  </si>
  <si>
    <t>66 test</t>
  </si>
  <si>
    <t>DSDNA ELISA KIT</t>
  </si>
  <si>
    <t>HIV 2.2 BLOT (36 TEST)</t>
  </si>
  <si>
    <t>8E02-01</t>
  </si>
  <si>
    <t>36 test</t>
  </si>
  <si>
    <t>ANTICARDIOLIPIN IGM (HRP)</t>
  </si>
  <si>
    <t>ANTICARDIOLIPIN IGG (HRP)</t>
  </si>
  <si>
    <t>DENGUE ELISA IgM CAPTURE</t>
  </si>
  <si>
    <t>M1018</t>
  </si>
  <si>
    <t xml:space="preserve">TIRAS DE ORINA </t>
  </si>
  <si>
    <t>FCO X 150</t>
  </si>
  <si>
    <t>CONTROL TIRAS DE ORINA P/N</t>
  </si>
  <si>
    <t>2 X 15 ml</t>
  </si>
  <si>
    <t>ROLLO TERMICO</t>
  </si>
  <si>
    <t>A93010</t>
  </si>
  <si>
    <t>MEDIO DE TRANSPORTE AMIES SIN CARBON</t>
  </si>
  <si>
    <t>108C. USE</t>
  </si>
  <si>
    <t>1X50</t>
  </si>
  <si>
    <t>MEDIO DE TRANSPORTE AMIES CON CARBON</t>
  </si>
  <si>
    <t>114C. USE</t>
  </si>
  <si>
    <t>DIATRO DIL 20 LTS DILUENTE</t>
  </si>
  <si>
    <t>D1012 DIATRON S</t>
  </si>
  <si>
    <t>DIATRO LISE 5P</t>
  </si>
  <si>
    <t>D3015 DIATRON S</t>
  </si>
  <si>
    <t>Clara Luz Caicedo Maya - Profes. Especializada Recursos Físicos -   ccaicedo@hosdenar.gov.co - Tel (092)7333400 - Ext. 167 - 178</t>
  </si>
  <si>
    <t>DIATRO DIFF 5P</t>
  </si>
  <si>
    <t>D3021 DIATRON S</t>
  </si>
  <si>
    <t>Clara Luz Caicedo Maya - Profes. Especializada Recursos Físicos -   ccaicedo@hosdenar.gov.co - Tel (092)7333400 - Ext. 167 - 179</t>
  </si>
  <si>
    <t>DIATRO HIPOCLEAN</t>
  </si>
  <si>
    <t>D8011 DIATRON S</t>
  </si>
  <si>
    <t>Clara Luz Caicedo Maya - Profes. Especializada Recursos Físicos -   ccaicedo@hosdenar.gov.co - Tel (092)7333400 - Ext. 167 - 180</t>
  </si>
  <si>
    <t>SANGRE 22 PARAMETRO</t>
  </si>
  <si>
    <t>CBC3KS</t>
  </si>
  <si>
    <t>Clara Luz Caicedo Maya - Profes. Especializada Recursos Físicos -   ccaicedo@hosdenar.gov.co - Tel (092)7333400 - Ext. 167 - 181</t>
  </si>
  <si>
    <t>CONTROL PROTEINAS NIVEL 1</t>
  </si>
  <si>
    <t>Clara Luz Caicedo Maya - Profes. Especializada Recursos Físicos -   ccaicedo@hosdenar.gov.co - Tel (092)7333400 - Ext. 167 - 182</t>
  </si>
  <si>
    <t>CONTROL PROTEINAS NIVEL 2</t>
  </si>
  <si>
    <t>MULTICALIBRADR</t>
  </si>
  <si>
    <t>Clara Luz Caicedo Maya - Profes. Especializada Recursos Físicos -   ccaicedo@hosdenar.gov.co - Tel (092)7333400 - Ext. 167 - 184</t>
  </si>
  <si>
    <t>ACIDO URICO 1X50 ML</t>
  </si>
  <si>
    <t>Clara Luz Caicedo Maya - Profes. Especializada Recursos Físicos -   ccaicedo@hosdenar.gov.co - Tel (092)7333400 - Ext. 167 - 185</t>
  </si>
  <si>
    <t>ALT/GPT X 200</t>
  </si>
  <si>
    <t>Clara Luz Caicedo Maya - Profes. Especializada Recursos Físicos -   ccaicedo@hosdenar.gov.co - Tel (092)7333400 - Ext. 167 - 186</t>
  </si>
  <si>
    <t xml:space="preserve">ALBUMINA </t>
  </si>
  <si>
    <t>Clara Luz Caicedo Maya - Profes. Especializada Recursos Físicos -   ccaicedo@hosdenar.gov.co - Tel (092)7333400 - Ext. 167 - 187</t>
  </si>
  <si>
    <t>AMILASA DIRECTA</t>
  </si>
  <si>
    <t>Clara Luz Caicedo Maya - Profes. Especializada Recursos Físicos -   ccaicedo@hosdenar.gov.co - Tel (092)7333400 - Ext. 167 - 188</t>
  </si>
  <si>
    <t>AST/GOT X 2100</t>
  </si>
  <si>
    <t>Clara Luz Caicedo Maya - Profes. Especializada Recursos Físicos -   ccaicedo@hosdenar.gov.co - Tel (092)7333400 - Ext. 167 - 189</t>
  </si>
  <si>
    <t>BILIRRUBINA TOTAL Y DIRECTA 2X150</t>
  </si>
  <si>
    <t>Clara Luz Caicedo Maya - Profes. Especializada Recursos Físicos -   ccaicedo@hosdenar.gov.co - Tel (092)7333400 - Ext. 167 - 190</t>
  </si>
  <si>
    <t>FOSFATASA ALCALINA</t>
  </si>
  <si>
    <t>Clara Luz Caicedo Maya - Profes. Especializada Recursos Físicos -   ccaicedo@hosdenar.gov.co - Tel (092)7333400 - Ext. 167 - 191</t>
  </si>
  <si>
    <t>COLESTEROL HDL CALIBRADOR</t>
  </si>
  <si>
    <t>Clara Luz Caicedo Maya - Profes. Especializada Recursos Físicos -   ccaicedo@hosdenar.gov.co - Tel (092)7333400 - Ext. 167 - 192</t>
  </si>
  <si>
    <t>LDH LACTATO DESHIDROGENASA</t>
  </si>
  <si>
    <t>Clara Luz Caicedo Maya - Profes. Especializada Recursos Físicos -   ccaicedo@hosdenar.gov.co - Tel (092)7333400 - Ext. 167 - 193</t>
  </si>
  <si>
    <t>ROTOR DE REACCIONES POR 10 UNID A 25</t>
  </si>
  <si>
    <t>AC1485</t>
  </si>
  <si>
    <t>Clara Luz Caicedo Maya - Profes. Especializada Recursos Físicos -   ccaicedo@hosdenar.gov.co - Tel (092)7333400 - Ext. 167 - 194</t>
  </si>
  <si>
    <t>ADA PATRON</t>
  </si>
  <si>
    <t>Clara Luz Caicedo Maya - Profes. Especializada Recursos Físicos -   ccaicedo@hosdenar.gov.co - Tel (092)7333400 - Ext. 167 - 195</t>
  </si>
  <si>
    <t>ADA CONTROL</t>
  </si>
  <si>
    <t>Clara Luz Caicedo Maya - Profes. Especializada Recursos Físicos -   ccaicedo@hosdenar.gov.co - Tel (092)7333400 - Ext. 167 - 196</t>
  </si>
  <si>
    <t>SUERO CALIBRADOR</t>
  </si>
  <si>
    <t>Clara Luz Caicedo Maya - Profes. Especializada Recursos Físicos -   ccaicedo@hosdenar.gov.co - Tel (092)7333400 - Ext. 167 - 197</t>
  </si>
  <si>
    <t>TES DE ADA</t>
  </si>
  <si>
    <t>Clara Luz Caicedo Maya - Profes. Especializada Recursos Físicos -   ccaicedo@hosdenar.gov.co - Tel (092)7333400 - Ext. 167 - 198</t>
  </si>
  <si>
    <t>LAMPARA HALOGENA 12 V A 25</t>
  </si>
  <si>
    <t>LA2151</t>
  </si>
  <si>
    <t>Clara Luz Caicedo Maya - Profes. Especializada Recursos Físicos -   ccaicedo@hosdenar.gov.co - Tel (092)7333400 - Ext. 167 - 199</t>
  </si>
  <si>
    <t>RETEN DE LA BOMBA</t>
  </si>
  <si>
    <t>AC11527</t>
  </si>
  <si>
    <t xml:space="preserve">NYCOCARD U-ALBUMINA </t>
  </si>
  <si>
    <t>1100296 AXYSSHIELD</t>
  </si>
  <si>
    <t>NYCOCARD U-ALBUMINA CONTROL</t>
  </si>
  <si>
    <t>1114358 AXYSSHIELD</t>
  </si>
  <si>
    <t>NYCOCARD HAIC</t>
  </si>
  <si>
    <t>1042184 AXYSSHIELD</t>
  </si>
  <si>
    <t>NYCOCARD HAIC CONTROL</t>
  </si>
  <si>
    <t>1115271AXYSSHIELD</t>
  </si>
  <si>
    <t>MAGNECIUM XYLIDDL 4 X 50 ML</t>
  </si>
  <si>
    <t>1797001-K</t>
  </si>
  <si>
    <t>CONTROL DE LIPIDOS I</t>
  </si>
  <si>
    <t>SUEROS VALORADOS I</t>
  </si>
  <si>
    <t>SUEROS VALORADOS II</t>
  </si>
  <si>
    <t>C3 1 * 50 ml</t>
  </si>
  <si>
    <t>C4 1 * 50 ml</t>
  </si>
  <si>
    <t>IgA 1 *50 ml</t>
  </si>
  <si>
    <t>IgG 1 * 50 ml</t>
  </si>
  <si>
    <t>IgM 1*50 ml</t>
  </si>
  <si>
    <t xml:space="preserve">FOSFORO </t>
  </si>
  <si>
    <t xml:space="preserve">COLESTEROL HDL DIRECTO </t>
  </si>
  <si>
    <t xml:space="preserve">TRIGLICERIDOS </t>
  </si>
  <si>
    <t>COLESTEROL</t>
  </si>
  <si>
    <t>11506 BIOSUYSTEM</t>
  </si>
  <si>
    <t>GAMMA GT 1*50ML</t>
  </si>
  <si>
    <t>HIERRO 4*50 ml</t>
  </si>
  <si>
    <t>TRANSFERRINA *20 ml</t>
  </si>
  <si>
    <t xml:space="preserve">COLINESTERASA </t>
  </si>
  <si>
    <t>TRIAGE CARDIAC PANEL * 25 PBS</t>
  </si>
  <si>
    <t>97000HSEU</t>
  </si>
  <si>
    <t>CAJAX25</t>
  </si>
  <si>
    <t>TRIAGE CARDIAC CONTROL SET</t>
  </si>
  <si>
    <t xml:space="preserve">HBsAg x 30 CASSETTES </t>
  </si>
  <si>
    <t>01FK10</t>
  </si>
  <si>
    <t>CAJAX30</t>
  </si>
  <si>
    <t xml:space="preserve">SYPHILIS 3.0*30 CASEETTES </t>
  </si>
  <si>
    <t>06FK10</t>
  </si>
  <si>
    <t xml:space="preserve">DENGUE NS1 Ag &amp; IgG IgM X 25 CASEETTES </t>
  </si>
  <si>
    <t>11FK46</t>
  </si>
  <si>
    <t>ANTI-HBs DEVICE (30T)</t>
  </si>
  <si>
    <t>01FK20</t>
  </si>
  <si>
    <t>HCV X 30 CASSETTES</t>
  </si>
  <si>
    <t>02FK10</t>
  </si>
  <si>
    <t xml:space="preserve">HAV IgG/IgM X 25 CASSETTES </t>
  </si>
  <si>
    <t>13FK10</t>
  </si>
  <si>
    <t>CHAGAS Ab DEVICE X 25 PBS</t>
  </si>
  <si>
    <t>49FK10</t>
  </si>
  <si>
    <t>MALARIA Ag DEVICE (25T)</t>
  </si>
  <si>
    <t>05FK80</t>
  </si>
  <si>
    <t>ALCOHOL ISOPROPILICO * 1 LITRO</t>
  </si>
  <si>
    <t>RA TEST 50 PBS</t>
  </si>
  <si>
    <t xml:space="preserve">ASTOS 50 PBS </t>
  </si>
  <si>
    <t xml:space="preserve">PIPETAS DE PASTEUR DESECHABLE </t>
  </si>
  <si>
    <t>SOLUCION FIELD B</t>
  </si>
  <si>
    <t xml:space="preserve">PIPETA AUTOMATICA MARCA BOECO (AUTOCLAVABLE VOL VARIABLE 100-1000 </t>
  </si>
  <si>
    <t xml:space="preserve">ANTI A 10 ML </t>
  </si>
  <si>
    <t xml:space="preserve">ANTI B 10ML </t>
  </si>
  <si>
    <t xml:space="preserve">ANTI D 10 ML </t>
  </si>
  <si>
    <t xml:space="preserve">FRASCO RECOLECTOR COPROLOGICO </t>
  </si>
  <si>
    <t>CURITAS REDONDAS CAJA * 500</t>
  </si>
  <si>
    <t xml:space="preserve">ACIDO CLORIDRICO 0.1 N FCO * 1 LT </t>
  </si>
  <si>
    <t xml:space="preserve">SOLUCION FIELD A </t>
  </si>
  <si>
    <t xml:space="preserve">FIELD AZUL DE METILENO </t>
  </si>
  <si>
    <t xml:space="preserve">PUNTAS AMARILLAS BOLSA *1000 UND </t>
  </si>
  <si>
    <t>ESPECULOS</t>
  </si>
  <si>
    <t>COLORANTE DE WRIGTH ALBOR O MERK</t>
  </si>
  <si>
    <t>PUNTAS AZULES * 1000 UND</t>
  </si>
  <si>
    <t xml:space="preserve">FRASCO RECOLECTOR DE ORINA DE 50 O 60 ML </t>
  </si>
  <si>
    <t>VASOS BACILOSCOPIA DESECHABLES</t>
  </si>
  <si>
    <t>TUBO TAPA AZUL  3.5 ML BD O VACUETTE</t>
  </si>
  <si>
    <t xml:space="preserve">TUBOS GRADUADOS PARA CENTRIFUGACION </t>
  </si>
  <si>
    <t>ASAS DESECHABLES CALIBRADAS (10 UL)</t>
  </si>
  <si>
    <t xml:space="preserve">CRIOTUBOS TAPA ROSCA 1.8 ML </t>
  </si>
  <si>
    <t>PRUBAS DE EMBARAZO FCO * 30 TIRAS</t>
  </si>
  <si>
    <t xml:space="preserve">ASAS METALICAS REDONDAS </t>
  </si>
  <si>
    <t>CRIOCAJAS (CAPACIDAD 100 CRIOTUBOS 1.8 ML )</t>
  </si>
  <si>
    <t>FUSHINA DE GRAM ALBOR FCO 1 LT</t>
  </si>
  <si>
    <t>LUGOL DE GRAM  ALBORFCO 1LT</t>
  </si>
  <si>
    <t xml:space="preserve">AZUL DE METILENO ALBOR FCO 1 LT </t>
  </si>
  <si>
    <t xml:space="preserve">ACEITE DE INMERSION ALBORO MERK FCO * 100 ML </t>
  </si>
  <si>
    <t>PLACA AGAR M. HILTOM (marca Biomerieux o BD )</t>
  </si>
  <si>
    <t>PLACA AGAR TAYER  MARTIN ( marca Biomerieux o BD)</t>
  </si>
  <si>
    <t>PLACA AGAR MACONKEY (marca Biomerieux o BD )</t>
  </si>
  <si>
    <t>TUBO TAPA LILA EDTA 1 ML (BD)</t>
  </si>
  <si>
    <t>FIELD SALES FOSFATADAS</t>
  </si>
  <si>
    <t>PROGRAMA DE EVALUACION EXTERNA DEL DESEMPEÑO DIRECTA EN INMUNOSEROLOGIA PARA EL BANCO DE SANGRE</t>
  </si>
  <si>
    <t>PAQUETE</t>
  </si>
  <si>
    <t>CONTROL DE CALIDAD EXTERNO RIQAS QUIMICA CLINICA 17 ANALITOS * 12 MESES RE 15 RANDOX ( UK) RA, RQ9112/12</t>
  </si>
  <si>
    <t>PAQUETE X 12 MESES</t>
  </si>
  <si>
    <t>CONTROL DE CALIDAD EXTERNO RIQAS COAGULACION * 12 MESES  5 PARAMETROS REP 30 RANDOX (UK) RA RQ9135/A</t>
  </si>
  <si>
    <t>CONTROL DE CALIDAD EXTERNO RIQAS HEMATOLOGIA 8 PARAMETROS * 12 MESES REP 15 RANDOX(UK) RA RQ9118/12</t>
  </si>
  <si>
    <t>PAQUETE DE CONTROL DE CALIDAD EEDD PARA HIPOTIROIDISMO INS</t>
  </si>
  <si>
    <t>PAQUETE DE CONTROL DE CALIDAD  EXTERNO MLE PARA INMUNOHEMATOLOGIAPARA MICROBIOLOGIA INS</t>
  </si>
  <si>
    <t xml:space="preserve">CONTROL DE CALIDAD EXTERNO  BIMESTRAL EN MICROBIOLOGIA </t>
  </si>
  <si>
    <t>ESTUCHE X 6 MUESTRAS</t>
  </si>
  <si>
    <t xml:space="preserve">CONTROL DE CALIDAD EXTERNO BIMESTRAL HEMATOLOGIA Y MORFOLOGIA </t>
  </si>
  <si>
    <t>CONTROL DE CALIDAD EXTERNO BIMESTRAL EN UROANALISIS</t>
  </si>
  <si>
    <t xml:space="preserve">CONTROL DE CALIDAD EXTERNO BIMESTRAL EN PARASITOLOGIA </t>
  </si>
  <si>
    <t>CONTROL DE CALIDAD EXTERNO BIMESTRAL EN COAGULACION</t>
  </si>
  <si>
    <t>CONTROL DE CALIDAD EXTERNO BIMESTRAL EN HEMATOLOGIA AUTOMATIZADA BIMESTRAL</t>
  </si>
  <si>
    <t>CONTROL DE CALIDAD EXTERNO BIMESTRAL  QUIMICA CLINICA PARA CONTROL DE ACIDO URICO, ALAT (GPT) ALBUMINA, AMILINAZA, ASAT ( GOT) BILIRRUBINA DIRECTA, BILIRRUBIN TOTAL, CALCIO, CALCIO IONIZADO, CK, CLORO COLESTEROL, COLESTEROL HDL, COLESTEROL LDL, CREATININA, FOSFATASA ALCALINA, FOSFORO, GGT, GLOCO</t>
  </si>
  <si>
    <t xml:space="preserve">ESTUCHE CON 12 SUEROS PROGRAMA MENSUAL DE CONTROL DE CALIDAD EXTERNO EN EL AREA DE MARCADORES TUMORALES : PARA CONTROL DE ANTIGENO CARCINOEMBRIONARIO, ALFAFETOPROTEINA, FERRITINA, HORMONA DE CRECIMIENTO, ANTIGENO PROSTATICO ESPECIFICO, CA15-3 CA19-9 CA 125	</t>
  </si>
  <si>
    <t>ESTUCHE X 12 SUEROS</t>
  </si>
  <si>
    <t xml:space="preserve">ESTUCHE CON 12 SUEROS PROGRAMA MENSUAL DE CONTROL DE CALIDAD EXTERNO EN EL AREA DE INFECCIOSAS MODULO SEROLOGIA C : PARA CONTROL DE TOXOPLASMOSIS IgG, RUBEOLA IgG, HEPATITIS A IgG (ANTI HAV TOTALES) HERPES IgG Y II IgG (HSV), CITOMEGALOVIRUS IgG (CMV) VARICELA (VZV)EPSTEIN BARR (EBV)	</t>
  </si>
  <si>
    <t>ESTUCHE *12 MUESTRASCONTROL DE CALIDAD EXTERNO MENSUAL EN HORMONAS DROGAS Y MARCADORES TUMORALES PARA CONTROL DE HORMONAS CORTISOL, PROLACTINA, T4 TOTAL, ESTRADIOL, T3 LIBRE TESTOSTERONA FSH, T3 TOTAL TSH, LH, T4 LIBRE B HCG Y PROGESTERONA DROGAS ACIDO VALPROICO, CARBAMAZEPINA</t>
  </si>
  <si>
    <t>Clara Luz Caicedo Maya - Profes. Especializada Recursos Físicos -   ccaicedo@hosdenar.gov.co - Tel (092)7333400 - Ext. 167 - 183</t>
  </si>
  <si>
    <t>ESTUCHE *6 MUESTRAS CONTROL DE CALIDAD EXTERNO BIMESTRAL EN PROTEINAS ESPECIFICAS PARA CONTROL DE ALFA 1- ANTITRIPSINA, ANTIESTREPTOLISINA O CERULOPLASMINA, COMPLEMENTO C3, COMPLEMENTO C4 FACTOR REUMATOIDEO HAPTOGLOBINA igA, igE, igG, igM, PCR, PCR-HS, TRANSFERRINA SUEROS HUMANOS DE DIFERENTES NIVEL</t>
  </si>
  <si>
    <t>CONTROL DE CALIDAD INTERNO INMUNOSEROLOGIA</t>
  </si>
  <si>
    <t>7340. SUMINISTRO DE PRUEBAS DE TUBERCULOSIS DE GENEXPERT PCR ( REFERENCIA GXMTB/RIF-10) XPERT MTB/RIF (10 TEST) DIAGNOSTICO DE TUBERCULOSIS Y RESISTENCIA RIFAMPICINA.- EQUIPO EN COMODATO E INSUMO EXCLUSIVO - PROVEEDOR: ROCHEM BIOCARE DE COLOMBIA</t>
  </si>
  <si>
    <t>GENEXPERT</t>
  </si>
  <si>
    <t>PANEL GASTRONTESTINAL</t>
  </si>
  <si>
    <t xml:space="preserve">PANEL RESPIRATORIO RFIT-ASY 107 </t>
  </si>
  <si>
    <t>TEST</t>
  </si>
  <si>
    <t>PANEL SEPSIS</t>
  </si>
  <si>
    <t>HDL Cholesterol Reagent 2*200 test DXC</t>
  </si>
  <si>
    <t>PHOSPHORUS LX-20 X*300</t>
  </si>
  <si>
    <t>COLESTEROL 2X300 TEST</t>
  </si>
  <si>
    <t>TRIGLYCERIDE REACT 2X300 TEST</t>
  </si>
  <si>
    <t>COMPLEMENTO C3</t>
  </si>
  <si>
    <t>COMPLEMENTO C4</t>
  </si>
  <si>
    <t>IRON FE 2X200 TEST</t>
  </si>
  <si>
    <t>INM UNOGLOBULINA A 2X150 TEST</t>
  </si>
  <si>
    <t>INMUNOGLOBULINA G 2X150 TEST</t>
  </si>
  <si>
    <t>INMUNOGLOBULINA M 2X150 TEST</t>
  </si>
  <si>
    <t>TRANSFERRINA KIT 2X150 TEST</t>
  </si>
  <si>
    <t>GGT REAGENT KIT 2X200 TEST</t>
  </si>
  <si>
    <t>CHOLINESTERASA KIT X 100 TEST</t>
  </si>
  <si>
    <t>XPERT FLU (10 test) Detección de Virus influenza</t>
  </si>
  <si>
    <t>KIT MENINGITIS/ENCEFALITIS RFIT ASY 0119</t>
  </si>
  <si>
    <t>KIT X 6 TEST</t>
  </si>
  <si>
    <t>BATAS DESECHABLES</t>
  </si>
  <si>
    <t xml:space="preserve">HIV 3 GENERACION </t>
  </si>
  <si>
    <t>Dra. Maria Elena Eraso</t>
  </si>
  <si>
    <t>Profesional Especializado  Ayudas Diagnosticas</t>
  </si>
  <si>
    <t xml:space="preserve">RADIOLOGIA </t>
  </si>
  <si>
    <t>RADIOLOGIA</t>
  </si>
  <si>
    <t>color rojo</t>
  </si>
  <si>
    <t>CAJA *100</t>
  </si>
  <si>
    <t>PELICULAS DRYSTAR DT 2B MAERCA AGFA HEALTHCARE</t>
  </si>
  <si>
    <t>PELICULAS DRYSTAR DT 2B 8*10</t>
  </si>
  <si>
    <t>CAJA X 100</t>
  </si>
  <si>
    <t>Contratacion Directa</t>
  </si>
  <si>
    <t>PELICULAS DRYSTAR DT 2B 14*17</t>
  </si>
  <si>
    <t xml:space="preserve">PANTALLA PARA CHASIS </t>
  </si>
  <si>
    <t>CR MD4.0 GENERAL PLATE  14 X 17 INCH</t>
  </si>
  <si>
    <t>CR MD4.0 GENERAL PLATE     8 X 10 INCH</t>
  </si>
  <si>
    <t>CR MD4.0 GENERAL PLATE  10 X 12 INCH</t>
  </si>
  <si>
    <t>CR MD4.0 GENERAL PLATE  14 X 14 INCH</t>
  </si>
  <si>
    <t>CHASIS DIGITAL  (CR-75)</t>
  </si>
  <si>
    <t>CHASIS 14 X 17 INCH</t>
  </si>
  <si>
    <t>CHASIS 8 X 10 INCH</t>
  </si>
  <si>
    <t>CHASIS 10 X 12 INCH</t>
  </si>
  <si>
    <t>XXX  10 X 12</t>
  </si>
  <si>
    <t>PAÑOS LIMPIA PANTALLAS</t>
  </si>
  <si>
    <t xml:space="preserve">PROSAT WPERS FOR CR   LIMPIA  PANTALLAS  MARCA AGFA </t>
  </si>
  <si>
    <t>PTE X 100</t>
  </si>
  <si>
    <t xml:space="preserve"> PAPEL PARA IMPRESORA  ECOGRAFO</t>
  </si>
  <si>
    <t>ROLLO PAPEL ALTA DENSIDAD PARA IMPRESORA DE ECOGRAFO</t>
  </si>
  <si>
    <t xml:space="preserve">Licitacion </t>
  </si>
  <si>
    <t xml:space="preserve">TAPONES PROTECTOR AUDITIVO DE ESPUMA MOLDEABLE </t>
  </si>
  <si>
    <t>TAPONES PROTECTOR AUDITIVO DE ESPUMA MOLDEABLE MARCA COLOMBIANA</t>
  </si>
  <si>
    <t>CAJA X 100 PAR</t>
  </si>
  <si>
    <t xml:space="preserve">BATAS DESECHABLES CON PUÑO </t>
  </si>
  <si>
    <t>BATAS DESECHABLES CON PUÑO  TALLA L</t>
  </si>
  <si>
    <t>BATAS DESECHABLES CON PUÑO  TALLA M</t>
  </si>
  <si>
    <t>BATAS DESECHABLES CON PUÑO  TALLA S</t>
  </si>
  <si>
    <t>BOLSA BLANCA HD RX CON IMAGEN  CORPORATIVA</t>
  </si>
  <si>
    <t>BOLSA BLANCA HD RX CON IMAGEN CORPORATIVA  8 X 10 INCH</t>
  </si>
  <si>
    <t>BOLSA BLANCA HD RX CON IMAGEN CORPORATIVA  14X 17 INCH</t>
  </si>
  <si>
    <t>Sistema de digitalizacion de Imágenes Diagnosticas</t>
  </si>
  <si>
    <t xml:space="preserve">Estacion diagnostica para lectura de los estudios de Tac, RM, Rx.  Unidad Digitalizadora de Imágenes, Servidor de almacenamiento PACS local y en la nube para estudios digitalizados.  Harware,  Sofware de integracion con el aplicativ9o de la institucion dinamica gerencial, Software de reconocimiento de voz </t>
  </si>
  <si>
    <t>Clara Luz Caicedo Maya - Profes. Especializada Recursos Físicos -   ccaicedo@hosdenar.gov.co - Tel (092)7333400 - Ext. 167 - 183.   Roberto Yanez Constante,  Profesional Especializado de sistemas y Comunicación  ryanez@hosdenar.gov.co</t>
  </si>
  <si>
    <t>NEURONAVEGADOR APLICABLE A CIRUGIAS DE COLUMNA Y CIRUGIAS CEREBRALES styker</t>
  </si>
  <si>
    <t>COMPRA EQUIIPO MEDICO D112</t>
  </si>
  <si>
    <t xml:space="preserve">CHASIS PARA PORTATIL DETECTOR </t>
  </si>
  <si>
    <t>COMPRA ERQUIPO MEDICO (D112)</t>
  </si>
  <si>
    <t>BANCO DE SANGRE</t>
  </si>
  <si>
    <t>CAJA X48 TARJETAS</t>
  </si>
  <si>
    <t xml:space="preserve">CAJAX12 TARJETAS </t>
  </si>
  <si>
    <t xml:space="preserve">CAJA X 12 TABLETAS </t>
  </si>
  <si>
    <t>KIT X 2 FRASCOS X 10 ML</t>
  </si>
  <si>
    <t xml:space="preserve">KITX8 VIALES </t>
  </si>
  <si>
    <t>KIT X 11 FRASCOS X10 ML</t>
  </si>
  <si>
    <t xml:space="preserve">FRASCO POR 500 ML </t>
  </si>
  <si>
    <t>PAQUETE X 1000 UNIDADES</t>
  </si>
  <si>
    <t xml:space="preserve">PAQUTEX 100O UNIDADES </t>
  </si>
  <si>
    <t>D112 COMRA DE EQUIPOS MEDICOS</t>
  </si>
  <si>
    <t>B12403 IMPRESOS Y PUBLICACIONES</t>
  </si>
  <si>
    <t xml:space="preserve">BOLSA INTEGRAL  RECOLLECCION DE SANGRE Y REACTIVOS.  PRUEBAS QUE COMPONEN OFERTA INTEGRAL:  </t>
  </si>
  <si>
    <t>INFECCIOSAS ( ELISA).  MARCA BIOKIT</t>
  </si>
  <si>
    <t>PRUEBA.  BIOELISA HTLV.  PRESENTACION X 192/480 PRUEBAS</t>
  </si>
  <si>
    <t>PRUEBA.  BIOELISA ANTHBC(CORE).  PRESENTACION X 96/480 PRUEBAS</t>
  </si>
  <si>
    <t>PRUEBA.  BIOELISA HIV AG/AB.  PRESENTACION X 192/480 PRUEBAS</t>
  </si>
  <si>
    <t>PRUEBA.  BIOELISA HVC.  PRESENTACION X 96/480 PRUEBAS</t>
  </si>
  <si>
    <t>PRUEBA.  BIOELISA SYPHILIPS 3.01.  PRESENTACION X 96/480 PRUEBAS</t>
  </si>
  <si>
    <t>PRUEBA.  BIOELISA HBsAg.  PRESENTACION X 96/480 PRUEBAS</t>
  </si>
  <si>
    <t>PRUEBA.  BIOELISA CHAGAS.  PRESENTACION X 96/480 PRUEBAS</t>
  </si>
  <si>
    <t>INMUNOHEMATOLOGIA ( TECNICA DG GEL) MARCA GRIFOLS</t>
  </si>
  <si>
    <t>RASTREO DE ANTOCUERPOS CON CELULAS I-II.  PRESENTACION CAJA + 200 PRUEBAS</t>
  </si>
  <si>
    <t>CLASIFICACION DIRECTA E INVERSA ( A, B, AB, D, D2, CTL, A1, B)PRESENTACION CAJA * 50 PRUEBAS</t>
  </si>
  <si>
    <t>CONFIGURACION DEL ANTIGENO D Y FENOTIPO DE RH  + K.  CAJA + 50  PRUEBAS</t>
  </si>
  <si>
    <t>FRACCIONAMIENTO BOLSA TB.  MARCA FRESENIUS</t>
  </si>
  <si>
    <t>TRIPLES/CUADRUPLES.  CAJA + 30/24</t>
  </si>
  <si>
    <t xml:space="preserve">HEMOGLOBINOMETRO.  MARCA DIASPECT.  </t>
  </si>
  <si>
    <t>HEMOGLOBINA CUBETAS.  * 100 PRUEBAS</t>
  </si>
  <si>
    <t xml:space="preserve">HEMOGLOBINOMETRO.  MARCA ORSESNSE.   </t>
  </si>
  <si>
    <t>HEMOGLOBINA NO INVASIVA* 1000 PRUEBAS</t>
  </si>
  <si>
    <t>PAQUETE DE CONTROL DE CALIDAD  EXTERNO MLE PARA INMUNOHEMATOLOGIA</t>
  </si>
  <si>
    <t>CONTROL DE CALIDAD INTERNO INMUNOSEROLOGIA SERACARE ACCURUN SERIE 2700 MULTI MARKER, ACCURUN 155 SERIE 2000 ANTI-TREPONEMA, ACCURUN 1 SERIE 4400, ACCURUN 190 ANTI- TRYPANOSOMA CRUZI</t>
  </si>
  <si>
    <t>PRUEBAS CONFIRMATORIAS DONANTES REACTIVOS</t>
  </si>
  <si>
    <t>PRUEBAS CONFIRMATORIAS HIV,  HEPATITIS B, HEPATITIS C, CORE, CHAGAS, SIFILIS, HTLV.</t>
  </si>
  <si>
    <t>ID CARD LISS COOMBS</t>
  </si>
  <si>
    <t>ID CARD TYPE SCREEN</t>
  </si>
  <si>
    <t>ID CARD ABD/REVERSE</t>
  </si>
  <si>
    <t>ID CARD ANTI D</t>
  </si>
  <si>
    <t>ID CARD DIACLON RH SUBGROUPS</t>
  </si>
  <si>
    <t>ID CARD DIACLON ANTI ABD/ABD CONF</t>
  </si>
  <si>
    <t>ID CARD NEWBORNS</t>
  </si>
  <si>
    <t>ID CARD ANTI A ABSORBED</t>
  </si>
  <si>
    <t>ID CARD  ANTI HV</t>
  </si>
  <si>
    <t>ID DIACELL I - II</t>
  </si>
  <si>
    <t xml:space="preserve">ID DIACELL
A1 - B
</t>
  </si>
  <si>
    <t>CONTROL DE CALIDAD INTERNO</t>
  </si>
  <si>
    <t>ID DIAPANEL</t>
  </si>
  <si>
    <t>ID DILUENT 2</t>
  </si>
  <si>
    <t>ID TIPS</t>
  </si>
  <si>
    <t>ID TUBES</t>
  </si>
  <si>
    <t>TERMOHIGOMETROS digitales con sonda externa-alarma-hora y que se encuentren con certificado de calibración vigente</t>
  </si>
  <si>
    <t>Afiches informativos jornada de donación, Propalcote 115. Full color, tamaño:49 x 33 cm, entrega en paquetes de 200</t>
  </si>
  <si>
    <t>Adhesivos paquetes identificación de donantes. Propalcote adhesivos de seguridad, full color, tamaño 12 cm x 12 cm. Entrega en paquetes de 500</t>
  </si>
  <si>
    <t>Carnets de identificación de donantes. Propalcote 300 grs. Full color los dos lados, plastificado por los dos lados. Tamaño 8.5 cmx 5.5 cm. Entrega en paquetes de 500</t>
  </si>
  <si>
    <t>Volantes informativos  jornada de donación, Propalcote 115 grs. Full color los 2 lados. Tamaño carta 21.5 x 28 cm, plegados y grafados. Entrega en paquetes de 300</t>
  </si>
  <si>
    <t>Encuestas de selección de donantes.  Bond 75 grs. A una tinta los dos lados. Tamaño carta 21.5 x 28 cmts. En talonarios de 100 hojas. Entrega de paquetes de 10 talonarios</t>
  </si>
  <si>
    <t xml:space="preserve">Ficha técnica de donantes. Bond 75 grs. A una tinta un lado. Tamaño carta 21.5 x 28 cmts. En talonarios de 100 hojas. Entrega en paquetes de 10 talonarios </t>
  </si>
  <si>
    <t xml:space="preserve">Formato de autoexclusión. Bond de 75 grs. A una tinta un lado. Tamaño medio  oficio (16.5 x 21.5). En talonarios de 100. Entrega en paquetes de 10 talonarios </t>
  </si>
  <si>
    <t>AGITADOR DE PLAQUETAS</t>
  </si>
  <si>
    <t>AGITADOR DE PLAQUETAS CON INCUBADOR - TERMOMETRO INCLUIDO ALARMA AUDIBLE CON CAPACIDAD PARA ALMACENAR 192 PLAQUETAS MARCA HELMER PC2200i</t>
  </si>
  <si>
    <t>SERVICIO</t>
  </si>
  <si>
    <t>12 de octubre del 2016</t>
  </si>
  <si>
    <t>Dr. LUIS FERNANDO CASANOVA</t>
  </si>
  <si>
    <t>ARRENDAMIENTO FOTOCOPIADORAS</t>
  </si>
  <si>
    <t>ARRENDDAMIENTO FOTOCOPIADORAS AREAS ASISTENCIALES Y ADMINISTRATIVAS HUDN</t>
  </si>
  <si>
    <t>ARRENDAMIENTO (2131)</t>
  </si>
  <si>
    <t>PLASTICO</t>
  </si>
  <si>
    <t>GINECOLOGIA</t>
  </si>
  <si>
    <t>CAMAS HOSPITALARIAS ELECTRICAS  DE TRES PLANOS</t>
  </si>
  <si>
    <t>ELECTRICAS</t>
  </si>
  <si>
    <t>TENSIOMETROS ANEROIDE DE PIE (RODANTE) -  CANASTILLA -MARCA RECONOCIDA EN EL MERCADO.</t>
  </si>
  <si>
    <t>DISPOSITIVO MEDICO</t>
  </si>
  <si>
    <t>MONITOR DE SIGNOS VITALES</t>
  </si>
  <si>
    <t>DOPLER FETAL PORTATIL</t>
  </si>
  <si>
    <t>MONITOREO FETAL</t>
  </si>
  <si>
    <t>FONENDOSCOPIO MARCA GARANTIZADA</t>
  </si>
  <si>
    <t xml:space="preserve">DISPOSITIVO MEDICO </t>
  </si>
  <si>
    <t>FONENDOSCOPIO PEDIATRICO</t>
  </si>
  <si>
    <t>DISPOSITIVO MEDICO NEONATAL</t>
  </si>
  <si>
    <t>BANCO GIRATORIO PARA PROCEDIMIENTO</t>
  </si>
  <si>
    <t>METALICO</t>
  </si>
  <si>
    <t>ECOGRAFO</t>
  </si>
  <si>
    <t>BIOMEDICO</t>
  </si>
  <si>
    <t>ELECTROCARDIOGRAFO</t>
  </si>
  <si>
    <t>EQUIPO MEDICO</t>
  </si>
  <si>
    <t>UCI ADULTO</t>
  </si>
  <si>
    <t>SUCCIONADOR MANUAL PARA CARRO DE PARO</t>
  </si>
  <si>
    <t>CONSOLA DE CONTRAPULSACION</t>
  </si>
  <si>
    <t>SISTEMA DE CALENTAMIENTO CON MANTA TERMICA</t>
  </si>
  <si>
    <t>INFUSORES PARA PRESION INVASIVA</t>
  </si>
  <si>
    <t xml:space="preserve">SILLAS GIRATORIAS TIPO BAR PARA COMPUTADORES PORTATILES </t>
  </si>
  <si>
    <t>ELEMENTO SEGURIDAD EN EL TRABAJO</t>
  </si>
  <si>
    <t xml:space="preserve">MEDICINA INTERNA </t>
  </si>
  <si>
    <t>REGULADOR DE OXIGENO PARA BALA DE OXIGENO PORTATIL CARRO DE PARO</t>
  </si>
  <si>
    <t xml:space="preserve">EQUIPO MEDICO </t>
  </si>
  <si>
    <t>CAMA HOSPITALARIA electrica</t>
  </si>
  <si>
    <t>REGULADOR DE VACIO CON ACOPLE Y FRASCO TRAMPA PARA SUCCIONADORES DE PARED</t>
  </si>
  <si>
    <t>PULSOXIMETRO</t>
  </si>
  <si>
    <t>VASOS DESHECHABLES DE 200 CC</t>
  </si>
  <si>
    <t>CX GRAL</t>
  </si>
  <si>
    <t>EQUIPO MEDIO</t>
  </si>
  <si>
    <t>REGULADOR AL VACIO DE PARED PARA CONECTAR A PLEUROVAC</t>
  </si>
  <si>
    <t>FLUJOMETROS DE PARED</t>
  </si>
  <si>
    <t>MONITOR SIGNOS VITALES NEONATAL</t>
  </si>
  <si>
    <t>MEDICION DE ESTANDARES VITALES</t>
  </si>
  <si>
    <t>UCIN</t>
  </si>
  <si>
    <t>ELECTROCARDIOGRAMA NEONATAL</t>
  </si>
  <si>
    <t>OXIMETRO DE TRASPORTE</t>
  </si>
  <si>
    <t>SENSORES DE OXIMETRIA NEONATAL</t>
  </si>
  <si>
    <t>LARINGOSCOPIO CON HOJAS NEONATAL</t>
  </si>
  <si>
    <t>ELEMENTO QUE PROPORCIONE SEGURIDAD EN EL TRABAJO</t>
  </si>
  <si>
    <t>QUINTO PISO</t>
  </si>
  <si>
    <t>CARROS PARA TRASPORTE DE ROPA</t>
  </si>
  <si>
    <t>ELECTRONICO</t>
  </si>
  <si>
    <t xml:space="preserve">DISPOSITIVO </t>
  </si>
  <si>
    <t>SUCCIONADOR PORTATIL</t>
  </si>
  <si>
    <t>CAPACIDAD DE SUCCIÓN, PRESION NEGATIVA, MINIMO RUIDO</t>
  </si>
  <si>
    <t>ESP QCAS</t>
  </si>
  <si>
    <t>EN MATERIAL LAVABLE</t>
  </si>
  <si>
    <t>DISPOSITIVO ELECTRONICO</t>
  </si>
  <si>
    <t>ELECTRICA CON TABLERO DE CONTROL</t>
  </si>
  <si>
    <t>DISPOSITIVO BIOMEDICO</t>
  </si>
  <si>
    <t>ESP. CUARTO PISO UCOMPLEMENTARIA</t>
  </si>
  <si>
    <t>FONENDOSCOPIO</t>
  </si>
  <si>
    <t>CARRO PARA TRASPORTAR ROPA</t>
  </si>
  <si>
    <t>LAVABLE</t>
  </si>
  <si>
    <t>HOJA DE LARINGOSCOPIO NEONATAL</t>
  </si>
  <si>
    <t>INSTRUMENTAL</t>
  </si>
  <si>
    <t>(Materiales y suminitros) B12402</t>
  </si>
  <si>
    <t>(compra equipo medico) D112</t>
  </si>
  <si>
    <t>muebles y enseres (B12401)</t>
  </si>
  <si>
    <t>MATERIALES, Y SUMINISTROS (B12402)</t>
  </si>
  <si>
    <t>COMPRA DE INSTRUMENTAL MEDICO (D113)</t>
  </si>
  <si>
    <t>DISPOCISION FINAL PASTILLA DE COBALTO (D118)</t>
  </si>
  <si>
    <t xml:space="preserve">Dr. Javier Mejía </t>
  </si>
  <si>
    <t xml:space="preserve">Coordinador Banco de Sangre </t>
  </si>
  <si>
    <t>QUIROFANOS Y SALA DE PARTOS</t>
  </si>
  <si>
    <t>URGENCIAS Y CONSULTA EXTERNA</t>
  </si>
  <si>
    <t>SERVICIO FARMACEUTICO</t>
  </si>
  <si>
    <t>SOPORTE TERAPEUTICO</t>
  </si>
  <si>
    <t>AYUDAS DIAGNOSTICAS</t>
  </si>
  <si>
    <t>HOSPITALIZACION</t>
  </si>
  <si>
    <t xml:space="preserve">CALIDAD </t>
  </si>
  <si>
    <t xml:space="preserve">APOYO LOGISTICO </t>
  </si>
  <si>
    <t>COMPRA DE EQUIPO MEDICO  (D112)</t>
  </si>
  <si>
    <t>COMPRA EQUIPO Y MUEBLES DE OFICINA (D117)</t>
  </si>
  <si>
    <t>COORDINACION UNIVERSITARIA</t>
  </si>
  <si>
    <t xml:space="preserve">Revisó : Dra. Clara Luz Caicedo Maya- Profesional Especializado Recursos Físicos </t>
  </si>
  <si>
    <t xml:space="preserve">Elaboró: Monica Mora Chavez - Auxiliar Administrativa Suministros </t>
  </si>
  <si>
    <t xml:space="preserve">TOTAL POR RUBROS  ASISTENCIALES </t>
  </si>
  <si>
    <t xml:space="preserve">NEUROCIRUGIA </t>
  </si>
  <si>
    <t>Información y Publicidad (A2209)</t>
  </si>
  <si>
    <t>PROGRAMAS DE FORTALECIMIENTO INSTITUCIONAL (D116)</t>
  </si>
  <si>
    <t>PROMOCION INSTITUCIONAL (B13511)</t>
  </si>
  <si>
    <t>COMUNICACIÓN Y TRANSPORTE (B13505)</t>
  </si>
  <si>
    <t xml:space="preserve"> MUEBLES Y ENSERES (A2101)</t>
  </si>
  <si>
    <t>MUEBLES Y ENSERES  (A2101)</t>
  </si>
  <si>
    <t xml:space="preserve">GESTION DE LA INFORMACION </t>
  </si>
  <si>
    <t>DISPOSICION FINAL PASTILLA COBALTO (D118)</t>
  </si>
  <si>
    <t>IMPRESOS Y PUBLICACIONES 
PUBLICIDAD Y PROPAGANDA  (A2103)</t>
  </si>
  <si>
    <t xml:space="preserve">IMPRESOS Y PUBLICACIONES 
PUBLICIDAD Y PROPAGANDA  (B12403) </t>
  </si>
  <si>
    <t xml:space="preserve">IMPRESOS Y PUBLICACIONES 
PUBLICIDAD Y PROPAGANDA   - (B12403) </t>
  </si>
  <si>
    <t xml:space="preserve">IMPRESOS Y PUBLICACIONES 
PUBLICIDAD Y PROPAGANDA - (B12403) </t>
  </si>
  <si>
    <t>Refrigerios donantes voluntario de sangre</t>
  </si>
  <si>
    <t>Material publicitario jornadas de donacion de sangre</t>
  </si>
  <si>
    <t>TOTAL AYUDAS DIAGNOSTICAS</t>
  </si>
  <si>
    <t xml:space="preserve">SERVICIO y/o AREAS </t>
  </si>
  <si>
    <t xml:space="preserve"> PLAN ANUAL DE ADQUISICIONES  2017</t>
  </si>
  <si>
    <t>SERVICIOS ASISTENCIALES  Y ADMINISTRATIVOS</t>
  </si>
  <si>
    <t xml:space="preserve">habilitacion </t>
  </si>
  <si>
    <t>necesidad del servicio y seguridad del paciente</t>
  </si>
  <si>
    <t>cumplimiento vida util con acta dado de baja</t>
  </si>
  <si>
    <t>requerimiento de IDSN en visita de verificacion de UNIDAD DE ATENCION MATERNO INFANTIL</t>
  </si>
  <si>
    <t>habilitacion  Y Reposición pendiente reporte dado de baja tramitara en el momento de adquiir nuevos</t>
  </si>
  <si>
    <t xml:space="preserve">reposicion  y tecnologia existentes no es adecuada para los servicios de urología  pendiente tramitar baja </t>
  </si>
  <si>
    <t>SE CUENTA CON EQUIPO QUE ES INSUFICIENE PARA CUBRIR LAS NECESIDES DEL SERVICIO YA QUE EN EL MOMENTO SE CUENTA CON 4 CIRUJANOS PLASTICOS</t>
  </si>
  <si>
    <t>NECESIDAD DEL SERVICIO POR NORMA  SE DEBE REGISTRAR HUELLA NEONATO</t>
  </si>
  <si>
    <t>NECESIDAD DEL SERVICIO PARA CUIDADO DE INSTRUMENTAL EXISTENTE</t>
  </si>
  <si>
    <t>NECESIDAD DEL SERVICIO FUNCIONAMIENTO DEL CRANEOTOMO</t>
  </si>
  <si>
    <t xml:space="preserve">NECESIDAD DEL SERVICIO CUIDADO Y FUNCIONAMIENTO DE EQUIPOS </t>
  </si>
  <si>
    <t>NECESIDAD DEL SERVICIO PARA FUNCIONAMIENTO DE MAQUINA DE BAJA TEMPERATURA</t>
  </si>
  <si>
    <t>NECESIDAD DEL SERVICI EMPAQUE DE INSTRUMENTAL PARA ESTERILIZAR</t>
  </si>
  <si>
    <t>FOTOFORO DE  LUZ BLANCA</t>
  </si>
  <si>
    <t>necesidad del servicio y seguridad del paciente para procedimientos de otorrino oftalmologia neurocirugia y cx vascular</t>
  </si>
  <si>
    <t xml:space="preserve">reposicion y pendiente de informe de baja una vez se tramite esta adquisicion </t>
  </si>
  <si>
    <t>necesidad del servicio para cubrir las necesidades de todo los servicios  y evitar enfermedades laboral al personal  que  desarrolla este trabajo</t>
  </si>
  <si>
    <t>NECESIDAD DEL SERVICIO SOLICITUD PARA PROCEDIMIENTO DE ARTROSCOPIA</t>
  </si>
  <si>
    <t xml:space="preserve">NECESIDAD DEL SERVICIO SALA DE PARTOS </t>
  </si>
  <si>
    <r>
      <t xml:space="preserve">necesidad del servicio y seguridad del paciente requerido por neonatologia y pediatria  </t>
    </r>
    <r>
      <rPr>
        <sz val="8"/>
        <color rgb="FFFF0000"/>
        <rFont val="Calibri"/>
        <family val="2"/>
        <scheme val="minor"/>
      </rPr>
      <t xml:space="preserve">habilitacion </t>
    </r>
  </si>
  <si>
    <t xml:space="preserve">NECESIDAD DEL SERVICIO PARA FUNCIONAMIENTO DEL LUMINOMETRO </t>
  </si>
  <si>
    <t xml:space="preserve">NECESIDAD DEL SERVICIO </t>
  </si>
  <si>
    <t xml:space="preserve">NECESIDAD DEL SERVICIO YA QUE SE CUENTA CON UN EQUIPO PARA TODO EL SERVICIO </t>
  </si>
  <si>
    <t>HABILITACION -  PENDIENTE TRAMITAR LA BAJA UNA VEZ SE ADQUIERA EL EQUIPO</t>
  </si>
  <si>
    <t xml:space="preserve">HABILITACION - DAÑO DE EQUIPO EXISTENTE  PENDIENTE TRAMITE DE BAJA </t>
  </si>
  <si>
    <t>NECESIDAD DEL SERVICIO - CANTIDAD INSUFICIENTE</t>
  </si>
  <si>
    <t>FONENDOSCOPIO ADULTO  MARCA GARANTIZADA</t>
  </si>
  <si>
    <t xml:space="preserve">HABITLIACION </t>
  </si>
  <si>
    <t>*</t>
  </si>
  <si>
    <t>Reposicion pendiente jefe tramitar con mantenimiento la revision y concepto de las existentes</t>
  </si>
  <si>
    <t>habilitación</t>
  </si>
  <si>
    <t xml:space="preserve">necesidad del servicio solicitud por el coordinador, para ser utilizado en los procedimiento de pacientes en choque cardiaco - no cuenta con este equipo el servicio </t>
  </si>
  <si>
    <t>CAMAS HOSPITALARIAS ELECTRICAS  DE TRES PLANOS + COLCHON</t>
  </si>
  <si>
    <t xml:space="preserve">NECESIDAD DEL SERVICIO PARA MANTENER EL CALOR CORPORAL DE LOS PACIENTES EN CHOQUEADOS </t>
  </si>
  <si>
    <t xml:space="preserve">NECESIDAD DEL SERVICIO, NO CUENTA CON ESTOS EQUIPOS PARA INFUSION DE LIQUIDOS </t>
  </si>
  <si>
    <t xml:space="preserve">POR NECESIDAD, TENIENDO QUE EN TRES CUBICULOS HACEN FALTA ESTOS EQUIPOS PARA LA PRESTACION DEL SERVICIO </t>
  </si>
  <si>
    <t>NECESIDAD DEL SERVICIO</t>
  </si>
  <si>
    <t>necesidades de los servicios</t>
  </si>
  <si>
    <t>GORROS DE PACIENTE descechqables</t>
  </si>
  <si>
    <t>NECESIDADES DE LOS SERVICIOS</t>
  </si>
  <si>
    <t xml:space="preserve">se requiere para auditorios, logistica eventos </t>
  </si>
  <si>
    <t>Necesidades de los servicios asistenciales para transporte de ropa, insuficientes en el momento</t>
  </si>
  <si>
    <t xml:space="preserve">necesidad de la organización para comunicación </t>
  </si>
  <si>
    <t>seguridad interna y externa de los usuarios y la organización</t>
  </si>
  <si>
    <t>camaras de seguridad</t>
  </si>
  <si>
    <t>requieren los servicios para seguridad y vigilancia, quirofanos uci y contributivo</t>
  </si>
  <si>
    <t>9 TIJERAS DE REPOSICIÓN  (BAJA - AGOSTO 2016) Y 11 NECESARIAS PARA REPOSICIÓN DE EQUIPOS EXISTENTES</t>
  </si>
  <si>
    <t xml:space="preserve">2 PINZAS BIPOLARES + CABLE REPOSICIÓN  (BAJA - AGOSTO 2016) </t>
  </si>
  <si>
    <t xml:space="preserve">1 TIJERA CONJUNTIVA REPOSICIÓN  (BAJA - AGOSTO 2016) </t>
  </si>
  <si>
    <t>NECESARIAS PARA COMPLETAR EQUIPOS POR SOLICITUD DE ESPECIALISTA DE OPTALMOLOGIA</t>
  </si>
  <si>
    <t>NECESARIAS PARA COMPLETAR EQUIPOS POR SOLICITUD DE ESPECIALISTAS DE OPTALMOLOGIA</t>
  </si>
  <si>
    <t xml:space="preserve">1 TIJERA REPOSICIÓN  (BAJA - AGOSTO 2016) </t>
  </si>
  <si>
    <t>3 TIJERAS DE REPOSICIÓN  (BAJA - AGOSTO 2016) Y 21 NECESARIAS PARA REPOSICIÓN DE EQUIPOS EXISTENTES</t>
  </si>
  <si>
    <t>5 TIJERAS DE REPOSICIÓN  (BAJA - AGOSTO 2016) Y 15 NECESARIAS PARA REPOSICIÓN DE EQUIPOS EXISTENTES</t>
  </si>
  <si>
    <t>1 TIJERA DE REPOSICIÓN  (BAJA - AGOSTO 2016) Y 1 NECESARIA PARA REPOSICIÓN DE EQUIPOS EXISTENTES</t>
  </si>
  <si>
    <t>NECESARIAS PARA COMPLETAR EQUIPOS POR SOLICITUD DE ESPECIALISTAS</t>
  </si>
  <si>
    <t xml:space="preserve">NECESARIAS PARA COMPLETAR EQUIPOSY REPOSICIÓN </t>
  </si>
  <si>
    <t>NECESARIAS PARA COMPLETAR EQUIPOS POR SOLICITUD DE ESPECIALISTAS NEUROCIRUGIA</t>
  </si>
  <si>
    <t>8 PORTA AGUJAS DE REPOSICIÓN  (BAJA - AGOSTO 2016) Y 12 NECESARIAS PARA REPOSICIÓN DE EQUIPOS EXISTENTES</t>
  </si>
  <si>
    <t>9 PORTA AGUJAS DE REPOSICIÓN  (BAJA - AGOSTO 2016) Y 12 NECESARIAS PARA REPOSICIÓN DE EQUIPOS EXISTENTES</t>
  </si>
  <si>
    <t>NECESARIAS PARA COMPLETAR EQUIPOS POR SOLICITUD DE ESPECIALISTAS DE ORTOPEDIA</t>
  </si>
  <si>
    <t>1 SEPARADOR DE 3 PATAS DE REPOSICIÓN  (BAJA - AGOSTO 2016)</t>
  </si>
  <si>
    <t>NECESARIAS PARA COMPLETAR EQUIPOS POR SOLICITUD DE ESPECIALISTAS DE OTORRINO</t>
  </si>
  <si>
    <t>NECESARIAS PARA COMPLETAR EQUIPOS POR SOLICITUD DE ESPECIALISTAS DE CIRUGIA VASCULAR Y PLASTICA</t>
  </si>
  <si>
    <t>NECESARIAS PARA COMPLETAR EQUIPOS POR SOLICITUD DE ESPECIALISTAS DE NEUROCIRUGIA</t>
  </si>
  <si>
    <t>NECESARIAS PARA COMPLETAR EQUIPOS POR SOLICITUD DE ESPECIALISTAS DE NEUROCIRUGIA Y VASCULAR</t>
  </si>
  <si>
    <t>3 SEPARADORES DE SENN DE REPOSICIÓN  (BAJA - AGOSTO 2016) Y 1 NECESARIO PARA REPOSICIÓN DE EQUIPOS EXISTENTES</t>
  </si>
  <si>
    <t>NECESARIAS PARA COMPLETAR EQUIPOS POR SOLICITUD DE ESPECIALISTAS DE PLASTIA</t>
  </si>
  <si>
    <t>NECESARIAS PARA COMPLETAR EQUIPOS POR SOLICITUD DE ESPECIALISTAS DE OFTALMOLOGIA</t>
  </si>
  <si>
    <t>NECESARIAS PARA COMPLETAR EQUIPOS POR SOLICITUD DE ESPECIALISTAS DE OTORRINOLARINGOLOGIA Y NEUROCIRUGIA</t>
  </si>
  <si>
    <t>NECESARIAS PARA COMPLETAR EQUIPOS POR SOLICITUD DE ESPECIALISTAS DE OTORRINOLARINGOLOGIA,  NEUROCIRUGIA Y ORTOPEDIA</t>
  </si>
  <si>
    <t>NECESARIAS PARA COMPLETAR EQUIPOS POR SOLICITUD DE ESPECIALISTAS DE GINECOLOGIA</t>
  </si>
  <si>
    <t>NECESARIAS PARA COMPLETAR EQUIPOS POR SOLICITUD DE ESPECIALISTAS DEPLASTIA</t>
  </si>
  <si>
    <t>NECESARIAS PARA COMPLETAR EQUIPOS POR SOLICITUD DE ESPECIALISTAS DE CIRUGIA GENERAL</t>
  </si>
  <si>
    <t>7 REPOSICIÓN  (BAJA - AGOSTO 2016) Y EL RESTO NECESARIAS PARA COMPLETAR EQUIPOS POR SOLICITUD DE ESPECIALISTAS DE DIFERENTE ESPECIALIDAD</t>
  </si>
  <si>
    <t>NECESARIAS PARA COMPLETAR EQUIPOS POR SOLICITUD DE ESPECIALISTAS DE DIFERENTE ESPECIALIDAD</t>
  </si>
  <si>
    <t>13 REPOSICIÓN  (BAJA - AGOSTO 2016) Y EL RESTO NECESARIAS PARA COMPLETAR EQUIPOS POR SOLICITUD DE ESPECIALISTAS DE DIFERENTE ESPECIALIDAD</t>
  </si>
  <si>
    <t>REPOSICIÓN  BAJAS ANTERIORES</t>
  </si>
  <si>
    <t>NECESARIAS PARA COMPLETAR EQUIPOS POR SOLICITUD DE ESPECIALISTAS DE  GINECOLOGIA</t>
  </si>
  <si>
    <t>NECESARIAS PARA COMPLETAR EQUIPOS POR SOLICITUD DE ESPECIALISTAS DE ORTOPEDIA Y PLASTIA</t>
  </si>
  <si>
    <t xml:space="preserve">NECESARIAS PARA COMPLETAR EQUIPOS POR SOLICITUD DE ESPECIALISTAS DE ORTOPEDIA </t>
  </si>
  <si>
    <t>NECESARIAS PARA COMPLETAR EQUIPOS POR SOLICITUD DE ESPECIALISTAS DE ORTOPEDIA  Y CIRUGIA GENERAL</t>
  </si>
  <si>
    <t>NECESARIAS PARA COMPLETAR EQUIPOS POR SOLICITUD DE ESPECIALISTAS DE NEUROCIGIA</t>
  </si>
  <si>
    <t>NECESARIAS PARA COMPLETAR EQUIPOS POR SOLICITUD DE ESPECIALISTAS DE NEUROCIGIA Y PLASTIA</t>
  </si>
  <si>
    <t>NECESARIAS PARA COMPLETAR EQUIPOS POR SOLICITUD DE ESPECIALISTAS DE ORTOPEDIA Y OTORRINO</t>
  </si>
  <si>
    <t>NECESARIAS PARA COMPLETAR EQUIPOS POR SOLICITUD DE ESPECIALISTAS DE CIRUGIA GENERAL PEDIATRICA</t>
  </si>
  <si>
    <t>REPOSICIÓN  (DE BAJA  AGOSTO 2016) NECESARIAS PARA COMPLETAR EQUIPOS POR SOLICITUD DE ESPECIALISTAS DE DIFERENTE ESPECIALIDAD</t>
  </si>
  <si>
    <t xml:space="preserve">19 EN REPOSICIÓN   (BAJA - AGOSTO 2016) </t>
  </si>
  <si>
    <t xml:space="preserve">EN REPOSICIÓN BAJAS ANTERIORES </t>
  </si>
  <si>
    <t>NECESARIAS PARA COMPLETAR EQUIPOS POR SOLICITUD DE ESPECIALISTAS DECIRUGIA GENERAL LAPAROSCOPICA</t>
  </si>
  <si>
    <t>NECESARIAS PARA CIRUGIAS UROLOGICAS POR LAPAROSCOPIA</t>
  </si>
  <si>
    <t>COMPLEMENTO DE GANCHO DE HOOD NECESARIAS PARA UROLOGIA POR LAPAROSCOPIA</t>
  </si>
  <si>
    <t>COMPLEMENTO DE GANCHO DE HOOD NECESARIAS PARA CIRUGIAS  GENERAL LAPAROSCOPIA</t>
  </si>
  <si>
    <t xml:space="preserve"> NECESARIOS PARA PROTEGER Y PROLONGAR LA VIDA UTIL DEL INSTRUMENTAL LAPAROSCOPICO</t>
  </si>
  <si>
    <t xml:space="preserve"> NECESARIOS PARA PROTEGER Y PROLONGAR LA VIDA UTIL DEL  TODOS LOS EQUIPOS QUE CONFORMAN  EL INSTRUMENAL QUE DISPONE EL  SERVICIO, PARA REALIZAR LOS PROCEDIMIENTOS QUIRURGICOS</t>
  </si>
  <si>
    <t>COMPLEMENTO DEL MANIPULADOR UTERINO  ADQUIRIDO POR LA INSTITUCIÓN</t>
  </si>
  <si>
    <t>NECESARIAS PARA PROCEDIMIENTOS QUIRURGICOS QUE REQUIERAN PRESICIÓN Y PEDIÁTRICOS</t>
  </si>
  <si>
    <t>NECESARIAS PARA COMPLETAR EQUIPOS POR SOLICITUD DE ESPECIALISTAS DE  UROLOGIA Y GINECOLOGIA</t>
  </si>
  <si>
    <t>31 PINZAS EN REPOSICIÓN (BAJA AGOSTO 2016) NECESARIAS PARA COMPLETAR EQUIPOS POR SOLICITUD DE ESPECIALISTAS DE DIFERENTE ESPECIALIDAD</t>
  </si>
  <si>
    <t>NECESARIAS PARA COMPLETAR EQUIPOS POR SOLICITUD DE ESPECIALISTAS DE NEUROCIRUGIA Y PEDIATRIA</t>
  </si>
  <si>
    <t xml:space="preserve">NECESIDAD DEL SERVICIO - SOLICITUD DE ESPECIALISTA PARA PROCEDIMIENTOS QUIRURGICOS -  NO SE HA ADQUIRIDO INSTRUMENTAL DESDE EL AÑO 2014 </t>
  </si>
  <si>
    <t xml:space="preserve">JUSTIFICACION </t>
  </si>
  <si>
    <t xml:space="preserve">NECESIDADES EQUIP MEDICO - SERVICIO QUIROFANOS </t>
  </si>
  <si>
    <t>NECESIDADES EQUIPO MEDICO - URGENCIAS Y CONSULTA EXTERNA</t>
  </si>
  <si>
    <t xml:space="preserve">NECESIDADES EQUIPO MEDICO - SOPORTE TERAPEUTICO </t>
  </si>
  <si>
    <t>Patología</t>
  </si>
  <si>
    <t>NECESIDADES EQUIPO MEDICO- AYUDAS DIAGNOSTICAS</t>
  </si>
  <si>
    <t xml:space="preserve">NECESIDADES EQUIPO MEDICO- SOLICITUD COORDINACION DE NEUROCIRUGIA </t>
  </si>
  <si>
    <t xml:space="preserve">neurocirugia </t>
  </si>
  <si>
    <t xml:space="preserve">necesidad para la prestación del  servicio </t>
  </si>
  <si>
    <t xml:space="preserve">NECESIDADES EQUIPO MEDICO-  HOSPITALIZACION </t>
  </si>
  <si>
    <t xml:space="preserve">RENOVACION DE TECNOLOGIA CAMAS EXISTENTES SON DE FUNCIONAMIENTO MANUAL SE EXPONE A PERSONAL DE RIESGO ERGONOMICO </t>
  </si>
  <si>
    <t>JUSTIFICACION</t>
  </si>
  <si>
    <t xml:space="preserve">Reposición cumplimiento vida util - dado de baja mediante acta por activos fijos </t>
  </si>
  <si>
    <t xml:space="preserve">REPOSICION  Y HABILITACION </t>
  </si>
  <si>
    <t xml:space="preserve">NECESIDAD DEL SERVICIO Y HABILITACION </t>
  </si>
  <si>
    <t xml:space="preserve"> ACTUALIZACION EQUIPO EXISTENTE, EL EQUIPO EXISTENTE HA PRESENTADA VARIAS FALLAS Y HA SIDO REPARADO EN VARIAS OPORTUNIDADES</t>
  </si>
  <si>
    <t>Reposicion el actual presenta fallas</t>
  </si>
  <si>
    <t>Reposicion - Habilitación</t>
  </si>
  <si>
    <t>Necesidad del servicio se trabaja con equipo prestado</t>
  </si>
  <si>
    <t xml:space="preserve">Reposicion el que existe cumplio vida util </t>
  </si>
  <si>
    <t>Necesidad del servicio no cuenta el servicio con este equipo</t>
  </si>
  <si>
    <t xml:space="preserve">Reposición las que existen cumplieron vida util </t>
  </si>
  <si>
    <t xml:space="preserve">Reposición las que cuenta en elserviio presentan daños </t>
  </si>
  <si>
    <t xml:space="preserve">El equipo no cuenta con este accesorio </t>
  </si>
  <si>
    <t>actualización el que cuenta en el servicio es de tecnologia obsoleta</t>
  </si>
  <si>
    <t xml:space="preserve">Reposicion y habilitacion </t>
  </si>
  <si>
    <t>Para habilitación (dermatología)</t>
  </si>
  <si>
    <t>NECESIDAD DEL SERVICIO NO SE CUENTA CON ESTE INSTRUMENTAL PARA ATENCION DEL PARTO</t>
  </si>
  <si>
    <t>OBSERVACIÓN</t>
  </si>
  <si>
    <t>El servicio cuenta con 3 equipos, se requiere por capacidad instalada????</t>
  </si>
  <si>
    <t>si por capacidad instalada elemento en sala de cx para procedimiento de tiempo prologando</t>
  </si>
  <si>
    <t>L a norma pide Disponibilidad de Desfibrilador externo manual que permita realizar
cardioversión. El servicio cuenta con dos, pedir a jefe viviana ampliar justificación</t>
  </si>
  <si>
    <t>por capacidad instalada servicio de cx 8 salas + area de recuperacion pacientes de alta complejidad y estado clinico critico</t>
  </si>
  <si>
    <t>Pedir a Jefe viviana ampliar justificación jya que cada quirófano cuenta con monitor de signos vitales</t>
  </si>
  <si>
    <t>Son para recuperacion , uno  que se cuenta de marca Draguer por informacion del ing. Gaidos esta para dar de bajo por no poderse reparar  y  otro equipo solo funciona oximetria siendo inutil para  el tipo  de paciente</t>
  </si>
  <si>
    <t>Si se requiere</t>
  </si>
  <si>
    <t>REANIMADOR NEUMATICO NEONATAL + BLENDER</t>
  </si>
  <si>
    <t>Si se requiere, además la norma tambien pide un blender, consultar esto con jefe viviana</t>
  </si>
  <si>
    <t xml:space="preserve">se requiere por norma y revision de la tecnico de mantenimiento de un blender  por tanto se adicional al plan este equipo </t>
  </si>
  <si>
    <t>Se requiere</t>
  </si>
  <si>
    <t>Este accesorio se entrego al servicio junto con la nueva torre de endoscopio en marzo de 2016</t>
  </si>
  <si>
    <t>En cuarto de equipos se encontraron 8 infusores totalmente nuevos, validar esto con jefe nancy</t>
  </si>
  <si>
    <t>Se entregaron dos monitores nuevos a finales de 2015, validar con jefe nacy</t>
  </si>
  <si>
    <t xml:space="preserve">NECESIDAD DEL SERVCIO </t>
  </si>
  <si>
    <t>PENDIETTE REVISAR</t>
  </si>
  <si>
    <t>NO EXISTEN EN CARRO DE PARO</t>
  </si>
  <si>
    <t>INSUFICIENTE CANTIDAD PARA DEMANDA PACIENTE</t>
  </si>
  <si>
    <t>LAS EXISTENTES SON MANUALES</t>
  </si>
  <si>
    <t>NECESIDAD DEL SERVICIO PANEL MEDICINAL</t>
  </si>
  <si>
    <t>NECESIDAD ROL SERVICIO</t>
  </si>
  <si>
    <t xml:space="preserve">NECESIDA DEL SERVICIO </t>
  </si>
  <si>
    <t>NECESIDA DEL SERVICIO</t>
  </si>
  <si>
    <t>PENDIENTE REVISAR</t>
  </si>
  <si>
    <t>LAS EXISTENTES SON MANUALES RIESGO LABORAL</t>
  </si>
  <si>
    <t>NECESIDAD DEL SERVICIO CX PLASTICA</t>
  </si>
  <si>
    <t>NECESIDAD MARCAL SERVICIO</t>
  </si>
  <si>
    <t xml:space="preserve">NECESIDAD DEL SERVICIO - HABILITACION </t>
  </si>
  <si>
    <t>NECESIDAD DEL SERVICIO NO EXISTE EN EL SERVICIO</t>
  </si>
  <si>
    <t>NECESIDAD COL SERVICIO - HABILITACION</t>
  </si>
  <si>
    <t>NECESIDAD DEL SERVICIO NO CUENTA CON ESTE EQUIPO</t>
  </si>
  <si>
    <t xml:space="preserve">Se requiere para validar tecnologia </t>
  </si>
  <si>
    <t>necesidad del servicio consumo</t>
  </si>
  <si>
    <t>NECESIDAD DEL SERVICIO CONSUMO</t>
  </si>
  <si>
    <t xml:space="preserve">REANIMADOR NEUMATICO NEONATAL + BLENDER </t>
  </si>
  <si>
    <r>
      <t xml:space="preserve">necesidad del servicio y seguridad del paciente requerido por neonatologia y pediatria  </t>
    </r>
    <r>
      <rPr>
        <sz val="8"/>
        <color rgb="FFFF0000"/>
        <rFont val="Calibri"/>
        <family val="2"/>
        <scheme val="minor"/>
      </rPr>
      <t xml:space="preserve">habilitacion  POR NORMA </t>
    </r>
  </si>
  <si>
    <t xml:space="preserve">JUSTIFICADO </t>
  </si>
  <si>
    <t>HABILITACION Y REPOSICION</t>
  </si>
  <si>
    <t>HABILITACION NO TIENE DONDE COLOCAR MEDIC</t>
  </si>
  <si>
    <t>REPOSICION  LOS QUE TIENE YA UMPLIERON VIDA UTIL</t>
  </si>
  <si>
    <t>REPOSICION LAS QUE TIENE PRESENTAN INCONVENIENTE.  SON DE OBSERVACION</t>
  </si>
  <si>
    <t>INSUMO PARA PRESTACION DE SERVICIOS PARA UROLOGIA EL MEDICO LAS TRAE ACTUALEMNETE</t>
  </si>
  <si>
    <t>REPOSICION Y HABILITACION.  LOS ACTUALES ESTAN OXIDADOS</t>
  </si>
  <si>
    <t>HABILITACION NORMA PARA VIOLACION SEXUAL.  NO CONTANMOS CON ESTE EQUIPO</t>
  </si>
  <si>
    <t>POR SEGURIDAD DEL PACIENTE HACE PARTE DE REQ DE CODIGO AZUL.  NO CONTANMOS CON ESTE EQUIPO</t>
  </si>
  <si>
    <t>POR HABILITACION.  EN EL MOMENTO NO SE HAN PRESENTADO CASOS PERO EN EL VEBNTO Q SE PRESENTE SE DEBE UTILIZAR. NO CONTANMOS CON ESTE EQUIPO</t>
  </si>
  <si>
    <t>PARA PROCEDIMIENTOS POR HABILITACION.  NO CONTANMOS CON ESTE EQUIPO</t>
  </si>
  <si>
    <t>PARA PROCEDIMIENTOS POR HABILITACION. NO CONTANMOS CON ESTE EQUIPO</t>
  </si>
  <si>
    <t>PARA DERMATOLOGIA HABILITACION.  NO CONTANMOS CON ESTE EQUIPO</t>
  </si>
  <si>
    <t>HABILITACION</t>
  </si>
  <si>
    <t>HABILITACION REPOSICION  LOS QUE TIENE NO SON SUIFICIENTES</t>
  </si>
  <si>
    <t>VALIDAR POR MANTENIMIENTO Y LAS QUE DIGA MTO</t>
  </si>
  <si>
    <t>REPOSICION</t>
  </si>
  <si>
    <t>PARA OFTALMOLOGIA POR HABILITACION.  NO CONTANMOS CON ESTE EQUIPO</t>
  </si>
  <si>
    <t>PARA DERMATOLOGIA PARA PRESTAR SERVICIO CAUTERIZACION  ACTUALMENTE NO CUENTA</t>
  </si>
  <si>
    <t>PARA DERMATOLOGIA Y CIRUGIA PLASTICA PARA RETIRO PUNTOS DE CARA  ACTUALMENTE NO CUENTA</t>
  </si>
  <si>
    <t>EL CISTOSCOPIO ESTA SIN USO YA QUE NO HAY LENTE</t>
  </si>
  <si>
    <t>PARA PROCEDIMIENTOS CONSULTA EXTRERNA POR HABILITACION.  NO CONTANMOS CON ESTE EQUIPO</t>
  </si>
  <si>
    <t>UROLOGIA URGENCIAS HABILITACION NO SE CUENTA CON ESTE EQUIPO</t>
  </si>
  <si>
    <t>NO SE CUENTA CON EL EL POR HABILITACION SE REQUIERE</t>
  </si>
  <si>
    <t>PARA LLEVAR PACIENTES A RX Y TAC Y CUANDO LE DAN SALIDA, SOLO TIENE 2 SILLAS</t>
  </si>
  <si>
    <t xml:space="preserve">ARCHIVADORES </t>
  </si>
  <si>
    <t>ARCHIVADORES DE PISO  DE 63Cms DE ANCHO X 69 DE ALGO DE 3 GAVETAS</t>
  </si>
  <si>
    <t>Enero</t>
  </si>
  <si>
    <t xml:space="preserve"> MUEBLES Y ENSERES (B12401)</t>
  </si>
  <si>
    <t xml:space="preserve">Servicio farmacéutico - Bodega - Osteosintesis </t>
  </si>
  <si>
    <t>ESTANTERIA METALICA</t>
  </si>
  <si>
    <t>ESTANTERIA METALICA DE 6.35 X0.80 X 2.00 Compuesto por 4 marcos de: 2.00 x 0.80 en cal. 14, 18 vigas de 2.00 mts cal. 14 y 9 entrepaños en lámina cal. 20 con refuerzo. Acabado en pintura electostática</t>
  </si>
  <si>
    <t>Servicio farmacéutico - Bodega</t>
  </si>
  <si>
    <t>ESTANTERIA METALICA DE 5.20 X0.80 X 2.00 Compuesto por 4 marcos de: 2.00 x 0.80 en cal. 14,6  vigas de 0.90 cms cal. Y 6 entrepaños 2.00 mts en lámina cal. 20 con refuerzo. Acabado en pintura electostática</t>
  </si>
  <si>
    <t>ESTIBAS</t>
  </si>
  <si>
    <t>ESTIBA PLASTICAS DE 1 X 1 MTS</t>
  </si>
  <si>
    <t>CARRO PARA TRANSPORTE DE MEDICAMENTOS</t>
  </si>
  <si>
    <t>Carro para Transporte de Medicamentos dimensiones: ancho 60 cm, largo 100 cm., alto 100 cm. Con capacidad para 60 dispensadores en acrilico de 2,5 mm</t>
  </si>
  <si>
    <t>Servicio farmacéutico - Bodega - Dispensación</t>
  </si>
  <si>
    <t>ARCHIVADOR DE PARED DE 90 CMS DE ANCHO POR 35 DE FONDO</t>
  </si>
  <si>
    <t>Servicio farmacéutico - Bodega - tecnologia  No pos</t>
  </si>
  <si>
    <t>STIKERS</t>
  </si>
  <si>
    <t>ROLLO DE STIKERS DE 300 STIKERS POR ROOLLO - PUNTO ROJO DE 13 X 13 mm</t>
  </si>
  <si>
    <t>Rollo</t>
  </si>
  <si>
    <t>Servicio farmacéutico - Bodega - dispensación</t>
  </si>
  <si>
    <t>ROLLO DE STIKERS DE 300 STIKERS POR ROOLLO - PUNTO VERDE  DE 13 X 13 mm</t>
  </si>
  <si>
    <t>ROLLO DE STIKERS DE 300 STIKERS POR ROOLLO - PUNTO NEGRO  DE 13 X 13 mm</t>
  </si>
  <si>
    <t>Servicio farmacéutico - Bodega  - Dispensación</t>
  </si>
  <si>
    <t>ETIQUETAS</t>
  </si>
  <si>
    <t>ETIQUETAS 8,6 CM X 4,2 CM EN BLANCO</t>
  </si>
  <si>
    <t>Mayo</t>
  </si>
  <si>
    <t>Dos Meses</t>
  </si>
  <si>
    <t>Servicio farmacéutico -  CENTRAL DE MEZCLAS</t>
  </si>
  <si>
    <t>ETIQUETAS 3 CM X 2,3 CM EN BLANCO</t>
  </si>
  <si>
    <t>ETIQUETA PARA DISPOSITIVOS MEDICOS 8CM X 5 CM IMPRESAS</t>
  </si>
  <si>
    <t>BOLSA PLÁSTICA TRANSPARENTE DE 30 CMS LARGO*5 CMS ANCHO PRECORTADA</t>
  </si>
  <si>
    <t>BOLSA BD TRANSPARENTE 2 X 11 3/4 X 2 (70.450 UDS)</t>
  </si>
  <si>
    <t>Junio</t>
  </si>
  <si>
    <t>Seis Meses</t>
  </si>
  <si>
    <t>BOLSA PLÁSTICA NEGRA DE 30 CMS LARGO*5 CMS ANCHO PRECORTADA</t>
  </si>
  <si>
    <t>BOLSA BD NEGRA 2 X 11 3/4 X 2 (105.680 UDS)</t>
  </si>
  <si>
    <t>BOLSA PLÁSTICA TRANSPARENTE DE 5 CMS CALIBRE 2,0 TUBULAR</t>
  </si>
  <si>
    <t>ROLLO TUBULAR TRANSPARENTE 2 X 2 </t>
  </si>
  <si>
    <t>BOLSA NEGRA DE 8 CMS * 12 CMS CALIBRE 2 PRECORTADA</t>
  </si>
  <si>
    <t>ROLLO PRECORTE BD NEGRA   3 1/4 X 4 3/4 X 2</t>
  </si>
  <si>
    <t>BOLSA PLÁSTICA NEGRA DE 11 CMS ANCHO * 14,5 CMS LARGO CALIBRE 2,0        NO PRECORTADA</t>
  </si>
  <si>
    <t>BOLSA BD NEGRA 4 X 1/4 X 5 3/4 X 2 (50.800 UDS)</t>
  </si>
  <si>
    <t>BOLSA PLÁSTICA TRANSPARENTE 35 CMS LARGO * 25 CMS ANCHO CALIBRE 2,0 PRECORTADA</t>
  </si>
  <si>
    <t>ROLLO PRECORTE BD TRANSPARENTE 9 3/4 X 13 3/4 X 2</t>
  </si>
  <si>
    <t>BOLSA PLÁSTICA NEGRA 35 CMS LARGO * 25 CMS ANCHO CALIBRE 2,0 PRECORTADA</t>
  </si>
  <si>
    <t>ROLLO BD NEGRA  9 3/4 X 13 3/4 X 2</t>
  </si>
  <si>
    <t xml:space="preserve">ESTANTES </t>
  </si>
  <si>
    <t xml:space="preserve">ESTANTE METALICO DE  2.00 ALTO x 0.90 DE ANCHO Y 0.40 DE FONDO CON 4 ENTREPAÑOS </t>
  </si>
  <si>
    <t xml:space="preserve">Servicio farmacéutico - Bodega </t>
  </si>
  <si>
    <t xml:space="preserve">ESTANTE METALICO DE  2.00 ALTO x 0.90 DE ANCHO Y 0.40 DE FONDO CON 6 ENTREPAÑOS </t>
  </si>
  <si>
    <t xml:space="preserve">Servicio farmacéutico - Dispensación </t>
  </si>
  <si>
    <t xml:space="preserve">ESTANTE METALICO DE  2.00 ALTO x 0.90 DE ANCHO Y 0.40 DE FONDO CON 9 ENTREPAÑOS  INCLINADOS </t>
  </si>
  <si>
    <t xml:space="preserve"> PRACTICAJA DE 15 LITROS</t>
  </si>
  <si>
    <t>Alto: 19.1 cms
Largo: 41 cms 
Colores: Fluorescentes y Planos
Ancho: 30 cms</t>
  </si>
  <si>
    <t>ARMARIO</t>
  </si>
  <si>
    <t>Largo: 65.0cm
Ancho: 45.0cm
Alto: 94.0cm</t>
  </si>
  <si>
    <t>DRA. DALILA ISABEL BURBANO</t>
  </si>
  <si>
    <t xml:space="preserve">Profesional Especializado Servicio Farmaceutico </t>
  </si>
  <si>
    <t xml:space="preserve">NO CUENTA EN EL MOMENTO PARA MEJORAR EL ALMACENAMIEWNTO DE LOS INSUMOS </t>
  </si>
  <si>
    <t xml:space="preserve">REPOSICION  CUMPLIO VIDA UTIL </t>
  </si>
  <si>
    <t>REPORTE DE MANTENIMIENTO PENDIENTE</t>
  </si>
  <si>
    <t xml:space="preserve">EN EL MOMENTO NO SE CUENTA  PARA ALMACENAR MATERIALES DE URGENCIAS VITALES DE ORTOPEDIA </t>
  </si>
  <si>
    <t xml:space="preserve">NO CUENTA EN EL MOMENTO PARA MEJORAR EL ALMACENAMIENTO DE LOS INSUMOS </t>
  </si>
  <si>
    <t xml:space="preserve">PARA ENTREGA DE SOLUCIONES EN PISOS NO CUENTA CON ESTE ELEMENTO EL SERVICIO </t>
  </si>
  <si>
    <t xml:space="preserve">NO CUENTA EN EL MOMENTO PARA MEJORAR EL ALMACENAMIEWNTO DE LOS MEDICAMENTOS </t>
  </si>
  <si>
    <t xml:space="preserve">UBICACIÓN DE MEDICAMENTOS EN EL AREA DE BOGEGA PRINCIPAL - NO CUENTA EN EL MOMENTO CON ESTA ESTANTERIA </t>
  </si>
  <si>
    <t>NECESIDAD DEL SERVCIO</t>
  </si>
  <si>
    <t xml:space="preserve">VACUNACION DE HEPATITIS A </t>
  </si>
  <si>
    <t>REVISAR SE ENTREGO DOS OXIMENTROS NEONATALES TERAPIA RESPIRATORIA</t>
  </si>
  <si>
    <t xml:space="preserve">PARA QUE </t>
  </si>
  <si>
    <t>REVISAR JEFE SI CUENTA EL SERVICIO CON 1</t>
  </si>
  <si>
    <t xml:space="preserve">CAPACIDAD </t>
  </si>
  <si>
    <t xml:space="preserve">CENTRAL ESTER -PROTECCION PERSONAL </t>
  </si>
  <si>
    <t>INSUMOS DE CONSUMO PARA FUNCIONAMIENTO</t>
  </si>
  <si>
    <t>REPOSICION EL ACTUAL TIENE TIEMPO Y PRESENTA FALLAS</t>
  </si>
  <si>
    <t>SE CUENTA CON UNO Y ES INSUFICIENTE</t>
  </si>
  <si>
    <t>LAS ACTUALES ESTAN DAÑADAS Y PATOLOGIA NO TIENE PARA ORGANIZAR</t>
  </si>
  <si>
    <t>CON LAS QUE SE CUENTA SON INSIFICIENTES Y LAS ACTUALES SON OBSOLETAS</t>
  </si>
  <si>
    <t>POR HABILITACION EN EL MOMENTO NO TENEMOS SUFICIENTES</t>
  </si>
  <si>
    <t>EN EL MOMENTO NO SE CUENTA.  REVISAR CON CONTRATO DE GASES EKITEC</t>
  </si>
  <si>
    <t>EN EL MOMENTO NO SE CUENTA CON ELLO SE REQUIERE PARA TOMA DE TEMPERATURA DE PISCINA</t>
  </si>
  <si>
    <t>POR REPOSICION - HABILITACION Y LOS ACTUALES YA ESTAN OBSOLETOS</t>
  </si>
  <si>
    <t>TERAPIA RESPITARIA NO CUENTA CON ESTOS EQUIPOS DEBE TRABAJAR CON EQUIPO PRESTADO DE URGENCIAS Y ESTE SERVICIO SE PUEDE FACTURAR</t>
  </si>
  <si>
    <t>NO SE CUENTA CON BASCULA LAS ACTUAL ESTA DAÑADA</t>
  </si>
  <si>
    <t>PARA VERFICAR POSTURA DE PACIENTES</t>
  </si>
  <si>
    <t xml:space="preserve">REPOSICION DE ACTUALES ESTA </t>
  </si>
  <si>
    <t>REPOSICION YA ES ANTIGUO EL EQUIPO POR LO CUAL YA NO HAY REPUESTO NI SOFWARE - PRIORITARIO</t>
  </si>
  <si>
    <t>EL SERVICIO NO TIENE COMO LLEVAR SUS INSUMOS</t>
  </si>
  <si>
    <t>POR SEGURIDAD SE DEBE TENER SE ESTA HACEINDO EN OLLA Y ESTUFA Y NO SE CUMPLE CON CONDICIONES DE SEGURIDAD</t>
  </si>
  <si>
    <t>SE CUENTA CON UNO Y ES INSUFICIENTE Y LA META ES INCREMENTAR PRODUCTIVIDAD</t>
  </si>
  <si>
    <t>NECESIDAD DEL SERVICIO CONSUMO, INSUMOS PARA EQUIPOS EN COMODATO</t>
  </si>
  <si>
    <t>necesidad del servicio - cantidad  existente insuficiente</t>
  </si>
  <si>
    <t xml:space="preserve">MANILLAS IDENTIFICACION PACIENTE ADULTO 2.5 CMFONDO BLANCO CON INDICADOR DE SEGURIDAD TIMBRE A COLOR SEGÚN DISEÑO PREVIO </t>
  </si>
  <si>
    <t xml:space="preserve">MANILLAS IDENTIFICACION PACIENTE NEONATAL 2.5 CMFONDO BLANCO CON INDICADOR DE SEGURIDAD TIMBRE A COLOR SEGÚN DISEÑO PREVIO </t>
  </si>
  <si>
    <t xml:space="preserve">ENERO </t>
  </si>
  <si>
    <t xml:space="preserve">DOS MESES </t>
  </si>
  <si>
    <t xml:space="preserve">NECESIDAD DEL SERVCIO PARA IDENTIFICACION DEL PACIENTE </t>
  </si>
  <si>
    <t>DIFERENCIA 4000</t>
  </si>
  <si>
    <t xml:space="preserve">GINECOLOGIA - NECESIDAD DEL SERVICIO </t>
  </si>
  <si>
    <t xml:space="preserve">MEDICINA INTERNA NECESIDAD DEL SERVICIO  </t>
  </si>
  <si>
    <t xml:space="preserve">QUINTO PISO NECESIDAD DEL SERVICIO </t>
  </si>
  <si>
    <t>MUEBLES Y ENSERES ADMINISTRATIVOS (A2101)</t>
  </si>
  <si>
    <t>REPUESTOS Y ACCESORIOS DE VEHICULOS (A2104)</t>
  </si>
  <si>
    <t>COMBUSTIBLES GRASAS Y LUBRICANTES (A2105)</t>
  </si>
  <si>
    <t>ROPA HOSPITALARIA (B12406)</t>
  </si>
  <si>
    <t>Reparación de vehiculos (A2104)</t>
  </si>
  <si>
    <t xml:space="preserve"> SERVICIOS PUBLICOS (A2208)</t>
  </si>
  <si>
    <t>SERVICIOS PUBLICOS (A2208)</t>
  </si>
  <si>
    <t>COMUNICACIONES Y TRANSPORTE</t>
  </si>
  <si>
    <t>IMPRESOS , PUBLICACIONES, SUSCRIPCIONES Y PROPAGANDA (B12403)</t>
  </si>
  <si>
    <t>IMPRESOS , PUBLICACIONES, SUSCRIPCIONES Y PROPAGANDA (A2103)</t>
  </si>
  <si>
    <t xml:space="preserve">COMUNICACIÓN  Y TRANSPORTE </t>
  </si>
  <si>
    <t>MANTENIMIENTO HOSPITALARIO</t>
  </si>
  <si>
    <t>SERVICIOS PUBLICOS A2208</t>
  </si>
  <si>
    <t>STICKER PARA ROTULACION DE FRASCOS BLH</t>
  </si>
  <si>
    <t>Convocatoria Pùblica</t>
  </si>
  <si>
    <t xml:space="preserve"> Impresos y publicaciones (B12403)</t>
  </si>
  <si>
    <t>necesidad del servicio</t>
  </si>
  <si>
    <t>FOLLETOS PUBLICITARIOS DE BLH</t>
  </si>
  <si>
    <t>PUBLICIDAD Y EVENTOS</t>
  </si>
  <si>
    <t>PLEGABLES PUBLICITARIOS DE BLH</t>
  </si>
  <si>
    <t>FRASCO CON TAPA ROSCA - CAJA POR 24 UND</t>
  </si>
  <si>
    <t>TIPO NESCAFE DE 125 ML</t>
  </si>
  <si>
    <t>CAJA * 24 UND</t>
  </si>
  <si>
    <t xml:space="preserve"> Materiales y suministros (B12402)</t>
  </si>
  <si>
    <t>TIPO NESCAFE DE 250 ML</t>
  </si>
  <si>
    <t>MICROPIPETEADOR DE 1000 MICROLITROS</t>
  </si>
  <si>
    <t>CAPACIDAD DE 1000 MICROLITROS</t>
  </si>
  <si>
    <t>ACIDIMETRO</t>
  </si>
  <si>
    <t xml:space="preserve">El que se cuenta no da el 100 de uso funcional por el fabricante se debe cambiar por dos años y lleva utilizando es de tres ñaos </t>
  </si>
  <si>
    <t>CUBETA PLASTICA DE 45 CM LARGO X 35 CM ANCHO Y 15 CM DE PROFUNDIDAD CON TAPA COLOR PREFERIBLEMENTE BLANCO</t>
  </si>
  <si>
    <t>CUBETA PLASTICA DE 45 CM LARGO X 65 CM ANCHO Y 18 CM DE PROFUNDIDAD CON TAPA COLOR PREFERIBLEMENTE BLANCO</t>
  </si>
  <si>
    <t>PLATON PLASTICO REDONDO TAMAÑO MEDIANO COLOR PREFERIBLEMENTE BLANCO</t>
  </si>
  <si>
    <t xml:space="preserve">necesidad del servicio </t>
  </si>
  <si>
    <t>BANDEJAS   PLASTICAS 17 CM X 24 CM COLOR PREFERIBLEMENTE BLANCO</t>
  </si>
  <si>
    <t>PLASTICAS 17CM  x 24 CM</t>
  </si>
  <si>
    <t>TERMOMETRO CALIBRADO PARA COLOMBIA CON ESCALAS INTERNAS CON CERTIFICACIÓN DE CALIBRACIÓN BRASIL CODIGO 5021</t>
  </si>
  <si>
    <t>TERMOMETRO CALIBRADO PARA COLOMBIA CON ESCALAS INTERNAS CON CERTIFICACIÓN DE CALIBRACIÓN BRASIL CODIGO 5022</t>
  </si>
  <si>
    <t xml:space="preserve">CAMBIO POR VIDA UTIL </t>
  </si>
  <si>
    <t>KIT HOSPITALARIO COMPUESTO POR 20 UNID PARA EXTRACCIÓN (MEDELA)</t>
  </si>
  <si>
    <t>PAQUETE X 20 UND</t>
  </si>
  <si>
    <t xml:space="preserve">NECESIDAD DEL SERVICIO CONSUMO SON DESECHABLES </t>
  </si>
  <si>
    <t>TUBOS DE DURHAN EN VIDRIO BOROSILICATO</t>
  </si>
  <si>
    <t>PENDONES</t>
  </si>
  <si>
    <t>REJILLAS PLASTICAS DESECHABLES</t>
  </si>
  <si>
    <t>NECESIDAD DEL SERVICIO LOS EXISTENTES  YA CUMPLIERON VIDA UTIL CAMBIO</t>
  </si>
  <si>
    <t>PIPETA DE GAS PARA MECHERO</t>
  </si>
  <si>
    <t>NECESIDAD DEL SERVICIO NO DISPONE - HABILITACION</t>
  </si>
  <si>
    <t>TERMOMETRO DIGITAL PARA NEVERA PORTATIL</t>
  </si>
  <si>
    <t xml:space="preserve">PARA GARANTIZAR LA CADENA DE FRIO DE LA LECHE HUMANA EXTRAMURAL </t>
  </si>
  <si>
    <t>NEVERAS PORTATILES PARA TRAnSPORTE DE LECHE HUMANA de 19 litros</t>
  </si>
  <si>
    <t>NEVERAS PORTATILES PARA TRNASPORTE DE LECHE HUMANA</t>
  </si>
  <si>
    <t>STANTES METALICOS</t>
  </si>
  <si>
    <t xml:space="preserve">ALMACENRA LA INDUMENTARIA DEL PERSOANL QUE ENTRA A PASTEURIZACION </t>
  </si>
  <si>
    <t>PERA DE CAUCHO PARA TOMA DE MUESTRAS</t>
  </si>
  <si>
    <t>NECESIDAD DEL SERVICIO  INDISPENSABLES PROCESO DE PASTEURIZACION</t>
  </si>
  <si>
    <t>TIJERAS EN ACERO INOXIDABLE</t>
  </si>
  <si>
    <t>LOCKER METALICO DE 4 PUESTOS</t>
  </si>
  <si>
    <t>LOCKER METALICO DE 4 PUESTO</t>
  </si>
  <si>
    <t xml:space="preserve">ACREDITACION </t>
  </si>
  <si>
    <r>
      <t>RENOVACION DE TECNOLOGIA CAMAS EXISTENTES SON DE FUNCIONAMIENTO MANUAL SE EXPONE A PERSONAL DE RIESGO ERGONOMICO - SOLO EXISTE</t>
    </r>
    <r>
      <rPr>
        <sz val="7"/>
        <color rgb="FFFF0000"/>
        <rFont val="Calibri"/>
        <family val="2"/>
        <scheme val="minor"/>
      </rPr>
      <t xml:space="preserve"> </t>
    </r>
    <r>
      <rPr>
        <sz val="7"/>
        <color theme="1"/>
        <rFont val="Calibri"/>
        <family val="2"/>
        <scheme val="minor"/>
      </rPr>
      <t xml:space="preserve">3 CAMAS ELECTRICAS </t>
    </r>
  </si>
  <si>
    <t>habilitacion - no existen en carro de paro</t>
  </si>
  <si>
    <t>el servicio no cuenta con camas electricas son todas de funcionamiento manual</t>
  </si>
  <si>
    <t>NECESIDAD DEL SERVICIO PARA TRASLADO DE PACIENTES AYUDAS DIAGNSTICAS</t>
  </si>
  <si>
    <t xml:space="preserve">NECESIDAD DEL SERVICIO PARA FUNCIONAMIENTO DE PANEL MEDICINAL </t>
  </si>
  <si>
    <t xml:space="preserve">POR NECESIDAD DEL SERVICIO  EL SERVICIO NO CUENTA CON ESTE ELEMENTO NECESITA POR TIPO DE PACIENTE QUE INGRESA AL SERVICIO </t>
  </si>
  <si>
    <t>EN EL SERVICI OSE CUENTA CON 23 CAMAS MANUALES RIESGO LABORAL SE CAMBIARON POR EL MOMENTO 8 CMAS</t>
  </si>
  <si>
    <t xml:space="preserve">NECESIDAD DEL SERVICIO CANTIDAD INSUFIENTE PARA PRESTACION DE SERVICIO </t>
  </si>
  <si>
    <t>NECESIDAD DEL SERVICIO PARA RED DE GA</t>
  </si>
  <si>
    <t>NECESIDD DE SERVICIO POR ALTA DEMANDA DE PACIENTES</t>
  </si>
  <si>
    <t>NECESIDAD DEL SERVICIO PARA TRASLADO DE PACIENTES HACIA OTROS SERVICIOS DE APOYO TENIENDO EN CUENTA EL SERVICIO NO CUENTA CON ESTAS MONITOR</t>
  </si>
  <si>
    <t>NECESIDAD HOSPITALARIAL SERVICIO PARA TRASLADO HOSPITALARIA PACIENTES HACIA OTROS SERVICIOS HOSPITALARIA APOYO TENIENDO EN CUENTA EL SERVICIO NO CUENTA CON ESTAS CAMA</t>
  </si>
  <si>
    <t>NECESIDAD DEL SERVICIO NO HAY EXISTENTE EN EL SERVICIO</t>
  </si>
  <si>
    <t xml:space="preserve">EL SERVICIO CUENTA CON UNO EL CUAL NO ES SUFIECIENTE PARA LA PRESTACION DEL SERVICIO EN EL SERVICIO </t>
  </si>
  <si>
    <t xml:space="preserve">NECESIDAD DEL SERVICIO NO CUENTA CON ESTOS ELEMENTOS </t>
  </si>
  <si>
    <t>CANTIDAD INSUFICIENTE - POR LA CANTIDAD DE  PACIENTES SE REQUIERE ESTA NECESIDAD</t>
  </si>
  <si>
    <t xml:space="preserve">NECESIDAD DEL SERVICIO CUENTA CON CAMAS MANUALES ADEMAS LOS TRABAJADORES ESTAN EXPUESTAS A ENFERMEDAD LABORAL </t>
  </si>
  <si>
    <t xml:space="preserve">EL SERVICIO NO CUENTA CON ESTE DISPOSITIVO </t>
  </si>
  <si>
    <t xml:space="preserve">EL SERVICIO CUENTA CON DOS LOS CUALES SON INSUFICIENTES PARA LA PRESTACION DEL SERVICIO </t>
  </si>
  <si>
    <t xml:space="preserve">NECESIDAD DEL SERVICIO  NO CUENTA CON ESTOS ELEMENTOS </t>
  </si>
  <si>
    <t>EL EXISTE NO CUBRE LAS NECESIDADES DEL SERVICIO SOLO CUENTA CON 1 PAR A40 CAMAS</t>
  </si>
  <si>
    <t xml:space="preserve">HABILITACION </t>
  </si>
  <si>
    <t>JARRA PLASTICA MEDIANA</t>
  </si>
  <si>
    <t>NECESIDAD DE SERVICIO ADMINISTRACION DE MEDICAMENTOS VIA ORAL</t>
  </si>
  <si>
    <t xml:space="preserve">ATOMIZADOR PLASTICO DE UN LITRO PARA DESINFECTANTE </t>
  </si>
  <si>
    <t>NECESIDAD DE SERVICIO</t>
  </si>
  <si>
    <t>CARRO PORTAHISTORIAS</t>
  </si>
  <si>
    <t>ELEMENTO LAVABLE</t>
  </si>
  <si>
    <t>NECESIDAD DEL SERVICIO NO CUENTA CON ESTE ELEMENTO</t>
  </si>
  <si>
    <t>COCAS PLASTICOS PARA MEDICAMENTOS</t>
  </si>
  <si>
    <t xml:space="preserve">TELEVISOR  </t>
  </si>
  <si>
    <t>24 PULGADAS</t>
  </si>
  <si>
    <r>
      <t xml:space="preserve">NECESIDAD DEL SERVICIO HOSPITALIZACION DE PACIENTE REGIMEN </t>
    </r>
    <r>
      <rPr>
        <b/>
        <u/>
        <sz val="7"/>
        <color theme="1"/>
        <rFont val="Calibri"/>
        <family val="2"/>
        <scheme val="minor"/>
      </rPr>
      <t>CONTRIBUTIVO</t>
    </r>
    <r>
      <rPr>
        <sz val="7"/>
        <color theme="1"/>
        <rFont val="Calibri"/>
        <family val="2"/>
        <scheme val="minor"/>
      </rPr>
      <t xml:space="preserve"> YA QUE NO CUENTA CON ESTOS ELEMENTOS </t>
    </r>
  </si>
  <si>
    <t>TELEVISOR  DE 30PULGADAS</t>
  </si>
  <si>
    <t>30 PULGADAS</t>
  </si>
  <si>
    <t xml:space="preserve">NECESIDAD DEL SERVICIO PARA SALA DE ESPERA DEL SERVICIO YA QUE NO CUENTA CON ESTE ELEMENTO Y SE REQUIERE PARA QUE LOS PACIENTES POR SU LARGA ESPERA DISIPEN EL STRES </t>
  </si>
  <si>
    <t>ELEMENTO PARA TRASPORTAR PACIENTE</t>
  </si>
  <si>
    <t>necesidad del servicio insuficiente cantidad para la demanda de pacientes</t>
  </si>
  <si>
    <t>PERCIANAS</t>
  </si>
  <si>
    <t>LAVABLES</t>
  </si>
  <si>
    <t>NO HAY EXISTENCIA EN LAS VENTANAS TRASERAS DE LAS HABITACIONES POR ACREDITACION SE SOLICITA PRIVACIDAD DEL PACIENTE</t>
  </si>
  <si>
    <t>ABANICO O VENTILADOR DE PARED</t>
  </si>
  <si>
    <t>ELECTRICO</t>
  </si>
  <si>
    <t xml:space="preserve">necesidad del servicio  para ubicarlos en sala de juntas falta ventilacion </t>
  </si>
  <si>
    <t xml:space="preserve">necesidad del servicio para administracion medicamentos el servicio no cuenta con este elementos </t>
  </si>
  <si>
    <t>COCAS PLASTICAS PEQUEÑAS PARA ALMACENAR MEDICAMENTOS ORALES Y AMPOLLAS</t>
  </si>
  <si>
    <t>MATERIAL LAVABLE</t>
  </si>
  <si>
    <t>Reposcion las actuales se encuentran deterioradas para habitaciones pacientes</t>
  </si>
  <si>
    <t>necesidad servicio</t>
  </si>
  <si>
    <t>COCAS PLASTICAS MEDIANAS PARA ALMACENAR MEDICAMENTOS ORALES Y AMPOLLAS</t>
  </si>
  <si>
    <t xml:space="preserve">ATOMIZADOR PLASTICO DOBLE DE UN LITRO PARA DESINFECTANTE </t>
  </si>
  <si>
    <t>JARRAS POR 5 LITROS</t>
  </si>
  <si>
    <t>CAJAS PLASTICAS CON TAPA DE  20 LITROS PARA TRANSPORTE DE MEDICAMENTOS CON  MANIJA - VANIPLAS</t>
  </si>
  <si>
    <t xml:space="preserve">NECESIDAD DEL SERVICIO PARA TRANSPORTE DE LOS MEDICAMENTOS </t>
  </si>
  <si>
    <t>SHUT PEQUEÑOS PARA ROPA</t>
  </si>
  <si>
    <t>NECESIDAD DEL SERVICIO LOS EXISTENTES NO SON SUFICIENTES PARA EL MANEJO DE ROPA POR DEMANDA DE PACIENTES</t>
  </si>
  <si>
    <t>CORTINAS PARA HABITACIONES BIPERSONALES</t>
  </si>
  <si>
    <t>NECESIDAD DEL SERVICIO - PRIVACIDAD DEL PACIENTE CANTIDAD INSUFICIENTE</t>
  </si>
  <si>
    <t>LAMPARA DE CALOR LOCAL</t>
  </si>
  <si>
    <t>ELEMENTO CON CONEXIÓN ELECTRICA</t>
  </si>
  <si>
    <t>NECESIDAD DEL SERVICIO RECUPERACION DE PACIENTES DE CX PLASTICA</t>
  </si>
  <si>
    <t>RODILLOS</t>
  </si>
  <si>
    <t>DISPOSITIVO PARA MOVILIZAR PACIENTES EN CAMA A CAMILLA</t>
  </si>
  <si>
    <t>NECESIDAD DEL SERVICIO PARA MOVILIZACION DE PACIENTES</t>
  </si>
  <si>
    <t>GRADILLAS</t>
  </si>
  <si>
    <t xml:space="preserve">ELEMENTO PARA ESCALAR </t>
  </si>
  <si>
    <t>NECESIDAD DEL SERVICIO CANTIDAD INSUFIENTE PARA VOLUME DE USUARIOS</t>
  </si>
  <si>
    <t xml:space="preserve">PLATON EN ACERO INOXIDABLE </t>
  </si>
  <si>
    <t>ACERO INOXIDABLE</t>
  </si>
  <si>
    <t>CAMINADOR</t>
  </si>
  <si>
    <t>NECESIDAD DEL SERVICIO REQUERE EN PACIENTES REEMPLAZOS ARTICULARES PARA ADAPTACION DE MOVILIDAD - REHABILITACION INICIAL EN EL SERVICIO Y SEGURIDAD DEL PACIENTE PARA EVITAR CAIDAS</t>
  </si>
  <si>
    <t>BALA DE OXIGENO PORTATIL PEQUEÑA</t>
  </si>
  <si>
    <t>DISPOSITIVO DE ALMACENAMIENTO DE OXIGENO</t>
  </si>
  <si>
    <t>NECESIDA DEL SERVICIO PARA TRANSPORTADOR PACIENTE</t>
  </si>
  <si>
    <t>CARRO BALA OXIGENO PEQUEÑA</t>
  </si>
  <si>
    <t>ELEMENTO PARA TRASPORTAR OXIGENO</t>
  </si>
  <si>
    <t>COCAS PLASTICOS MEDIANOS PARA MEDICAMENTOS</t>
  </si>
  <si>
    <t>NECESIDAD PLASTICOL SERVICIO PARA TRASLADO PLASTICO PACIENTES HACIA OTROS SERVICIOS PLASTICO APOYO TENIENDO EN CUENTA EL SERVICIO NO CUENTA CON ESTAS ATOMIZADOR</t>
  </si>
  <si>
    <t>ELEMENTO PARA ALCANCE DE ELEMENTOS</t>
  </si>
  <si>
    <t xml:space="preserve">NECESIDAD DEL SERVICIO CANTIDAD EXISTENTE INSUFIENTE </t>
  </si>
  <si>
    <t xml:space="preserve">PLATON PLASTICO MEDIANO </t>
  </si>
  <si>
    <t>TIMBRES PARA HABITACIONES</t>
  </si>
  <si>
    <t xml:space="preserve">SISTEMA DE LLAMADO LOS EXISTENTES SE ENCUENTRAN EN FUNCIONAMIENTO DE MANERA INADECUADA </t>
  </si>
  <si>
    <t xml:space="preserve">TELEVISOR </t>
  </si>
  <si>
    <t>PANTALLA DE 32 PULGADAS</t>
  </si>
  <si>
    <t>NECESIDAD DE SERVICIO REQUERIMINEOT POR ACREDITACION EN VISITA DE RONDA</t>
  </si>
  <si>
    <t xml:space="preserve">PESA </t>
  </si>
  <si>
    <t>PARA PESAR DE PIE USUARIO ADULTO</t>
  </si>
  <si>
    <t xml:space="preserve">NECESIDAD DEL SERVICIO NO CUENA EL SERVICIO CON ESTE ELEMENTO </t>
  </si>
  <si>
    <t xml:space="preserve">DUCHAS TELEFONO </t>
  </si>
  <si>
    <t>ELEMENTO PARA BAÑO</t>
  </si>
  <si>
    <t>NECESIDAD DEL SECVICIO</t>
  </si>
  <si>
    <t>CARRO DE MEDICAMENTOS</t>
  </si>
  <si>
    <t>LAVABLE, RESISTENTE</t>
  </si>
  <si>
    <t>NECESIDAD DEL SERVICIO PARA TRANPORTE DE MEDICAMENTOS</t>
  </si>
  <si>
    <t xml:space="preserve">CANTIDAD INSUFICNENTE - POR DEMANDA DE PACIENTES POR LO QUE SE REQUIERE ESTA NECESIDAD </t>
  </si>
  <si>
    <t xml:space="preserve">NECESIDAD DEL SERVICIO  PARA TRANSPORTE DE MEDICAMENTOS </t>
  </si>
  <si>
    <t xml:space="preserve">BALA DE OXIGENO PORTATIL </t>
  </si>
  <si>
    <t>ELEMENTO DE ALMACENAMIENTO DE OXIGENO</t>
  </si>
  <si>
    <t>CARRO TRASPORTE BALA DE OXIGENO PEQUEÑA</t>
  </si>
  <si>
    <t>REGULADOR DE OXIGENO BALA PEQUEÑA</t>
  </si>
  <si>
    <t>CONTROLA LITROS DE OXIGENO</t>
  </si>
  <si>
    <t>REGULADOR DE OXIGENO BALA GRANDE</t>
  </si>
  <si>
    <t xml:space="preserve">CORTINAS/ SEPARADORES  DE BAÑO HABITACION INDIVIDUAL </t>
  </si>
  <si>
    <t>ATRIL CON RODACHINES</t>
  </si>
  <si>
    <t xml:space="preserve">LOS EXISTENTES NO CUBREN LA NECESIDAD DEL SERVICIO </t>
  </si>
  <si>
    <t>LAMPARA CUELLO DE CISNE</t>
  </si>
  <si>
    <t>NECESIDAD DEL SERVICIO CANTIDAD EXISTENTE NO CUBRE LAS NECESIDADES</t>
  </si>
  <si>
    <t>JARRAS PLASTICAS MEDIANAS</t>
  </si>
  <si>
    <t>BANDEJAS PLASTICAS</t>
  </si>
  <si>
    <t>NEECESIDAD DEL SERVICIO</t>
  </si>
  <si>
    <t xml:space="preserve">necesidad del servicio no cuenta con esta clase de material para custodia de documentos </t>
  </si>
  <si>
    <t xml:space="preserve">TELEFONO </t>
  </si>
  <si>
    <t>Dispositivo de comunicación hospital</t>
  </si>
  <si>
    <t>OFICINA HOSPITALIZACION</t>
  </si>
  <si>
    <t>NECESIDAD DE LA OFICINA DE HOSPITALIZACION EL EXISTENTE SE ENCUENTRA DAÑADO</t>
  </si>
  <si>
    <t>PLAN DE CUIDADOS CARTULINA</t>
  </si>
  <si>
    <t>CARTULINA</t>
  </si>
  <si>
    <t>impresos y publicaciones(B12403)</t>
  </si>
  <si>
    <t>CARTILLAS EDUCATIVAS DE ESTREGEGIA IAMI</t>
  </si>
  <si>
    <t>INDIVIDUALES</t>
  </si>
  <si>
    <t>IAMI</t>
  </si>
  <si>
    <t>INVERSION EN SEMANA MUNDIAL DE LACTANCIA MATERNA</t>
  </si>
  <si>
    <t>MATERIAL DIDACTIVO Y EDUCATIVO</t>
  </si>
  <si>
    <t>CAMILLA CON TALLIMETRO</t>
  </si>
  <si>
    <t>DISPOSITIVO MEDICION PEDIATRICO</t>
  </si>
  <si>
    <t>CANGURO</t>
  </si>
  <si>
    <t xml:space="preserve">PLAN DE CUIDADOS CARTULINA NEONATOS </t>
  </si>
  <si>
    <t>PLAN DE CUIDADOS EN CARTULINA</t>
  </si>
  <si>
    <t>INVITACION ALMACEN</t>
  </si>
  <si>
    <t>CALDO VERDE BRILLANTE AL 2% 500 CM</t>
  </si>
  <si>
    <t>CALDO VERDE BRILLANTE AL 2% FRASCO DE 500 CM</t>
  </si>
  <si>
    <t>FRASCO DE 500CM</t>
  </si>
  <si>
    <t>Material de diagnostico ( B12302)</t>
  </si>
  <si>
    <t xml:space="preserve">CAJA PUNTERA DE 1000 MICROLITROS </t>
  </si>
  <si>
    <t>DE 1000 MICROLITROS x 1000 UND COLOR AZUL</t>
  </si>
  <si>
    <t>BOLSA * 1.000UND</t>
  </si>
  <si>
    <t>TUBO DE ENSAYO EN VIDRIO BORASILICATO DE 10X 100 ML</t>
  </si>
  <si>
    <t>TUBO DE ENSAYO EN VIDRIO BORASILICATO DE 10X 100 ML, CAJA X 100UND</t>
  </si>
  <si>
    <t>CAJA * 10 UND</t>
  </si>
  <si>
    <t>TUBO CAPILAR SIN HEPARINA X 100 UND</t>
  </si>
  <si>
    <t>TUBO CAPILAR SIN HEPARINA X 100UND, CAJA X 10 UND</t>
  </si>
  <si>
    <t>SODIO HIDROXIDO 0,1 N NaOH 1 LITRO</t>
  </si>
  <si>
    <t>SODIO HIDROXIDO 0,1 N NaOH FRASCO DE 1 LITRO</t>
  </si>
  <si>
    <t>FRASCO DE 1 LITRO</t>
  </si>
  <si>
    <t>FENOLFTALEINA SOLUCION C2OH1404 1 LITRO</t>
  </si>
  <si>
    <t>FENOLFTALEINA SOLUCION C2OH1404 FRASCO DE 1 LITRO</t>
  </si>
  <si>
    <t>ERLENMEYER DE 250ML</t>
  </si>
  <si>
    <t>ERLENMEYER DE 1 LITRO</t>
  </si>
  <si>
    <t xml:space="preserve">PROBETA DE PLASTICO GRADUADA DE 1000ML </t>
  </si>
  <si>
    <t>BURETRA DE PLASTICO DE 100ML</t>
  </si>
  <si>
    <t>COLCHONES CAMA HOSPITALARIA TRES PLANOS</t>
  </si>
  <si>
    <t>INCLUIDO EN CAMA ELECTRICA</t>
  </si>
  <si>
    <t>PARA CAMAS ELECTRICAS SOLICITADAS</t>
  </si>
  <si>
    <t>ELEMENTO METALICO</t>
  </si>
  <si>
    <t>NECESIDAD DEL SERVICIO NO SE CUENTA CON LA CANTIDAD SUFICIENTE PARA LA CAMAS EXISTENTES</t>
  </si>
  <si>
    <t>RIÑONERAS</t>
  </si>
  <si>
    <t>NECESIDAD DEL SERVICIO CANTIDAS INSUFICIENTE</t>
  </si>
  <si>
    <t>TERMO PORTATIL TAMAÑO PEQUEÑO</t>
  </si>
  <si>
    <t>LAVABLE HERMETICO</t>
  </si>
  <si>
    <t>necesidad del servicio - MONITORIA GASTO CARDIACO PICCO</t>
  </si>
  <si>
    <t xml:space="preserve">COLCHONES CAMA BASICA </t>
  </si>
  <si>
    <t>REPOSICION PARA SER CAMBIO DE CAMAS EXISTENTES LOS CUALES SE ENCUENTRAN DETERIORADOS  POR EL USO -  COMPRA REALIZADA DESDE EL 2011</t>
  </si>
  <si>
    <t>COLCHONES CAMA TOTAL CARE UCI</t>
  </si>
  <si>
    <t>ELMENTO METALICO</t>
  </si>
  <si>
    <t>ORINALES PARA HOMBRE</t>
  </si>
  <si>
    <t>CUBETA PEQUEÑA CON TAPA EN ACERO INOXIDABLE</t>
  </si>
  <si>
    <t>VASOS EN ACERO INOXIDABLE</t>
  </si>
  <si>
    <t>PATOS PARA ORINA</t>
  </si>
  <si>
    <t>COLCHONETAS PARA CAMILLAS UCI</t>
  </si>
  <si>
    <t xml:space="preserve">ESPUMA </t>
  </si>
  <si>
    <t>ELEMENTO PARA ESCALAR</t>
  </si>
  <si>
    <t>necesidad del servicio, hay que tener en cuenta que cada cama debe contar con este elemento</t>
  </si>
  <si>
    <t>CARRO DE TRASPORTE PARA BALA DE OXIGENO PEQUEÑA</t>
  </si>
  <si>
    <t xml:space="preserve">SILLA DE RUEDAS </t>
  </si>
  <si>
    <t xml:space="preserve">EQUIPO DE TRASPORTE </t>
  </si>
  <si>
    <t>NECERSIDAD DEL SERVICIO NO CUENTA EL SERVICI O</t>
  </si>
  <si>
    <t>ATRILES</t>
  </si>
  <si>
    <t>ELEMENTO PARA COLOCAR GOTEOS Y LIQUIDOS DEL PACIENTE</t>
  </si>
  <si>
    <t>NECESIDAD DEL SERVICIO - REPOSICION LOS ACTUALES ESTAN EN MAL ESTADO</t>
  </si>
  <si>
    <t xml:space="preserve">LAMPARA CUELLO DE CISNE </t>
  </si>
  <si>
    <t>NECESIDAD DEL SERVICIO NO CUENTA EL SERVICIO</t>
  </si>
  <si>
    <t>SILLAS DE RUEDAS PARA PACIENTE ADULTO</t>
  </si>
  <si>
    <t xml:space="preserve">NECESIDAD DEL SERVCIO NO CUENTA EL SERVICO </t>
  </si>
  <si>
    <t>INSTRUMENTO PARA ELIMINACION</t>
  </si>
  <si>
    <t xml:space="preserve">NECESIDAD DEL SEDRVICIO </t>
  </si>
  <si>
    <t>INSTRUMENTO PARA RECOLECCION</t>
  </si>
  <si>
    <t xml:space="preserve">BARRAS /O SOPORTE DE SUJECION VERTICAL BAÑOS </t>
  </si>
  <si>
    <t>ELEMENTO PARA PACIENTE DISCAPACITADO</t>
  </si>
  <si>
    <t xml:space="preserve">NO CUENTAN LOS BAÑOS CON ESTE ELEME NTOS POR SEGURIDAD DEL PACIENTE Y HABILITACION </t>
  </si>
  <si>
    <t xml:space="preserve">NECESID DEL SERVICIO </t>
  </si>
  <si>
    <t>PARA TRASPORTE PACIENTES</t>
  </si>
  <si>
    <t>NECESIDAD PARAL SERVICIO PARA TRASLADO PARA PACIENTES HACIA OTROS SERVICIOS PARA APOYO TENIENDO EN CUENTA EL SERVICIO NO CUENTA CON ESTAS ORINALES</t>
  </si>
  <si>
    <t>DISPOISTIVO PARA SECRESIONES DE PACIENTES</t>
  </si>
  <si>
    <t xml:space="preserve">NECESIDAD DEL SERVICIO EXISTE UNO EL CUAL NO ES SUFIEICENTE PARA LA PRESTACION DEL SERVICIO </t>
  </si>
  <si>
    <t>CUBETAS EN ACERO INOXIDABLE MEDIANAS</t>
  </si>
  <si>
    <t>NECESIDAD DEL SERVICIO CANTIDAD INSUFICIENTE</t>
  </si>
  <si>
    <t>ELEMENTO LAVABLE CON RUEDAS</t>
  </si>
  <si>
    <t xml:space="preserve">necesidad del servicio insufiente para volumen del personal y usuarios </t>
  </si>
  <si>
    <t>CARRO PORTAHISTORIAS PARA 28 CARPETAS</t>
  </si>
  <si>
    <t>CON RUEDAS LAVABLE</t>
  </si>
  <si>
    <t>NECESIDAD DEL SERVICIO NO CUENTA EL SERVICIO CON ESTE CARRO</t>
  </si>
  <si>
    <t>NECESIDAD DEL SERVICIO PARA TRASLADO DE PACIENTES HACIA OTROS SERVICIOS DE APOYO TENIENDO EN CUENTA EL SERVICIO NO CUENTA CON ESTAS CARRO</t>
  </si>
  <si>
    <t xml:space="preserve">NECESIDAD DEL SERVICIO POR CONDICIONES  ESPECIALES DE AISLAMIENTO  DE PACIENTE   </t>
  </si>
  <si>
    <t>LOCKER DE 3 PUESTOS</t>
  </si>
  <si>
    <t xml:space="preserve">ELEMENTO PARA ORGANIZAR </t>
  </si>
  <si>
    <t xml:space="preserve">NECESIDAD DEL SERVICIO EL PERSONOA NO CUENTA CON ESTO Y SE HA PRESENTADO ROBOS </t>
  </si>
  <si>
    <t xml:space="preserve">INSUFICIENTES CANTIDAD PARA EL PERSONAL EXISTEN ROBOS </t>
  </si>
  <si>
    <t>CARRO PARA MEDICAMENTOS</t>
  </si>
  <si>
    <t>ELEMENTO LAVABLE CON CUBETAS</t>
  </si>
  <si>
    <t xml:space="preserve">NECESIDAD DEL SERVICIO POR DEMANDA PACIENTE </t>
  </si>
  <si>
    <t>4 de noviembre del 2016</t>
  </si>
  <si>
    <t>NANCY CARLOSAMA</t>
  </si>
  <si>
    <t xml:space="preserve">COORDINADORA HOSPITALIZACION </t>
  </si>
  <si>
    <t xml:space="preserve"> ELEMENTOS DE ASEO Y GESTION AMBIENTAL  (B12407)</t>
  </si>
  <si>
    <t>Valor total plan 2017  $</t>
  </si>
  <si>
    <t xml:space="preserve">RUBROS PRESUPUESTALES - ASISTENCIALES Y ADMINISTRATIVOS </t>
  </si>
  <si>
    <t>MATERIAL Y SUMINISTROS (B12402)</t>
  </si>
  <si>
    <t xml:space="preserve">CAJA </t>
  </si>
  <si>
    <t>COMPRA EQUIPPO INDUSTRIAL  (D114)</t>
  </si>
  <si>
    <t>COMPRA EQUIPO INDUSTRIAL D114</t>
  </si>
  <si>
    <t>NECESIDAD DEL SERVICIO PARA EL PERSONAL QUE LABORA</t>
  </si>
  <si>
    <t xml:space="preserve">RUBROS PRESUPUESTALES - ASISTENCIALES </t>
  </si>
  <si>
    <t>SERVICIOy/o AREAS</t>
  </si>
  <si>
    <t xml:space="preserve">RUBROS PRESUPUESTALES ADMINISTRATIVOS </t>
  </si>
  <si>
    <t>MATERIALES Y SUMIISTROS (A2102)</t>
  </si>
  <si>
    <t>INFORMACION Y PUBLICICAD (A2209)</t>
  </si>
  <si>
    <t>COMPRA EQUIPO Y MUEBLES OFICINA (D117)</t>
  </si>
  <si>
    <t>COMPRA EQUIPO INDUSTRIAL  (D114)</t>
  </si>
  <si>
    <t>IMPRESOS Y PUBLICACIONES PUBLICIDAD Y PROPAGANDA (A2103)</t>
  </si>
  <si>
    <t>COMBUSTIBLES, GRASAS Y LUBRICANTES (A2105)</t>
  </si>
  <si>
    <t>REPUESTOS ACCESORIOS DE VEHICULOS  (A2104)</t>
  </si>
  <si>
    <t>SALUD OCUPACIONA (A2106)</t>
  </si>
  <si>
    <t xml:space="preserve">EMERGENCIA Y DESASTRES </t>
  </si>
  <si>
    <t>GESTION DE LA INFORMACION</t>
  </si>
  <si>
    <t>TOTAL POR RUBROS  ADMINISTRATIVOS</t>
  </si>
  <si>
    <t>COMUNICACIÓN Y TRANSPORTE</t>
  </si>
  <si>
    <t xml:space="preserve">Valor total plan 2017 </t>
  </si>
  <si>
    <t>EJECUCION POR AREAS Y RUBROS SERVICIOS ASISTENCIALES  Y ADMINISTRATIVOS</t>
  </si>
  <si>
    <t xml:space="preserve">TOTAL POR SERVICIOS </t>
  </si>
  <si>
    <t xml:space="preserve">necesidad del servicio y seguridad del paciente </t>
  </si>
  <si>
    <t>JUSTIFICACION COORDINADORA DE ACUERDO A OBSERVACION ING. OPERATIVO MANTENIMIENTO</t>
  </si>
  <si>
    <t>OBSERVACIÓN TECNICO OPERATIVO</t>
  </si>
  <si>
    <t>OBSERVACIÓN TECNICO OPERATIVO MANTENIMIENTO</t>
  </si>
  <si>
    <t xml:space="preserve">Son para recuperacion , uno  que se cuenta de marca Draguer por informacion del ing. Gaidos esta para dar de bajo por no poderse reparar  y  otro equipo solo funciona oximetria siendo inutil para  el tipo  de paciente  - SE REQUIERE    </t>
  </si>
  <si>
    <t>Se requiere por capacidad instalada</t>
  </si>
  <si>
    <t>Se requiere por habilitación</t>
  </si>
  <si>
    <t xml:space="preserve">requiere por renovacion de tecnologia </t>
  </si>
  <si>
    <t>se requiere</t>
  </si>
  <si>
    <t xml:space="preserve">se requiere </t>
  </si>
  <si>
    <t>RUBROS ASISTENCIALES</t>
  </si>
  <si>
    <t xml:space="preserve">RUBROS ADMINISTRATIVOS </t>
  </si>
  <si>
    <t>SALUD OCUPACIONAL (B12404)</t>
  </si>
  <si>
    <t>SALUD OCUPACIONAL (A2106)</t>
  </si>
  <si>
    <t>NECESIDAD EQUIPO MEDICO - PLAN COMPRAS 2017</t>
  </si>
  <si>
    <t xml:space="preserve">SERVICIO QUIROFANOS </t>
  </si>
  <si>
    <t xml:space="preserve">Si se requiere por habilitación </t>
  </si>
  <si>
    <t xml:space="preserve">Si se requiere necesidad del servici o </t>
  </si>
  <si>
    <t xml:space="preserve">NECESIDA DEL SERVICIO POR CAPACIDAD INSTALADA , YA QUE CON LOS QUE SE CUENTAN SON INSUFICIENTES PARA PRESTAR EL SERVICIO </t>
  </si>
  <si>
    <t xml:space="preserve">NECESIDA DEL SERVICIO , CON LOS QUE SE CUENTAN EN SERVICIO SON INSUFICIENTES PARA LA PRESTACION DEL SERVICIO DE PACIENTE CRITICO </t>
  </si>
  <si>
    <t>EL SERVICIO CUENTA EN EL MOMENTO CON CAMAS MANUALES, QUE LIMITA CAMBIO EFECTIVO DE POSICION EN LA ATENCION DEL PACIENTE Y RIESGO ERGONOMICO DE LOS TRABAJADORES</t>
  </si>
  <si>
    <t>MANEJO DE PACIENTES CON AISLAMIENTO DE CONTACTO POR KPC (BACTERIA RESISTENTE DOCUMENTADA)</t>
  </si>
  <si>
    <t>EXISTEN DOS AREAS EN EL SERVICIO CON  UN CARRO DE PARO LOS CUALES SON SUFIENTES PARA LA PRESTACION DEL SERVICIO, HAN EXISTIDO DOS O MAS SITUACIONES DE CODIGO AZUL QUE REQUIEREN DOS CARROS COMO MINIMO   ATENCION (40 PACIENTES)</t>
  </si>
  <si>
    <t xml:space="preserve">SE ATIENDE RECIEN NACIDOS EN CONJUNTO CON SU MADRE EN DETERMINADO SERVICIO DE HOSPITALIZACION, EN CASO DE  CONTINGENCIA GINECOOBSTETRICA </t>
  </si>
  <si>
    <t>HOJA DE LARINGOSCOPIO NEONATAL MARCA WELL CHALLYN</t>
  </si>
  <si>
    <t xml:space="preserve">si por capacidad instalada elemento en sala de cx para procedimiento de tiempo prologando  -  pendiente amplir justificación por la jefe Viviana Díaz  (vaciones)   - SE REQUIERE </t>
  </si>
  <si>
    <r>
      <t xml:space="preserve">Se revisa conjuntamente con la jefe ViViana Diaz - Por capacidad instalada servicio de cx 8 salas + area de recuperacion pacientes de alta complejidad y estado clinico critico     - </t>
    </r>
    <r>
      <rPr>
        <sz val="11"/>
        <color rgb="FFFF0000"/>
        <rFont val="Calibri"/>
        <family val="2"/>
        <scheme val="minor"/>
      </rPr>
      <t xml:space="preserve"> AMPLIE JUSTIFICACION DE ACUERDO A LA RESOLUCION 20</t>
    </r>
    <r>
      <rPr>
        <sz val="11"/>
        <color theme="1"/>
        <rFont val="Calibri"/>
        <family val="2"/>
        <scheme val="minor"/>
      </rPr>
      <t>03  - se justifica esta adquisicion por atencion simultanea de pacientes en estado critico - pendiente ampliar justificacion por la jefe Viviana Díaz (vacaciones).  SE REQUIERE</t>
    </r>
  </si>
  <si>
    <t xml:space="preserve">VALOR TOTAL </t>
  </si>
  <si>
    <t xml:space="preserve">SERVICIO </t>
  </si>
  <si>
    <t>RELACION DE EQUIPO MEDICO (D112)  POR SERVICIOS</t>
  </si>
  <si>
    <t xml:space="preserve">VALOR </t>
  </si>
  <si>
    <t xml:space="preserve">HOSPITALIZACION </t>
  </si>
  <si>
    <t xml:space="preserve">TOTAL EQUIPO MEDICO </t>
  </si>
  <si>
    <t xml:space="preserve">EL SERVICIO CUENTA CON ESTOS ELEMENTOS PERO  NO ES SUFICIENTE PARA EL PERSONAL QUE TRABAJA EN EL SERVICIO  - EVITAR ROBOS   - ACREDITACION </t>
  </si>
  <si>
    <t xml:space="preserve">NECESIDAD DEL SERVICIO -  </t>
  </si>
  <si>
    <t xml:space="preserve">LAS QUE CUENTA EL SERVICIO SE ENCUENTRA EN MAL ESTADO - </t>
  </si>
  <si>
    <t>compra equipo industrial  (D114)</t>
  </si>
  <si>
    <t>COMPRA EQUIPO Y MUEBLES DE OFICINA D117</t>
  </si>
  <si>
    <t>rehabilitacion</t>
  </si>
  <si>
    <t>CAMAS HOSPITALARIAS ELECTRICAS  DE TRES PLANOS  + COLCHON  SEGÚN ESPECIFICACIONES PARA ESTE TIPO DE CAMAS</t>
  </si>
  <si>
    <t xml:space="preserve"> por capacidad instalada elemento en sala de cx para procedimiento de tiempo prologando Y SEGURIDAD DEL PACIENTE </t>
  </si>
  <si>
    <t>habilitacion  son para Recuperación, uno que cuenta marca Draguer por concepto técnico (mantenimiento) esta para dar de baja, por no tener arreglo  y el otro equipo con que se cuenta solo funciona oximetria siendo inutil para el tipo de paciente - se requiere de acuerdo a revisión de la técnico Operativo de Mantenimiento.</t>
  </si>
  <si>
    <t>por capacidad instalada servicio de cx 8 salas + area de recuperacion pacientes de alta complejidad y estado clinico critico + HABILITACION,  se justifica esta adquisición por atención simultanea de pacientes en estado critico. Se requiero de acuerdo a revisión de la técnico operativo de mantenimiento.</t>
  </si>
  <si>
    <t xml:space="preserve">Se requiere por habilitación </t>
  </si>
  <si>
    <t xml:space="preserve">reposicion  y tecnologia existentes no es adecuada para los servicios de urología  pendiente tramitar baja  por la coordinación. </t>
  </si>
  <si>
    <t xml:space="preserve">REPOSICION EQUIPOS E INSTRUMENTAL </t>
  </si>
  <si>
    <t>Necesidad del servicio no cuenta con este equipo para la atencion  y seguridad del paciente</t>
  </si>
  <si>
    <t xml:space="preserve">REPOSICION  CON LAS QUE CUENTA EL SERVICIO, CUMPLIERON  SU  VIDA UTIL  REPORTE TECNICO DE MANTENIMIENTO </t>
  </si>
  <si>
    <t>DIFERENTE VALOR</t>
  </si>
  <si>
    <t>CON EL FIN DE PRESTAR EL SERVICIO DE ELECTROENFALOGRAMA SE REQUIERE ESTA ACTAULIZACION CON EL QUE  SE CUENTA ES TECNOLOGIA OBSOLETA</t>
  </si>
  <si>
    <t>REPOSICION YA QUE LA ACTUAL ESTA OXIDADA</t>
  </si>
  <si>
    <t xml:space="preserve">NECESIDAD DEL SERVICIO  Y HABILITACION </t>
  </si>
  <si>
    <t xml:space="preserve">REPOSICION Y  HABILITACION </t>
  </si>
  <si>
    <t>Por medio del presente manifiesto la necesidad de la compra del enfriador, en el cual se evidencia que las resistencias se congelan dificultando para que este llegue a la temperatura ideal de menos 5 grados,  lo que imposibilita realizar 2 ciclos de enfriamiento consecutivos, también ha tenido múltiples reparaciones, una vez revisada esta justificacion por el tecnico de mantenimiento deja en consideracion de la Institucion  la adquisición de este equipo solicitado</t>
  </si>
  <si>
    <t>El pasteurizador presenta dificultad en la bomba de re circulación ya ha sido cambiada 2 veces, tiempo de duración de 48 minutos, por este problema se dificulta realizar 2 pasteurizaciones a la vez, lo que aumenta la cantidad de gastos y tiempo.   una vez revisada esta justificacion por el tecnico de mantenimiento deja en consideracion de la Institucion  la adquisición de este equipo solicitado</t>
  </si>
  <si>
    <t>necesidad del servicio para la refrigerancion de la leche donado por las madres lactantes</t>
  </si>
  <si>
    <t>Presupuesto 2017 acuerdo 045</t>
  </si>
  <si>
    <t xml:space="preserve">MANTENIMIENTO HOSPITALARIO (B131)  GESTION DE LA INFORMACION </t>
  </si>
  <si>
    <t xml:space="preserve">SERVICIOS PUBLICOS  ( A2208) OFICINA GESTION DE LA INFORMACION </t>
  </si>
  <si>
    <t xml:space="preserve">PLAN DE COMPRAS DE SERVICIO FARMACEUTICO </t>
  </si>
  <si>
    <t>PLAN DE COMPRAS DE TALENTO HUMANO</t>
  </si>
  <si>
    <t>SERVICIOS PUBLICOS  ( A2208) MANTENIMIENTO (ENERGIA ELECTRICA)</t>
  </si>
  <si>
    <t xml:space="preserve">PLAN DE COMPRAS DE MANTENIMIENTO - SERVICIOS PUBLICOS </t>
  </si>
  <si>
    <t xml:space="preserve">SERVICIOS PUBLICOS (A2208) AGUA  - GESTION AMBIENTAL </t>
  </si>
  <si>
    <t xml:space="preserve">MANTENIMIENTO HOSPITALARIO (B131)  -MANTENIMIENTO </t>
  </si>
  <si>
    <t>OBSERVACION</t>
  </si>
  <si>
    <t>CONSOLIDADO POR RUBROS SERVICIO ASISTENCIALES  Y ADMINISTRATIVOS</t>
  </si>
  <si>
    <t>Presupuesto 2017 Acuerdo 045</t>
  </si>
  <si>
    <t>Presupuesto necesidades Areas Plan Compras 2017</t>
  </si>
  <si>
    <t>LAPIZ NEGRO N°2 MARCA RECONOCIDA EN EL MERCADO COLOMBIANO</t>
  </si>
  <si>
    <t>CD  TORRE</t>
  </si>
  <si>
    <t>TORRE *100</t>
  </si>
  <si>
    <t xml:space="preserve"> DVD TORRE</t>
  </si>
  <si>
    <t>CORRECTOR MECANOGRAFIA LAPIZ  0,8 MARCA COLOMBIANA</t>
  </si>
  <si>
    <t>COSEDORA GRANDE MODELO 550-26/6</t>
  </si>
  <si>
    <t>GANCHO PARA COSEDORA INDUSTRIAL DE  12</t>
  </si>
  <si>
    <t>LIBRO DE CONTABILIDAD * 200 FOLIOS 3 COLUMNAS COLOMBIANA PALSTIFICADO HOJA BLANCA PASTA DURA</t>
  </si>
  <si>
    <t>SOBRES PARA CD</t>
  </si>
  <si>
    <t>PAQUETE *100</t>
  </si>
  <si>
    <t>CINTA DE ENMASCARAR 2 " ANCHA</t>
  </si>
  <si>
    <t>PAPEL ALUMINIO 16 MTS</t>
  </si>
  <si>
    <t>LAS NECESIDES SOLICITADAS POR LAS AREAS SEGÚN EL PLAN DE ADQUISICIONES, ES MENOR  AL PRESUPUESTO 2017</t>
  </si>
  <si>
    <t>NO SE CUENTA CON PRESUPUESTO PARA CUMPLIR CON L AS NECESIDADES DE LOS SERVICIOS SEGÚN EL PLAN DE ADQUISICIONES 2017</t>
  </si>
  <si>
    <t xml:space="preserve">LAS NECESIDADES SOLICITADAS POR LAS AREAS SEGÚN EL PLAN DE ADQUISICIONES ES IGUAL AL PRESUPUESTO </t>
  </si>
  <si>
    <t>LAS NECESIDES SOLICITADAS POR LAS AREAS SEGÚN EL PLAN DE ADQUISICIONES, ES MAYOR  AL PRESUPUESTO 2017</t>
  </si>
  <si>
    <t>dentro de este presupuesto hay parte para gestion de la informacion no todo este valor se tomara del rubro de mantenimiento aprobado por presupuesto mediante informe IDSN</t>
  </si>
  <si>
    <t>LICENCIAS GENERALES (A232)</t>
  </si>
  <si>
    <t xml:space="preserve">IMPUESTOS, TASAS CONTIRUBIONES Y LICENCIAS (A232) </t>
  </si>
  <si>
    <t>LAS NECESIDES SOLICITADAS POR LAS AREAS SEGÚN EL PLAN DE ADQUISICIONES, ES MAYOR   AL PRESUPUESTO 2017</t>
  </si>
  <si>
    <t>LAS NECESIDADES SOLICITADAS POR LAS AREAS SEGÚN EL PLAN DE ADQUISICIONES ES IGUAL AL PRESUPUESTO  (ACUERDO 045)</t>
  </si>
  <si>
    <t>LAS NECESIDADES SOLICITADAS POR LAS AREAS SEGÚN EL PLAN DE ADQUISICIONES ES IGUAL AL PRESUPUESTO (ACUERDO 045)</t>
  </si>
  <si>
    <t>MANTENIMIENTO HOSPITALARIO (Plan de mantenimiento Hospitalario ) (B131)</t>
  </si>
  <si>
    <t>ARRENDAMIENTO O LEASING (A2210) (Apóyo Logistico)</t>
  </si>
  <si>
    <t>1.1 Edificio Principal</t>
  </si>
  <si>
    <t>1.2 Unidad Complementaria de Servicios</t>
  </si>
  <si>
    <t>1.3. Instalaciones físicas</t>
  </si>
  <si>
    <t>1.4 Mantenimiento del sistema de Redes</t>
  </si>
  <si>
    <t>1.5 Áreas Adyacentes y otros</t>
  </si>
  <si>
    <t>2.1 Mantenimiento de la Dotación Biomédica</t>
  </si>
  <si>
    <t>2.2 Mantenimiento Dotación Industrial de Uso Hospitalario</t>
  </si>
  <si>
    <t>3. Muebles de uso Administrativo y Asistencial</t>
  </si>
  <si>
    <t>4. Equipos de Comunicaciones e Informática</t>
  </si>
  <si>
    <t>TOTAL MANTENIMIENTO HOSPITALARIO</t>
  </si>
  <si>
    <t xml:space="preserve">PRESUPUESTO MANTENIMIENTO HOSPITALARIO </t>
  </si>
  <si>
    <t>AREA :   MANTENIMIENTO 2017</t>
  </si>
  <si>
    <t xml:space="preserve">SERVICIOS PUBLICOS </t>
  </si>
  <si>
    <t>Servicios públicos  -Energía Electrica</t>
  </si>
  <si>
    <t xml:space="preserve">Servicios públicos   -  Servicio Agua potable </t>
  </si>
  <si>
    <t xml:space="preserve">TOTAL SERVICIOS PUBLICOS </t>
  </si>
  <si>
    <r>
      <t xml:space="preserve">SERVICIOS PUBLICOS (A2208) </t>
    </r>
    <r>
      <rPr>
        <b/>
        <sz val="9"/>
        <color theme="1"/>
        <rFont val="Calibri"/>
        <family val="2"/>
        <scheme val="minor"/>
      </rPr>
      <t>(GESTION DE LA INFORMACION)  - MANTENIMIENTO ( Servicios :  Agua y Energía Eléctrica )</t>
    </r>
  </si>
  <si>
    <t>LAS NECESIDES SOLICITADAS POR LAS AREAS  SEGÚN EL PLAN DE ADQUISICIONES, ES MAYOR  AL VALOR DEL  PRESUPUESTO APROBADO  2017</t>
  </si>
  <si>
    <t>LAS NECESIDES SOLICITADAS POR LAS AREAS SEGÚN EL PLAN DE ADQUISICIONES, ES MENOR  AL PRESUPUESTO  APROBADO 2017</t>
  </si>
  <si>
    <r>
      <t xml:space="preserve">NO SE CUENTA CON PRESUPUESTO PARA CUMPLIR CON L AS NECESIDADES DEL SERVICIO </t>
    </r>
    <r>
      <rPr>
        <b/>
        <sz val="11"/>
        <color theme="1"/>
        <rFont val="Calibri"/>
        <family val="2"/>
        <scheme val="minor"/>
      </rPr>
      <t>(SALUD OCUPACIONAL</t>
    </r>
    <r>
      <rPr>
        <sz val="9"/>
        <color theme="1"/>
        <rFont val="Calibri"/>
        <family val="2"/>
        <scheme val="minor"/>
      </rPr>
      <t>) SEGÚN EL PLAN DE ADQUISICIONES 2017</t>
    </r>
  </si>
  <si>
    <t>INFORMACION Y PUBLICIDAD (A2209)</t>
  </si>
  <si>
    <t>COMPRA EQUIPO Y MUEBLES DE OFICINA (D117) (Administrativo y Asistencial)</t>
  </si>
  <si>
    <t>MANTENIMIENTO HOSPITALARIO (GESTION DE LA INFORMACION) (B131)</t>
  </si>
  <si>
    <t>IMPUESTOS, TASAS, CONTRIBUCIONES Y LICENCIAS A232</t>
  </si>
  <si>
    <t>IMPUESTOS, TASAS, CONTRIBUCIONES Y LICENCIAS (A232)</t>
  </si>
  <si>
    <t>IMPUESTOS, TASAS CONTRIBUCIONES Y LICENCIAS  (A232)</t>
  </si>
  <si>
    <t>VALOR EN COLOR AZUL SE SUBE AL SECOP</t>
  </si>
  <si>
    <t>honorarios y remuneracion servicios tecnicos  administrativo</t>
  </si>
  <si>
    <t>honorarios y remuneracion servicios tecnicos  asistencial</t>
  </si>
  <si>
    <t>capacitacion bienestar social  y promocion institucional asistencial y administrativo</t>
  </si>
  <si>
    <t>ARRENDAMIENTO O LEASING  (2131)</t>
  </si>
  <si>
    <t>ARRENDAMIENTO  O LEAGINS (</t>
  </si>
  <si>
    <t>ARRENDAMIENTO  O LEASING (2131)</t>
  </si>
  <si>
    <t xml:space="preserve"> DISPOSITIVOS MEDICOS </t>
  </si>
  <si>
    <t>MEDICAMENTOS</t>
  </si>
  <si>
    <t>NECESIDAD MAYOR QUE EL VALOR PRESUPUESTADO</t>
  </si>
  <si>
    <t>PRESUPUESTO ACUERDO 045 APROBADO POR JUNTA DIRECTIVA</t>
  </si>
  <si>
    <t>TOTAL PRESUPUESTO ACUERDO 045 DEL 2017</t>
  </si>
  <si>
    <t>NECESIDADES AREA 2017</t>
  </si>
  <si>
    <t>NECESIDAD SERVICIO FARMACEUTICO 2017</t>
  </si>
  <si>
    <t>ASEO (administrativo y Asistencial)  ( Se reporta en cuadro arriba con apoyo logistico ) PRESUPUESTO GLOBAL</t>
  </si>
  <si>
    <t xml:space="preserve">ALIMENTOS </t>
  </si>
  <si>
    <r>
      <t xml:space="preserve">VIGILANCIA (administrativo y Asistencial)  ( Se reporta en cuadro arriba con apoyo logistico ) PRESUPUESTO GLOBAL </t>
    </r>
    <r>
      <rPr>
        <b/>
        <sz val="16"/>
        <color theme="1"/>
        <rFont val="Calibri"/>
        <family val="2"/>
        <scheme val="minor"/>
      </rPr>
      <t xml:space="preserve"> $918.180.000</t>
    </r>
  </si>
  <si>
    <t xml:space="preserve">este rubro tambien corresponde a APOYO LOGISTICO SE REPORTO A SECOP EN UN SOLO RUBRO GENERAL </t>
  </si>
  <si>
    <t xml:space="preserve">TOTAL : </t>
  </si>
  <si>
    <t>NECESIDAD VALOR IGUAL PRESUPUESTO</t>
  </si>
  <si>
    <t>Nombre</t>
  </si>
  <si>
    <t>HOSPITAL UNIVERSITARIO DEPARTAMENTAL DE NARIÑO E.S.E.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</si>
  <si>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</si>
  <si>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</si>
  <si>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CALLE 22 No. 7-93 PARQUE BOLIVAR - SAN JUAN DE PASTO /NARIÑO</t>
  </si>
  <si>
    <t>Teléfono</t>
  </si>
  <si>
    <t>092 7333400</t>
  </si>
  <si>
    <t>Página web</t>
  </si>
  <si>
    <t>www.hosdenar.gov.co</t>
  </si>
  <si>
    <t>Misión y visión</t>
  </si>
  <si>
    <t xml:space="preserve">MISIÓN
El Hospital Departamental de Nariño E.S.E., es una Empresa Social del Estado Acreditada que presta servicios de salud, de mediana y alta complejidad con estándares superiores de calidad a la comunidad del Departamento de Nariño y del Sur Occidente Colombiano..
Contamos con Talento Humano altamente calificado y comprometido con la seguridad integral del paciente, quienes, a través del conocimiento científico, moderna tecnología y eficiente gestión financiera brindan con afecto, respeto y amabilidad, respuestas a las necesidades y expectativas en salud de nuestros usuarios y sus familias, constituyéndose además en la principal base docente de prácticas de formación e investigación académica en la región.
VISIÓN
En el año 2017 el Hospital Universitario Departamental de Nariño E.S.E., se posicionará como una organización Acreditada, financieramente auto sostenible, reconocida a nivel nacional, por sus altos estándares de humanización de la atención, seguridad del paciente, gestión tecnológica, gestión científica, y orientación académica, protectora del medio ambiente, comprometida con el desarrollo integral de nuestro talento humano y con la calidad de vida de nuestros usuarios y sus familias.
</t>
  </si>
  <si>
    <t>Perspectiva estratégica</t>
  </si>
  <si>
    <t>Para la vigencia de 2017, obtener los mejores precios del mercado nacional, con los mejores productos, con características de calidad, oportunidad, pertinencia, de última versión tecnológica, y precios.</t>
  </si>
  <si>
    <t>Información de contacto</t>
  </si>
  <si>
    <t>Clara Luz Caicedo Maya- Prof. Especializada Recursos Físicos- 092 7333400 EXT 167 -  ccaicedo@hosdenar.gov.co</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</si>
  <si>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</si>
  <si>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Valor total del PAA</t>
  </si>
  <si>
    <t>Límite de contratación menor cuantía</t>
  </si>
  <si>
    <t>Hasta 500 s.m.l.m.v.</t>
  </si>
  <si>
    <t>Límite de contratación mínima cuantía</t>
  </si>
  <si>
    <t>Hasta 45 s.m.l.m.v.</t>
  </si>
  <si>
    <t>Fecha de última actualización del PAA</t>
  </si>
  <si>
    <t>B. ADQUISICIONES PLANEADAS</t>
  </si>
  <si>
    <t>Códigos UNSPSC</t>
  </si>
  <si>
    <t>Descripción</t>
  </si>
  <si>
    <t>Valor total estimado</t>
  </si>
  <si>
    <t>Datos de contacto del responsable</t>
  </si>
  <si>
    <t>42181500 42295100</t>
  </si>
  <si>
    <t>COMPRA DE EQUIPO MEDICO</t>
  </si>
  <si>
    <t>Enero-Diciembre</t>
  </si>
  <si>
    <t>12 Meses</t>
  </si>
  <si>
    <t>Acuerdo 006 de 2014</t>
  </si>
  <si>
    <t xml:space="preserve">Inversión </t>
  </si>
  <si>
    <t>Clara Luz Caicedo Maya - Profes. Especializada Recursos Físicos - ccaicedo@hosdenar.gov.co - Tel (092)7333400 - Ext. 177</t>
  </si>
  <si>
    <t>56112102 56101519</t>
  </si>
  <si>
    <t xml:space="preserve"> MUEBLES Y ENSERES ASISTENCIAL</t>
  </si>
  <si>
    <t>Gastos Generales</t>
  </si>
  <si>
    <t xml:space="preserve"> MUEBLES Y ENSERES ADMINISTRATIVO</t>
  </si>
  <si>
    <t xml:space="preserve"> 44121600 82121701</t>
  </si>
  <si>
    <t>MATERIALES Y SUMINISTROS ADMINISTRATIVO</t>
  </si>
  <si>
    <t>82101905 82101500</t>
  </si>
  <si>
    <t>IMPRESOS Y PUBLICACIONES ADMINISTRATIVO</t>
  </si>
  <si>
    <t xml:space="preserve"> 80161800 80161801</t>
  </si>
  <si>
    <t>ARRENDAMIENTO O LEASING</t>
  </si>
  <si>
    <t>43211500 43212110 56112102</t>
  </si>
  <si>
    <t>COMPRA DE EQUIPO Y MUEBLES DE OFICINA</t>
  </si>
  <si>
    <t>44112006 20121445</t>
  </si>
  <si>
    <t>REPUESTOS Y ACCESORIOS VEHICULOS</t>
  </si>
  <si>
    <t>COMPRA EQUIPO INDUSTRIAL</t>
  </si>
  <si>
    <t xml:space="preserve"> 81101500 81101516</t>
  </si>
  <si>
    <t>SERVICIOS PUBLICOS</t>
  </si>
  <si>
    <t>COMPRA INSTRUMENTAL MEDICO</t>
  </si>
  <si>
    <t xml:space="preserve">IMPRESOS Y PUBLICACIONES ASISTENCIAL </t>
  </si>
  <si>
    <t>MATERIAL DE DIAGNOSTICO</t>
  </si>
  <si>
    <t>Gastos de Operación Comercial</t>
  </si>
  <si>
    <t>41116200 44121600 82121701</t>
  </si>
  <si>
    <t>MATERIALES  Y SUMINISTROS ASISTENCIAL</t>
  </si>
  <si>
    <t>76131501 76131502</t>
  </si>
  <si>
    <t>DISPOSICION FINAL DE PILA DE COBALTO</t>
  </si>
  <si>
    <t>ROPERIA HOSPITALARIA</t>
  </si>
  <si>
    <t>COMBUSTIBLES, GRASAS Y LUBRICANTES</t>
  </si>
  <si>
    <t>ELEMENTOS DE ASEO PARA LAVANDERIA Y GESTION AMBIENTAL.</t>
  </si>
  <si>
    <t>ASEO</t>
  </si>
  <si>
    <t xml:space="preserve">SALUD OCUPACIONAL ASISTENCIAL </t>
  </si>
  <si>
    <t>SALUD OCUPACIONAL  ADMINISTRATIVO</t>
  </si>
  <si>
    <t>80111600 85101700 80101500</t>
  </si>
  <si>
    <t>HONORARIOS Y REMUNERACION SERVICIOS TECNICOS ASISTENCIAL</t>
  </si>
  <si>
    <t>6 Meses</t>
  </si>
  <si>
    <t>Gastos de Comercializaciòn</t>
  </si>
  <si>
    <t>Alfonso Hidalgo - Profes. Especializada Recursos Humanos - ahidalgo@hosdenar.gov.co - Tel (092)7333400 - Ext. 131</t>
  </si>
  <si>
    <t>HONORARIOS Y REMUNERACION SERVICIOS TECNICOS ADMINISTRATIVO</t>
  </si>
  <si>
    <t>SUMINISTRO DE ALIMENTOS</t>
  </si>
  <si>
    <t>86101705 93141506 93141801 93141811</t>
  </si>
  <si>
    <t>CAPACITACION, BIENESTAR SOCIAL Y PROMOCION INSTITUCIONAL ASISTENCIAL Y ADMINISTRATIVO</t>
  </si>
  <si>
    <t>VIGILANCIA</t>
  </si>
  <si>
    <t>51212300 42242003 42291500 51121500 51131700 51122200 51102200 51161500</t>
  </si>
  <si>
    <t>ADQUISICION DE MEDICAMENTOS Y DISPOSITIVOS MEDICOS</t>
  </si>
  <si>
    <t>Isabel Dalila Burbano Rosero - Profesional especializado área de la salud Servicio Farmacéutico - dburbano@hosdenar.gov.co - Tel (092)7333400 - Ext. 147</t>
  </si>
  <si>
    <t>77111500 76122203 72102103 72154043</t>
  </si>
  <si>
    <t>INCINERACION, FUMIGACION Y SIMILARES</t>
  </si>
  <si>
    <t>82101500 82101600 82101900 81111500 81111800</t>
  </si>
  <si>
    <t>INFORMACION Y PUBLICIDAD</t>
  </si>
  <si>
    <t>72121403 95122007 72151207</t>
  </si>
  <si>
    <t>CONSTRUCCION INFRAESTRUCTURA</t>
  </si>
  <si>
    <t xml:space="preserve"> 80141600 80141624</t>
  </si>
  <si>
    <t xml:space="preserve">PROGRAMAS DE FORTALECIMIENTO INSTITUCIONAL </t>
  </si>
  <si>
    <t xml:space="preserve">  43231500 43231512  81112500 81112501</t>
  </si>
  <si>
    <t xml:space="preserve">IMPUESTOS, TASAS, CONTRIBUCIONES Y LICENCIAS </t>
  </si>
  <si>
    <t xml:space="preserve"> 80141600 80141601</t>
  </si>
  <si>
    <t xml:space="preserve">  80141600 80141626</t>
  </si>
  <si>
    <t>PROMOCION INSTITUCIONAL</t>
  </si>
  <si>
    <t>C. NECESIDADES ADICIONALES</t>
  </si>
  <si>
    <t>Posibles códigos UNSPSC</t>
  </si>
  <si>
    <t>Enero-Junio</t>
  </si>
  <si>
    <t>6 meses</t>
  </si>
  <si>
    <t xml:space="preserve">Julio- Diciembre </t>
  </si>
  <si>
    <t>María Elizabeth Llanos Eraso - Profes. Especializada Recursos Humanos - ellanos@hosdenar.gov.co - Tel (092)7333400 - Ext. 131</t>
  </si>
  <si>
    <t>18 de julio del 2017</t>
  </si>
  <si>
    <t>PRESUPUESTO  TOTAL  PAA</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</si>
</sst>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6" formatCode="&quot;$&quot;\ #,##0_);[Red]\(&quot;$&quot;\ #,##0\)"/>
    <numFmt numFmtId="8" formatCode="&quot;$&quot;\ #,##0.00_);[Red]\(&quot;$&quot;\ #,##0.00\)"/>
    <numFmt numFmtId="44" formatCode="_(&quot;$&quot;\ * #,##0.00_);_(&quot;$&quot;\ * \(#,##0.00\);_(&quot;$&quot;\ * &quot;-&quot;??_);_(@_)"/>
    <numFmt numFmtId="43" formatCode="_(* #,##0.00_);_(* \(#,##0.00\);_(* &quot;-&quot;??_);_(@_)"/>
    <numFmt numFmtId="164" formatCode="_(* #,##0_);_(* \(#,##0\);_(* &quot;-&quot;??_);_(@_)"/>
    <numFmt numFmtId="165" formatCode="_(* #,##0.0_);_(* \(#,##0.0\);_(* &quot;-&quot;??_);_(@_)"/>
    <numFmt numFmtId="166" formatCode="&quot;$&quot;\ #,##0.00"/>
    <numFmt numFmtId="167" formatCode="&quot;$&quot;\ #,##0"/>
    <numFmt numFmtId="168" formatCode="_(* #,##0_);_(* \(#,##0\);_(* \-??_);_(@_)"/>
    <numFmt numFmtId="169" formatCode="dd\-mm\-yy;@"/>
    <numFmt numFmtId="170" formatCode="_(* #,##0.0_);_(* \(#,##0.0\);_(* \-??_);_(@_)"/>
    <numFmt numFmtId="171" formatCode="_(* #,##0.00_);_(* \(#,##0.00\);_(* \-??_);_(@_)"/>
    <numFmt numFmtId="172" formatCode="#,##0;[Red]#,##0"/>
    <numFmt numFmtId="173" formatCode="_(&quot;$ &quot;* #,##0_);_(&quot;$ &quot;* \(#,##0\);_(&quot;$ &quot;* \-??_);_(@_)"/>
    <numFmt numFmtId="174" formatCode="_(&quot;$&quot;\ * #,##0_);_(&quot;$&quot;\ * \(#,##0\);_(&quot;$&quot;\ * &quot;-&quot;??_);_(@_)"/>
    <numFmt numFmtId="175" formatCode="_(* #,##0.0_);_(* \(#,##0.0\);_(* &quot;-&quot;?_);_(@_)"/>
    <numFmt numFmtId="176" formatCode="#,##0.00;[Red]#,##0.00"/>
    <numFmt numFmtId="177" formatCode="_-* #,##0\ _€_-;\-* #,##0\ _€_-;_-* &quot;-&quot;??\ _€_-;_-@_-"/>
    <numFmt numFmtId="178" formatCode="#,##0.0000;[Red]#,##0.0000"/>
    <numFmt numFmtId="179" formatCode="#,##0.000;[Red]#,##0.000"/>
    <numFmt numFmtId="180" formatCode="_(&quot;$ &quot;* #,##0.00_);_(&quot;$ &quot;* \(#,##0.00\);_(&quot;$ &quot;* \-??_);_(@_)"/>
    <numFmt numFmtId="181" formatCode="[$$-240A]\ #,##0"/>
    <numFmt numFmtId="182" formatCode="[$$-240A]\ #,##0;[Red][$$-240A]\ #,##0"/>
    <numFmt numFmtId="183" formatCode="[$$-240A]\ #,##0.00"/>
    <numFmt numFmtId="184" formatCode="[$$-240A]\ #,##0.00;[Red][$$-240A]\ #,##0.00"/>
  </numFmts>
  <fonts count="95" x14ac:knownFonts="1">
    <font>
      <sz val="11"/>
      <color theme="1"/>
      <name val="Calibri"/>
      <family val="2"/>
      <scheme val="minor"/>
    </font>
    <font>
      <sz val="11"/>
      <color theme="1"/>
      <name val="Calibri"/>
      <family val="2"/>
      <scheme val="minor"/>
    </font>
    <font>
      <sz val="11"/>
      <color theme="0"/>
      <name val="Calibri"/>
      <family val="2"/>
      <scheme val="minor"/>
    </font>
    <font>
      <sz val="10"/>
      <color theme="1"/>
      <name val="Franklin Gothic Medium"/>
      <family val="2"/>
    </font>
    <font>
      <sz val="14"/>
      <color theme="1"/>
      <name val="Franklin Gothic Medium"/>
      <family val="2"/>
    </font>
    <font>
      <sz val="12"/>
      <color theme="1"/>
      <name val="Franklin Gothic Medium"/>
      <family val="2"/>
    </font>
    <font>
      <sz val="11"/>
      <name val="Franklin Gothic Medium"/>
      <family val="2"/>
    </font>
    <font>
      <sz val="10"/>
      <name val="Franklin Gothic Medium"/>
      <family val="2"/>
    </font>
    <font>
      <sz val="12"/>
      <color theme="1"/>
      <name val="Calibri"/>
      <family val="2"/>
      <scheme val="minor"/>
    </font>
    <font>
      <u/>
      <sz val="11"/>
      <color theme="10"/>
      <name val="Calibri"/>
      <family val="2"/>
      <scheme val="minor"/>
    </font>
    <font>
      <sz val="8"/>
      <name val="Franklin Gothic Medium"/>
      <family val="2"/>
    </font>
    <font>
      <sz val="11"/>
      <color theme="1"/>
      <name val="Franklin Gothic Medium"/>
      <family val="2"/>
    </font>
    <font>
      <sz val="8"/>
      <color indexed="8"/>
      <name val="Franklin Gothic Medium"/>
      <family val="2"/>
    </font>
    <font>
      <b/>
      <sz val="8"/>
      <name val="Franklin Gothic Medium"/>
      <family val="2"/>
    </font>
    <font>
      <sz val="8"/>
      <name val="Calibri"/>
      <family val="2"/>
      <scheme val="minor"/>
    </font>
    <font>
      <sz val="8"/>
      <color theme="1"/>
      <name val="Calibri"/>
      <family val="2"/>
      <scheme val="minor"/>
    </font>
    <font>
      <sz val="8"/>
      <color theme="1"/>
      <name val="Franklin Gothic Medium"/>
      <family val="2"/>
    </font>
    <font>
      <sz val="8"/>
      <color rgb="FF000000"/>
      <name val="Franklin Gothic Medium"/>
      <family val="2"/>
    </font>
    <font>
      <b/>
      <sz val="8"/>
      <color rgb="FF000000"/>
      <name val="Franklin Gothic Medium"/>
      <family val="2"/>
    </font>
    <font>
      <u/>
      <sz val="8"/>
      <color rgb="FF000000"/>
      <name val="Franklin Gothic Medium"/>
      <family val="2"/>
    </font>
    <font>
      <sz val="9"/>
      <color theme="1"/>
      <name val="Franklin Gothic Medium"/>
      <family val="2"/>
    </font>
    <font>
      <sz val="10"/>
      <color theme="1"/>
      <name val="Calibri"/>
      <family val="2"/>
      <scheme val="minor"/>
    </font>
    <font>
      <sz val="10"/>
      <name val="Arial"/>
      <family val="2"/>
    </font>
    <font>
      <sz val="9"/>
      <name val="Franklin Gothic Medium"/>
      <family val="2"/>
    </font>
    <font>
      <sz val="10"/>
      <color indexed="8"/>
      <name val="Franklin Gothic Medium"/>
      <family val="2"/>
    </font>
    <font>
      <sz val="9"/>
      <name val="Calibri"/>
      <family val="2"/>
      <scheme val="minor"/>
    </font>
    <font>
      <sz val="8"/>
      <color rgb="FF000000"/>
      <name val="Calibri"/>
      <family val="2"/>
      <scheme val="minor"/>
    </font>
    <font>
      <sz val="11"/>
      <color rgb="FFFFFFFF"/>
      <name val="Calibri"/>
      <family val="2"/>
    </font>
    <font>
      <sz val="11"/>
      <color indexed="8"/>
      <name val="Calibri"/>
      <family val="2"/>
    </font>
    <font>
      <sz val="8"/>
      <color rgb="FF000000"/>
      <name val="Calibri"/>
      <family val="2"/>
    </font>
    <font>
      <sz val="8"/>
      <name val="Calibri"/>
      <family val="2"/>
    </font>
    <font>
      <sz val="8"/>
      <color rgb="FF00000A"/>
      <name val="Franklin Gothic Medium"/>
      <family val="2"/>
    </font>
    <font>
      <b/>
      <sz val="10"/>
      <name val="Calibri"/>
      <family val="2"/>
      <scheme val="minor"/>
    </font>
    <font>
      <b/>
      <sz val="10"/>
      <color theme="1"/>
      <name val="Calibri"/>
      <family val="2"/>
      <scheme val="minor"/>
    </font>
    <font>
      <sz val="11"/>
      <color indexed="9"/>
      <name val="Calibri"/>
      <family val="2"/>
    </font>
    <font>
      <u/>
      <sz val="11"/>
      <color indexed="12"/>
      <name val="Calibri"/>
      <family val="2"/>
    </font>
    <font>
      <sz val="11"/>
      <color indexed="8"/>
      <name val="Franklin Gothic Medium"/>
      <family val="2"/>
    </font>
    <font>
      <b/>
      <sz val="12"/>
      <color indexed="8"/>
      <name val="Franklin Gothic Medium"/>
      <family val="2"/>
    </font>
    <font>
      <sz val="10"/>
      <name val="Calibri"/>
      <family val="2"/>
    </font>
    <font>
      <sz val="11"/>
      <name val="Calibri"/>
      <family val="2"/>
    </font>
    <font>
      <sz val="9"/>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7"/>
      <color theme="1"/>
      <name val="Franklin Gothic Medium"/>
      <family val="2"/>
    </font>
    <font>
      <sz val="6"/>
      <color theme="1"/>
      <name val="Franklin Gothic Medium"/>
      <family val="2"/>
    </font>
    <font>
      <sz val="8"/>
      <color rgb="FFFF0000"/>
      <name val="Calibri"/>
      <family val="2"/>
      <scheme val="minor"/>
    </font>
    <font>
      <b/>
      <sz val="8"/>
      <color indexed="8"/>
      <name val="Calibri"/>
      <family val="2"/>
    </font>
    <font>
      <b/>
      <sz val="8"/>
      <color theme="1"/>
      <name val="Franklin Gothic Medium"/>
      <family val="2"/>
    </font>
    <font>
      <sz val="10"/>
      <color rgb="FF000000"/>
      <name val="Franklin Gothic Medium"/>
      <family val="2"/>
    </font>
    <font>
      <sz val="11"/>
      <color rgb="FF000000"/>
      <name val="Franklin Gothic Medium"/>
      <family val="2"/>
    </font>
    <font>
      <b/>
      <sz val="8"/>
      <color rgb="FFFF0000"/>
      <name val="Franklin Gothic Medium"/>
      <family val="2"/>
    </font>
    <font>
      <b/>
      <sz val="11"/>
      <name val="Franklin Gothic Medium"/>
      <family val="2"/>
    </font>
    <font>
      <b/>
      <sz val="10"/>
      <name val="Franklin Gothic Medium"/>
      <family val="2"/>
    </font>
    <font>
      <b/>
      <sz val="7"/>
      <name val="Franklin Gothic Medium"/>
      <family val="2"/>
    </font>
    <font>
      <b/>
      <sz val="10"/>
      <color rgb="FF000000"/>
      <name val="Franklin Gothic Medium"/>
      <family val="2"/>
    </font>
    <font>
      <b/>
      <sz val="9"/>
      <color theme="1"/>
      <name val="Calibri"/>
      <family val="2"/>
      <scheme val="minor"/>
    </font>
    <font>
      <b/>
      <sz val="16"/>
      <color theme="1"/>
      <name val="Calibri"/>
      <family val="2"/>
      <scheme val="minor"/>
    </font>
    <font>
      <b/>
      <sz val="8"/>
      <color theme="1"/>
      <name val="Calibri"/>
      <family val="2"/>
      <scheme val="minor"/>
    </font>
    <font>
      <sz val="8"/>
      <color theme="2" tint="-0.89999084444715716"/>
      <name val="Calibri"/>
      <family val="2"/>
      <scheme val="minor"/>
    </font>
    <font>
      <sz val="10"/>
      <color rgb="FFFF0000"/>
      <name val="Calibri"/>
      <family val="2"/>
    </font>
    <font>
      <sz val="8"/>
      <color rgb="FFFF0000"/>
      <name val="Franklin Gothic Medium"/>
      <family val="2"/>
    </font>
    <font>
      <sz val="10"/>
      <color rgb="FFFF0000"/>
      <name val="Calibri"/>
      <family val="2"/>
      <scheme val="minor"/>
    </font>
    <font>
      <sz val="10"/>
      <name val="Calibri"/>
      <family val="2"/>
      <scheme val="minor"/>
    </font>
    <font>
      <sz val="8"/>
      <color rgb="FF0070C0"/>
      <name val="Franklin Gothic Medium"/>
      <family val="2"/>
    </font>
    <font>
      <b/>
      <sz val="9"/>
      <name val="Calibri"/>
      <family val="2"/>
      <scheme val="minor"/>
    </font>
    <font>
      <sz val="7"/>
      <color theme="1"/>
      <name val="Calibri"/>
      <family val="2"/>
      <scheme val="minor"/>
    </font>
    <font>
      <sz val="7"/>
      <color rgb="FF000000"/>
      <name val="Franklin Gothic Medium"/>
      <family val="2"/>
    </font>
    <font>
      <sz val="11"/>
      <color rgb="FF0070C0"/>
      <name val="Calibri"/>
      <family val="2"/>
    </font>
    <font>
      <sz val="10"/>
      <color rgb="FF0070C0"/>
      <name val="Calibri"/>
      <family val="2"/>
      <scheme val="minor"/>
    </font>
    <font>
      <sz val="8"/>
      <color rgb="FF0070C0"/>
      <name val="Calibri"/>
      <family val="2"/>
      <scheme val="minor"/>
    </font>
    <font>
      <sz val="7"/>
      <color rgb="FFFF0000"/>
      <name val="Calibri"/>
      <family val="2"/>
      <scheme val="minor"/>
    </font>
    <font>
      <b/>
      <u/>
      <sz val="7"/>
      <color theme="1"/>
      <name val="Calibri"/>
      <family val="2"/>
      <scheme val="minor"/>
    </font>
    <font>
      <sz val="7"/>
      <name val="Franklin Gothic Medium"/>
      <family val="2"/>
    </font>
    <font>
      <sz val="7"/>
      <color rgb="FF000000"/>
      <name val="Calibri"/>
      <family val="2"/>
    </font>
    <font>
      <sz val="7"/>
      <name val="Calibri"/>
      <family val="2"/>
    </font>
    <font>
      <sz val="7"/>
      <color rgb="FF00000A"/>
      <name val="Franklin Gothic Medium"/>
      <family val="2"/>
    </font>
    <font>
      <b/>
      <sz val="7"/>
      <color theme="1"/>
      <name val="Calibri"/>
      <family val="2"/>
      <scheme val="minor"/>
    </font>
    <font>
      <sz val="18"/>
      <color theme="1"/>
      <name val="Calibri"/>
      <family val="2"/>
      <scheme val="minor"/>
    </font>
    <font>
      <sz val="16"/>
      <color theme="1"/>
      <name val="Calibri"/>
      <family val="2"/>
      <scheme val="minor"/>
    </font>
    <font>
      <sz val="11"/>
      <color rgb="FFFF0000"/>
      <name val="Calibri"/>
      <family val="2"/>
      <scheme val="minor"/>
    </font>
    <font>
      <sz val="11"/>
      <name val="Calibri"/>
      <family val="2"/>
      <scheme val="minor"/>
    </font>
    <font>
      <b/>
      <sz val="10"/>
      <color rgb="FF000000"/>
      <name val="Calibri"/>
      <family val="2"/>
      <scheme val="minor"/>
    </font>
    <font>
      <b/>
      <sz val="10"/>
      <name val="Calibri"/>
      <family val="2"/>
    </font>
    <font>
      <b/>
      <sz val="10"/>
      <color rgb="FF000000"/>
      <name val="Calibri"/>
      <family val="2"/>
    </font>
    <font>
      <b/>
      <sz val="9"/>
      <color theme="1"/>
      <name val="Franklin Gothic Medium"/>
      <family val="2"/>
    </font>
    <font>
      <b/>
      <sz val="9"/>
      <color rgb="FF000000"/>
      <name val="Franklin Gothic Medium"/>
      <family val="2"/>
    </font>
    <font>
      <b/>
      <sz val="11"/>
      <color theme="1"/>
      <name val="Franklin Gothic Medium"/>
      <family val="2"/>
    </font>
    <font>
      <b/>
      <sz val="18"/>
      <color theme="1"/>
      <name val="Calibri"/>
      <family val="2"/>
      <scheme val="minor"/>
    </font>
    <font>
      <b/>
      <sz val="14"/>
      <color theme="1"/>
      <name val="Franklin Gothic Medium"/>
      <family val="2"/>
    </font>
    <font>
      <sz val="11"/>
      <color rgb="FF000000"/>
      <name val="Calibri"/>
      <family val="2"/>
    </font>
    <font>
      <b/>
      <sz val="11"/>
      <color rgb="FF000000"/>
      <name val="Franklin Gothic Medium"/>
      <family val="2"/>
    </font>
    <font>
      <u/>
      <sz val="11"/>
      <color theme="10"/>
      <name val="Franklin Gothic Medium"/>
      <family val="2"/>
    </font>
    <font>
      <b/>
      <sz val="12"/>
      <color theme="1"/>
      <name val="Franklin Gothic Medium"/>
      <family val="2"/>
    </font>
    <font>
      <sz val="9"/>
      <color rgb="FF000000"/>
      <name val="Franklin Gothic Medium"/>
      <family val="2"/>
    </font>
  </fonts>
  <fills count="32">
    <fill>
      <patternFill patternType="none"/>
    </fill>
    <fill>
      <patternFill patternType="gray125"/>
    </fill>
    <fill>
      <patternFill patternType="solid">
        <fgColor theme="4"/>
      </patternFill>
    </fill>
    <fill>
      <patternFill patternType="solid">
        <fgColor theme="0"/>
        <bgColor indexed="64"/>
      </patternFill>
    </fill>
    <fill>
      <patternFill patternType="solid">
        <fgColor rgb="FFFFFFFF"/>
        <bgColor rgb="FF000000"/>
      </patternFill>
    </fill>
    <fill>
      <patternFill patternType="solid">
        <fgColor indexed="9"/>
        <bgColor indexed="26"/>
      </patternFill>
    </fill>
    <fill>
      <patternFill patternType="solid">
        <fgColor theme="0"/>
        <bgColor indexed="34"/>
      </patternFill>
    </fill>
    <fill>
      <patternFill patternType="solid">
        <fgColor rgb="FF333399"/>
        <bgColor rgb="FF003366"/>
      </patternFill>
    </fill>
    <fill>
      <patternFill patternType="solid">
        <fgColor theme="0"/>
        <bgColor rgb="FF000000"/>
      </patternFill>
    </fill>
    <fill>
      <patternFill patternType="solid">
        <fgColor rgb="FFFFFFFF"/>
        <bgColor rgb="FFFFFFCC"/>
      </patternFill>
    </fill>
    <fill>
      <patternFill patternType="solid">
        <fgColor indexed="62"/>
        <bgColor indexed="56"/>
      </patternFill>
    </fill>
    <fill>
      <patternFill patternType="solid">
        <fgColor theme="3" tint="0.59999389629810485"/>
        <bgColor indexed="64"/>
      </patternFill>
    </fill>
    <fill>
      <patternFill patternType="solid">
        <fgColor rgb="FFFF0000"/>
        <bgColor indexed="64"/>
      </patternFill>
    </fill>
    <fill>
      <patternFill patternType="solid">
        <fgColor theme="3" tint="0.59999389629810485"/>
        <bgColor rgb="FF000000"/>
      </patternFill>
    </fill>
    <fill>
      <patternFill patternType="solid">
        <fgColor rgb="FFFFFF00"/>
        <bgColor indexed="64"/>
      </patternFill>
    </fill>
    <fill>
      <patternFill patternType="solid">
        <fgColor theme="0"/>
        <bgColor indexed="26"/>
      </patternFill>
    </fill>
    <fill>
      <patternFill patternType="solid">
        <fgColor rgb="FF92D050"/>
        <bgColor rgb="FF000000"/>
      </patternFill>
    </fill>
    <fill>
      <patternFill patternType="solid">
        <fgColor rgb="FF92D050"/>
        <bgColor indexed="64"/>
      </patternFill>
    </fill>
    <fill>
      <patternFill patternType="solid">
        <fgColor rgb="FFFFFF00"/>
        <bgColor rgb="FF000000"/>
      </patternFill>
    </fill>
    <fill>
      <patternFill patternType="solid">
        <fgColor rgb="FFFF0000"/>
        <bgColor rgb="FF000000"/>
      </patternFill>
    </fill>
    <fill>
      <patternFill patternType="solid">
        <fgColor theme="4" tint="-0.499984740745262"/>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6"/>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rgb="FFDDD9C3"/>
        <bgColor indexed="64"/>
      </patternFill>
    </fill>
    <fill>
      <patternFill patternType="solid">
        <fgColor rgb="FF00B0F0"/>
        <bgColor indexed="64"/>
      </patternFill>
    </fill>
    <fill>
      <patternFill patternType="solid">
        <fgColor rgb="FF00B050"/>
        <bgColor indexed="64"/>
      </patternFill>
    </fill>
    <fill>
      <patternFill patternType="solid">
        <fgColor theme="2" tint="-0.89999084444715716"/>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right/>
      <top style="thin">
        <color indexed="8"/>
      </top>
      <bottom style="thin">
        <color indexed="8"/>
      </bottom>
      <diagonal/>
    </border>
    <border>
      <left/>
      <right style="hair">
        <color indexed="8"/>
      </right>
      <top style="hair">
        <color indexed="8"/>
      </top>
      <bottom style="hair">
        <color indexed="8"/>
      </bottom>
      <diagonal/>
    </border>
    <border>
      <left style="thin">
        <color indexed="8"/>
      </left>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68">
    <xf numFmtId="0" fontId="0" fillId="0" borderId="0"/>
    <xf numFmtId="43" fontId="1" fillId="0" borderId="0" applyFont="0" applyFill="0" applyBorder="0" applyAlignment="0" applyProtection="0"/>
    <xf numFmtId="0" fontId="2" fillId="2" borderId="0" applyNumberFormat="0" applyBorder="0" applyAlignment="0" applyProtection="0"/>
    <xf numFmtId="0" fontId="9" fillId="0" borderId="0" applyNumberFormat="0" applyFill="0" applyBorder="0" applyAlignment="0" applyProtection="0"/>
    <xf numFmtId="44" fontId="1" fillId="0" borderId="0" applyFont="0" applyFill="0" applyBorder="0" applyAlignment="0" applyProtection="0"/>
    <xf numFmtId="0" fontId="22" fillId="0" borderId="0"/>
    <xf numFmtId="166" fontId="22" fillId="0" borderId="0" applyFont="0" applyFill="0" applyBorder="0" applyAlignment="0" applyProtection="0"/>
    <xf numFmtId="0" fontId="27" fillId="7" borderId="0" applyNumberFormat="0" applyBorder="0" applyAlignment="0" applyProtection="0"/>
    <xf numFmtId="171" fontId="28" fillId="0" borderId="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0" fontId="35" fillId="0" borderId="0" applyNumberFormat="0" applyFill="0" applyBorder="0" applyAlignment="0" applyProtection="0"/>
    <xf numFmtId="0" fontId="34" fillId="10" borderId="0" applyNumberFormat="0" applyBorder="0" applyAlignment="0" applyProtection="0"/>
    <xf numFmtId="0" fontId="2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787">
    <xf numFmtId="0" fontId="0" fillId="0" borderId="0" xfId="0"/>
    <xf numFmtId="0" fontId="3" fillId="0" borderId="0" xfId="0" applyFont="1" applyProtection="1"/>
    <xf numFmtId="49" fontId="5" fillId="0" borderId="1" xfId="0" applyNumberFormat="1" applyFont="1" applyBorder="1" applyAlignment="1" applyProtection="1">
      <alignment horizontal="center" vertical="center"/>
    </xf>
    <xf numFmtId="0" fontId="3" fillId="0" borderId="0" xfId="0" applyFont="1" applyAlignment="1" applyProtection="1">
      <alignment vertical="center"/>
    </xf>
    <xf numFmtId="0" fontId="6" fillId="0" borderId="1" xfId="2" applyFont="1" applyFill="1" applyBorder="1" applyAlignment="1" applyProtection="1">
      <alignment horizontal="center" vertical="center" wrapText="1"/>
    </xf>
    <xf numFmtId="0" fontId="7" fillId="0" borderId="1" xfId="2" applyFont="1" applyFill="1" applyBorder="1" applyAlignment="1" applyProtection="1">
      <alignment horizontal="center" vertical="center" wrapText="1"/>
    </xf>
    <xf numFmtId="0" fontId="3" fillId="0" borderId="0" xfId="0" applyFont="1" applyAlignment="1" applyProtection="1">
      <alignment horizontal="center" vertical="center" wrapText="1"/>
    </xf>
    <xf numFmtId="0" fontId="3" fillId="3" borderId="10" xfId="0" applyFont="1" applyFill="1" applyBorder="1" applyAlignment="1" applyProtection="1">
      <alignment horizontal="center" vertical="center" wrapText="1"/>
      <protection locked="0"/>
    </xf>
    <xf numFmtId="0" fontId="8" fillId="0" borderId="1" xfId="0" applyFont="1" applyBorder="1" applyAlignment="1">
      <alignment vertical="center" wrapText="1"/>
    </xf>
    <xf numFmtId="0" fontId="3" fillId="3" borderId="1" xfId="0" applyFont="1" applyFill="1" applyBorder="1" applyAlignment="1" applyProtection="1">
      <alignment horizontal="center" vertical="center" wrapText="1"/>
      <protection locked="0"/>
    </xf>
    <xf numFmtId="164" fontId="8" fillId="0" borderId="1" xfId="1" applyNumberFormat="1" applyFont="1" applyBorder="1" applyAlignment="1">
      <alignment vertical="center" wrapText="1"/>
    </xf>
    <xf numFmtId="164" fontId="3" fillId="3" borderId="1" xfId="1" applyNumberFormat="1" applyFont="1" applyFill="1" applyBorder="1" applyAlignment="1" applyProtection="1">
      <alignment horizontal="center" vertical="center" wrapText="1"/>
      <protection locked="0"/>
    </xf>
    <xf numFmtId="14" fontId="3" fillId="3"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64" fontId="3" fillId="3" borderId="1" xfId="1" applyNumberFormat="1" applyFont="1" applyFill="1" applyBorder="1" applyAlignment="1" applyProtection="1">
      <alignment vertical="center" wrapText="1"/>
      <protection locked="0"/>
    </xf>
    <xf numFmtId="0" fontId="3" fillId="0" borderId="0" xfId="0" applyFont="1" applyAlignment="1">
      <alignment wrapText="1"/>
    </xf>
    <xf numFmtId="164" fontId="11" fillId="3" borderId="10" xfId="1" applyNumberFormat="1" applyFont="1" applyFill="1" applyBorder="1" applyAlignment="1" applyProtection="1">
      <alignment vertical="center" wrapText="1"/>
      <protection locked="0"/>
    </xf>
    <xf numFmtId="164" fontId="11" fillId="3" borderId="12" xfId="1" applyNumberFormat="1" applyFont="1" applyFill="1" applyBorder="1" applyAlignment="1" applyProtection="1">
      <alignment vertical="center" wrapText="1"/>
      <protection locked="0"/>
    </xf>
    <xf numFmtId="0" fontId="11" fillId="0" borderId="11" xfId="0" applyFont="1" applyBorder="1" applyAlignment="1" applyProtection="1">
      <alignment horizontal="center" vertical="center" wrapText="1"/>
      <protection locked="0"/>
    </xf>
    <xf numFmtId="0" fontId="6" fillId="0" borderId="11" xfId="3" applyFont="1" applyBorder="1" applyAlignment="1" applyProtection="1">
      <alignment horizontal="justify" vertical="center" wrapText="1"/>
      <protection locked="0"/>
    </xf>
    <xf numFmtId="0" fontId="11" fillId="0" borderId="12" xfId="0" applyFont="1" applyBorder="1" applyAlignment="1" applyProtection="1">
      <alignment horizontal="center" vertical="center" wrapText="1"/>
      <protection locked="0"/>
    </xf>
    <xf numFmtId="0" fontId="11" fillId="0" borderId="0" xfId="0" applyFont="1" applyAlignment="1">
      <alignment wrapText="1"/>
    </xf>
    <xf numFmtId="0" fontId="11" fillId="0" borderId="0" xfId="0" applyFont="1" applyProtection="1">
      <protection locked="0"/>
    </xf>
    <xf numFmtId="0" fontId="11" fillId="3" borderId="0" xfId="0" applyFont="1" applyFill="1" applyProtection="1">
      <protection locked="0"/>
    </xf>
    <xf numFmtId="0" fontId="11" fillId="0" borderId="0" xfId="0" applyFont="1"/>
    <xf numFmtId="0" fontId="11" fillId="0" borderId="8" xfId="0" applyFont="1" applyBorder="1" applyProtection="1">
      <protection locked="0"/>
    </xf>
    <xf numFmtId="0" fontId="3" fillId="0" borderId="0" xfId="0" applyFont="1"/>
    <xf numFmtId="0" fontId="3" fillId="3" borderId="0" xfId="0" applyFont="1" applyFill="1"/>
    <xf numFmtId="0" fontId="5" fillId="0" borderId="1" xfId="0" applyFont="1" applyBorder="1" applyAlignment="1" applyProtection="1">
      <alignment horizontal="center" vertical="center"/>
    </xf>
    <xf numFmtId="0" fontId="10" fillId="4" borderId="1" xfId="3" applyFont="1" applyFill="1" applyBorder="1" applyAlignment="1">
      <alignment horizontal="justify" vertical="center" wrapText="1"/>
    </xf>
    <xf numFmtId="0" fontId="17" fillId="0" borderId="1" xfId="0" applyFont="1" applyFill="1" applyBorder="1"/>
    <xf numFmtId="0" fontId="17" fillId="0" borderId="12" xfId="0" applyFont="1" applyFill="1" applyBorder="1" applyAlignment="1">
      <alignment vertical="center" wrapText="1"/>
    </xf>
    <xf numFmtId="0" fontId="17" fillId="0" borderId="1" xfId="0" applyFont="1" applyFill="1" applyBorder="1" applyAlignment="1" applyProtection="1">
      <alignment horizontal="center" vertical="center" wrapText="1"/>
      <protection locked="0"/>
    </xf>
    <xf numFmtId="3" fontId="17" fillId="0" borderId="1" xfId="0" applyNumberFormat="1" applyFont="1" applyFill="1" applyBorder="1" applyAlignment="1">
      <alignment vertical="center"/>
    </xf>
    <xf numFmtId="0" fontId="17" fillId="0" borderId="1" xfId="0" applyFont="1" applyFill="1" applyBorder="1" applyAlignment="1">
      <alignment vertical="center" wrapText="1"/>
    </xf>
    <xf numFmtId="3" fontId="17" fillId="0" borderId="1" xfId="0" applyNumberFormat="1" applyFont="1" applyFill="1" applyBorder="1" applyAlignment="1">
      <alignment vertical="center" wrapText="1"/>
    </xf>
    <xf numFmtId="164" fontId="17" fillId="0" borderId="1" xfId="1" applyNumberFormat="1" applyFont="1" applyFill="1" applyBorder="1" applyAlignment="1" applyProtection="1">
      <alignment horizontal="center" vertical="center" wrapText="1"/>
      <protection locked="0"/>
    </xf>
    <xf numFmtId="164" fontId="17" fillId="0" borderId="1" xfId="1" applyNumberFormat="1" applyFont="1" applyFill="1" applyBorder="1" applyAlignment="1" applyProtection="1">
      <alignment vertical="center" wrapText="1"/>
      <protection locked="0"/>
    </xf>
    <xf numFmtId="0" fontId="10" fillId="0" borderId="1" xfId="0" applyFont="1" applyFill="1" applyBorder="1" applyAlignment="1">
      <alignment horizontal="center" vertical="center" wrapText="1"/>
    </xf>
    <xf numFmtId="0" fontId="17" fillId="0" borderId="12" xfId="0" applyFont="1" applyFill="1" applyBorder="1" applyAlignment="1" applyProtection="1">
      <alignment horizontal="justify" vertical="center" wrapText="1"/>
      <protection locked="0"/>
    </xf>
    <xf numFmtId="0" fontId="17" fillId="0" borderId="1" xfId="0" applyFont="1" applyFill="1" applyBorder="1" applyAlignment="1">
      <alignment horizontal="center" vertical="center" wrapText="1"/>
    </xf>
    <xf numFmtId="0" fontId="17" fillId="0" borderId="12" xfId="0" applyFont="1" applyFill="1" applyBorder="1" applyAlignment="1">
      <alignment horizontal="left" vertical="center" wrapText="1"/>
    </xf>
    <xf numFmtId="3" fontId="17"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0" fillId="0" borderId="0" xfId="0" applyFill="1"/>
    <xf numFmtId="3" fontId="17" fillId="0" borderId="1" xfId="1" applyNumberFormat="1" applyFont="1" applyFill="1" applyBorder="1" applyAlignment="1" applyProtection="1">
      <alignment vertical="center" wrapText="1"/>
      <protection locked="0"/>
    </xf>
    <xf numFmtId="3" fontId="16" fillId="0" borderId="1" xfId="1" applyNumberFormat="1" applyFont="1" applyFill="1" applyBorder="1" applyAlignment="1" applyProtection="1">
      <alignment horizontal="center" vertical="center" wrapText="1"/>
      <protection locked="0"/>
    </xf>
    <xf numFmtId="164" fontId="16" fillId="0" borderId="1" xfId="1" applyNumberFormat="1"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wrapText="1"/>
      <protection locked="0"/>
    </xf>
    <xf numFmtId="3" fontId="16" fillId="0" borderId="12" xfId="1" applyNumberFormat="1" applyFont="1" applyFill="1" applyBorder="1" applyAlignment="1" applyProtection="1">
      <alignment horizontal="center" vertical="center" wrapText="1"/>
      <protection locked="0"/>
    </xf>
    <xf numFmtId="3" fontId="16" fillId="0" borderId="1" xfId="1" applyNumberFormat="1" applyFont="1" applyFill="1" applyBorder="1" applyAlignment="1" applyProtection="1">
      <alignment vertical="center" wrapText="1"/>
      <protection locked="0"/>
    </xf>
    <xf numFmtId="164" fontId="16" fillId="0" borderId="1" xfId="1" applyNumberFormat="1" applyFont="1" applyFill="1" applyBorder="1" applyAlignment="1" applyProtection="1">
      <alignment vertical="center" wrapText="1"/>
      <protection locked="0"/>
    </xf>
    <xf numFmtId="164" fontId="19" fillId="0" borderId="1" xfId="1"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3" fontId="17" fillId="0" borderId="1" xfId="1" applyNumberFormat="1" applyFont="1" applyFill="1" applyBorder="1" applyAlignment="1" applyProtection="1">
      <alignment horizontal="center" vertical="center" wrapText="1"/>
      <protection locked="0"/>
    </xf>
    <xf numFmtId="0" fontId="10" fillId="0" borderId="1" xfId="3" applyFont="1" applyFill="1" applyBorder="1" applyAlignment="1">
      <alignment horizontal="center" vertical="center" wrapText="1"/>
    </xf>
    <xf numFmtId="3" fontId="17" fillId="0" borderId="1" xfId="0" applyNumberFormat="1" applyFont="1" applyFill="1" applyBorder="1" applyAlignment="1">
      <alignment wrapText="1"/>
    </xf>
    <xf numFmtId="0" fontId="16" fillId="0" borderId="1" xfId="0" applyFont="1" applyFill="1" applyBorder="1" applyAlignment="1" applyProtection="1">
      <alignment horizontal="justify" vertical="center" wrapText="1"/>
      <protection locked="0"/>
    </xf>
    <xf numFmtId="0" fontId="16" fillId="0" borderId="1" xfId="0" applyFont="1" applyFill="1" applyBorder="1" applyAlignment="1" applyProtection="1">
      <alignment horizontal="right" vertical="center" wrapText="1"/>
      <protection locked="0"/>
    </xf>
    <xf numFmtId="164" fontId="16" fillId="0" borderId="1" xfId="1" applyNumberFormat="1" applyFont="1" applyFill="1" applyBorder="1" applyAlignment="1" applyProtection="1">
      <alignment horizontal="left" vertical="center" wrapText="1"/>
      <protection locked="0"/>
    </xf>
    <xf numFmtId="43" fontId="16" fillId="0" borderId="1" xfId="1" applyFont="1" applyFill="1" applyBorder="1" applyAlignment="1" applyProtection="1">
      <alignment vertical="center" wrapText="1"/>
      <protection locked="0"/>
    </xf>
    <xf numFmtId="0" fontId="17" fillId="0" borderId="12" xfId="0" applyFont="1" applyFill="1" applyBorder="1" applyAlignment="1" applyProtection="1">
      <alignment horizontal="center" vertical="center" wrapText="1"/>
      <protection locked="0"/>
    </xf>
    <xf numFmtId="0" fontId="10" fillId="0" borderId="12" xfId="0" applyFont="1" applyFill="1" applyBorder="1" applyAlignment="1">
      <alignment horizontal="justify" vertical="center" wrapText="1"/>
    </xf>
    <xf numFmtId="0" fontId="10" fillId="0" borderId="1" xfId="0" applyFont="1" applyFill="1" applyBorder="1" applyAlignment="1" applyProtection="1">
      <alignment horizontal="justify" vertical="center" wrapText="1"/>
      <protection locked="0"/>
    </xf>
    <xf numFmtId="0" fontId="21" fillId="0" borderId="0" xfId="0" applyFont="1" applyFill="1"/>
    <xf numFmtId="0" fontId="18" fillId="0" borderId="0" xfId="0" applyFont="1" applyFill="1" applyBorder="1" applyAlignment="1">
      <alignment horizontal="center" vertical="center"/>
    </xf>
    <xf numFmtId="0" fontId="23" fillId="0" borderId="1" xfId="2" applyFont="1" applyFill="1" applyBorder="1" applyAlignment="1" applyProtection="1">
      <alignment horizontal="center" vertical="center" wrapText="1"/>
    </xf>
    <xf numFmtId="165" fontId="16" fillId="0" borderId="1" xfId="1" applyNumberFormat="1" applyFont="1" applyFill="1" applyBorder="1" applyAlignment="1" applyProtection="1">
      <alignment horizontal="center" vertical="center" wrapText="1"/>
      <protection locked="0"/>
    </xf>
    <xf numFmtId="0" fontId="0" fillId="0" borderId="0" xfId="0"/>
    <xf numFmtId="0" fontId="3" fillId="0" borderId="0" xfId="0" applyFont="1"/>
    <xf numFmtId="0" fontId="3" fillId="0" borderId="0" xfId="0" applyFont="1" applyFill="1"/>
    <xf numFmtId="0" fontId="3" fillId="0" borderId="0" xfId="0" applyFont="1" applyBorder="1"/>
    <xf numFmtId="0" fontId="11" fillId="0" borderId="0" xfId="0" applyFont="1"/>
    <xf numFmtId="0" fontId="11" fillId="0" borderId="0" xfId="0" applyFont="1" applyAlignment="1">
      <alignment wrapText="1"/>
    </xf>
    <xf numFmtId="0" fontId="3" fillId="3" borderId="10" xfId="0" applyFont="1" applyFill="1" applyBorder="1" applyAlignment="1" applyProtection="1">
      <alignment horizontal="center" vertical="center" wrapText="1"/>
      <protection locked="0"/>
    </xf>
    <xf numFmtId="164" fontId="11" fillId="3" borderId="10" xfId="1" applyNumberFormat="1" applyFont="1" applyFill="1" applyBorder="1" applyAlignment="1" applyProtection="1">
      <alignment vertical="center" wrapText="1"/>
      <protection locked="0"/>
    </xf>
    <xf numFmtId="164" fontId="11" fillId="3" borderId="12" xfId="1" applyNumberFormat="1" applyFont="1" applyFill="1" applyBorder="1" applyAlignment="1" applyProtection="1">
      <alignment vertical="center" wrapText="1"/>
      <protection locked="0"/>
    </xf>
    <xf numFmtId="0" fontId="11" fillId="0" borderId="11" xfId="0" applyFont="1" applyBorder="1" applyAlignment="1" applyProtection="1">
      <alignment horizontal="center" vertical="center" wrapText="1"/>
      <protection locked="0"/>
    </xf>
    <xf numFmtId="0" fontId="6" fillId="0" borderId="11" xfId="3" applyFont="1" applyBorder="1" applyAlignment="1" applyProtection="1">
      <alignment horizontal="justify" vertical="center" wrapText="1"/>
      <protection locked="0"/>
    </xf>
    <xf numFmtId="0" fontId="11" fillId="0" borderId="12" xfId="0" applyFont="1" applyBorder="1" applyAlignment="1" applyProtection="1">
      <alignment horizontal="center" vertical="center" wrapText="1"/>
      <protection locked="0"/>
    </xf>
    <xf numFmtId="0" fontId="11" fillId="0" borderId="0" xfId="0" applyFont="1" applyProtection="1">
      <protection locked="0"/>
    </xf>
    <xf numFmtId="0" fontId="11" fillId="3" borderId="0" xfId="0" applyFont="1" applyFill="1" applyProtection="1">
      <protection locked="0"/>
    </xf>
    <xf numFmtId="0" fontId="3" fillId="0" borderId="0" xfId="0" applyFont="1" applyAlignment="1" applyProtection="1">
      <alignment horizontal="center" vertical="center" wrapText="1"/>
    </xf>
    <xf numFmtId="0" fontId="10" fillId="0" borderId="1" xfId="2" applyFont="1" applyFill="1" applyBorder="1" applyAlignment="1" applyProtection="1">
      <alignment horizontal="center" vertical="center" wrapText="1"/>
    </xf>
    <xf numFmtId="0" fontId="20" fillId="0" borderId="0" xfId="0" applyFont="1" applyAlignment="1" applyProtection="1">
      <alignment horizontal="center"/>
      <protection locked="0"/>
    </xf>
    <xf numFmtId="0" fontId="20" fillId="0" borderId="8" xfId="0" applyFont="1" applyBorder="1" applyProtection="1">
      <protection locked="0"/>
    </xf>
    <xf numFmtId="0" fontId="20" fillId="0" borderId="0" xfId="0" applyFont="1"/>
    <xf numFmtId="0" fontId="20" fillId="0" borderId="0" xfId="0" applyFont="1" applyProtection="1">
      <protection locked="0"/>
    </xf>
    <xf numFmtId="0" fontId="20" fillId="0" borderId="0" xfId="0" applyFont="1" applyBorder="1"/>
    <xf numFmtId="0" fontId="20" fillId="0" borderId="0" xfId="0" applyFont="1" applyBorder="1" applyProtection="1">
      <protection locked="0"/>
    </xf>
    <xf numFmtId="170" fontId="24" fillId="5" borderId="1" xfId="1" applyNumberFormat="1" applyFont="1" applyFill="1" applyBorder="1" applyAlignment="1" applyProtection="1">
      <alignment vertical="center" wrapText="1"/>
      <protection locked="0"/>
    </xf>
    <xf numFmtId="168" fontId="24" fillId="5" borderId="1" xfId="1" applyNumberFormat="1" applyFont="1" applyFill="1" applyBorder="1" applyAlignment="1" applyProtection="1">
      <alignment vertical="center" wrapText="1"/>
      <protection locked="0"/>
    </xf>
    <xf numFmtId="0" fontId="24" fillId="3" borderId="1" xfId="0" applyFont="1" applyFill="1" applyBorder="1" applyAlignment="1" applyProtection="1">
      <alignment horizontal="center" vertical="center" wrapText="1"/>
      <protection locked="0"/>
    </xf>
    <xf numFmtId="0" fontId="14" fillId="3" borderId="1" xfId="0" applyFont="1" applyFill="1" applyBorder="1" applyAlignment="1">
      <alignment horizontal="center" vertical="center" wrapText="1"/>
    </xf>
    <xf numFmtId="0" fontId="24" fillId="0" borderId="0" xfId="0" applyFont="1" applyAlignment="1">
      <alignment wrapText="1"/>
    </xf>
    <xf numFmtId="0" fontId="14" fillId="3" borderId="1" xfId="0" applyFont="1" applyFill="1" applyBorder="1" applyAlignment="1">
      <alignment vertical="center" wrapText="1"/>
    </xf>
    <xf numFmtId="0" fontId="24" fillId="0" borderId="1" xfId="0" applyFont="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5" fillId="3" borderId="1" xfId="3" applyFont="1" applyFill="1" applyBorder="1" applyAlignment="1">
      <alignment vertical="center" wrapText="1"/>
    </xf>
    <xf numFmtId="0" fontId="14" fillId="0" borderId="1" xfId="2" applyFont="1" applyFill="1" applyBorder="1" applyAlignment="1" applyProtection="1">
      <alignment horizontal="center" vertical="center" wrapText="1"/>
    </xf>
    <xf numFmtId="0" fontId="15" fillId="3" borderId="10" xfId="0" applyFont="1" applyFill="1" applyBorder="1" applyAlignment="1" applyProtection="1">
      <alignment horizontal="left" vertical="center" wrapText="1"/>
      <protection locked="0"/>
    </xf>
    <xf numFmtId="0" fontId="14" fillId="0" borderId="1" xfId="2" applyFont="1" applyFill="1" applyBorder="1" applyAlignment="1" applyProtection="1">
      <alignment horizontal="left" vertical="center" wrapText="1"/>
    </xf>
    <xf numFmtId="0" fontId="14" fillId="4" borderId="1" xfId="0" applyFont="1" applyFill="1" applyBorder="1" applyAlignment="1">
      <alignment horizontal="left" vertical="center" wrapText="1"/>
    </xf>
    <xf numFmtId="164" fontId="26" fillId="4" borderId="1" xfId="1" applyNumberFormat="1" applyFont="1" applyFill="1" applyBorder="1" applyAlignment="1">
      <alignment horizontal="center" vertical="center" wrapText="1"/>
    </xf>
    <xf numFmtId="17" fontId="15" fillId="3" borderId="1" xfId="0" applyNumberFormat="1" applyFont="1" applyFill="1" applyBorder="1" applyAlignment="1" applyProtection="1">
      <alignment horizontal="center" vertical="center" wrapText="1"/>
      <protection locked="0"/>
    </xf>
    <xf numFmtId="0" fontId="26" fillId="4" borderId="1" xfId="0" applyFont="1" applyFill="1" applyBorder="1" applyAlignment="1">
      <alignment horizontal="center" vertical="center" wrapText="1"/>
    </xf>
    <xf numFmtId="0" fontId="14" fillId="4" borderId="1" xfId="3" applyFont="1" applyFill="1" applyBorder="1" applyAlignment="1">
      <alignment horizontal="justify" vertical="center" wrapText="1"/>
    </xf>
    <xf numFmtId="0" fontId="15" fillId="0" borderId="1" xfId="0" applyFont="1" applyBorder="1" applyAlignment="1" applyProtection="1">
      <alignment horizontal="left" vertical="center" wrapText="1"/>
      <protection locked="0"/>
    </xf>
    <xf numFmtId="0" fontId="14" fillId="4" borderId="11" xfId="0" applyFont="1" applyFill="1" applyBorder="1" applyAlignment="1">
      <alignment horizontal="left" vertical="center" wrapText="1"/>
    </xf>
    <xf numFmtId="164" fontId="14" fillId="0" borderId="1" xfId="1" applyNumberFormat="1" applyFont="1" applyFill="1" applyBorder="1" applyAlignment="1" applyProtection="1">
      <alignment horizontal="center" vertical="center" wrapText="1"/>
    </xf>
    <xf numFmtId="0" fontId="26" fillId="4"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164" fontId="14" fillId="4" borderId="1" xfId="1" applyNumberFormat="1"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14" fillId="4" borderId="1" xfId="2" applyFont="1" applyFill="1" applyBorder="1" applyAlignment="1" applyProtection="1">
      <alignment horizontal="left" vertical="center" wrapText="1"/>
    </xf>
    <xf numFmtId="0" fontId="14" fillId="0" borderId="8" xfId="0" applyFont="1" applyFill="1" applyBorder="1" applyAlignment="1">
      <alignment horizontal="left" vertical="center" wrapText="1"/>
    </xf>
    <xf numFmtId="0" fontId="26" fillId="0" borderId="11" xfId="0" applyFont="1" applyFill="1" applyBorder="1" applyAlignment="1">
      <alignment horizontal="left" vertical="center" wrapText="1"/>
    </xf>
    <xf numFmtId="0" fontId="26" fillId="0" borderId="1" xfId="0" applyFont="1" applyFill="1" applyBorder="1" applyAlignment="1">
      <alignment horizontal="left" vertical="center" wrapText="1"/>
    </xf>
    <xf numFmtId="0" fontId="26" fillId="4" borderId="1" xfId="0" applyFont="1" applyFill="1" applyBorder="1" applyAlignment="1" applyProtection="1">
      <alignment horizontal="left" vertical="center" wrapText="1"/>
      <protection locked="0"/>
    </xf>
    <xf numFmtId="164" fontId="26" fillId="0" borderId="15" xfId="1" applyNumberFormat="1" applyFont="1" applyFill="1" applyBorder="1" applyAlignment="1">
      <alignment horizontal="center" vertical="center" wrapText="1"/>
    </xf>
    <xf numFmtId="164" fontId="26" fillId="4" borderId="1" xfId="1" applyNumberFormat="1" applyFont="1" applyFill="1" applyBorder="1" applyAlignment="1">
      <alignment horizontal="left" vertical="center" wrapText="1"/>
    </xf>
    <xf numFmtId="0" fontId="26" fillId="4" borderId="15" xfId="0" applyFont="1" applyFill="1" applyBorder="1" applyAlignment="1">
      <alignment horizontal="left" vertical="center" wrapText="1"/>
    </xf>
    <xf numFmtId="0" fontId="26" fillId="0" borderId="1" xfId="0" applyFont="1" applyFill="1" applyBorder="1" applyAlignment="1">
      <alignment horizontal="left" vertical="center"/>
    </xf>
    <xf numFmtId="0" fontId="26" fillId="0" borderId="1" xfId="0" applyFont="1" applyFill="1" applyBorder="1" applyAlignment="1" applyProtection="1">
      <alignment horizontal="left" vertical="center" wrapText="1"/>
      <protection locked="0"/>
    </xf>
    <xf numFmtId="164" fontId="26" fillId="4" borderId="1" xfId="1" applyNumberFormat="1" applyFont="1" applyFill="1" applyBorder="1" applyAlignment="1">
      <alignment horizontal="right" vertical="center" wrapText="1"/>
    </xf>
    <xf numFmtId="164" fontId="26" fillId="0" borderId="1" xfId="1" applyNumberFormat="1" applyFont="1" applyFill="1" applyBorder="1" applyAlignment="1">
      <alignment horizontal="right" vertical="center" wrapText="1"/>
    </xf>
    <xf numFmtId="0" fontId="26" fillId="4" borderId="1" xfId="0" applyFont="1" applyFill="1" applyBorder="1" applyAlignment="1">
      <alignment horizontal="right" vertical="center" wrapText="1"/>
    </xf>
    <xf numFmtId="0" fontId="26" fillId="0" borderId="1" xfId="0" applyFont="1" applyFill="1" applyBorder="1" applyAlignment="1">
      <alignment horizontal="right" vertical="center"/>
    </xf>
    <xf numFmtId="164" fontId="26" fillId="0" borderId="1" xfId="1" applyNumberFormat="1" applyFont="1" applyFill="1" applyBorder="1" applyAlignment="1" applyProtection="1">
      <alignment horizontal="right" vertical="center" wrapText="1"/>
      <protection locked="0"/>
    </xf>
    <xf numFmtId="0" fontId="15" fillId="3" borderId="1" xfId="0" applyFont="1" applyFill="1" applyBorder="1" applyAlignment="1">
      <alignment horizontal="left" vertical="center" wrapText="1"/>
    </xf>
    <xf numFmtId="0" fontId="15" fillId="3" borderId="1" xfId="0" applyFont="1" applyFill="1" applyBorder="1" applyAlignment="1">
      <alignment vertical="top" wrapText="1"/>
    </xf>
    <xf numFmtId="0" fontId="15" fillId="3" borderId="1" xfId="0" applyFont="1" applyFill="1" applyBorder="1" applyAlignment="1">
      <alignment horizontal="center" vertical="top" wrapText="1"/>
    </xf>
    <xf numFmtId="0" fontId="15" fillId="3" borderId="1" xfId="0" applyFont="1" applyFill="1" applyBorder="1" applyAlignment="1">
      <alignment horizontal="left" vertical="top" wrapText="1"/>
    </xf>
    <xf numFmtId="0" fontId="15" fillId="3" borderId="1" xfId="0" applyFont="1" applyFill="1" applyBorder="1" applyAlignment="1">
      <alignment horizontal="left" vertical="center"/>
    </xf>
    <xf numFmtId="0" fontId="15" fillId="0" borderId="11" xfId="0" applyFont="1" applyBorder="1" applyAlignment="1" applyProtection="1">
      <alignment horizontal="center" vertical="center" wrapText="1"/>
      <protection locked="0"/>
    </xf>
    <xf numFmtId="0" fontId="14" fillId="0" borderId="11" xfId="3" applyFont="1" applyBorder="1" applyAlignment="1" applyProtection="1">
      <alignment horizontal="justify" vertical="center" wrapText="1"/>
      <protection locked="0"/>
    </xf>
    <xf numFmtId="0" fontId="15" fillId="0" borderId="12" xfId="0" applyFont="1" applyBorder="1" applyAlignment="1" applyProtection="1">
      <alignment horizontal="center" vertical="center" wrapText="1"/>
      <protection locked="0"/>
    </xf>
    <xf numFmtId="0" fontId="15" fillId="0" borderId="0" xfId="0" applyFont="1" applyProtection="1">
      <protection locked="0"/>
    </xf>
    <xf numFmtId="0" fontId="15" fillId="3" borderId="0" xfId="0" applyFont="1" applyFill="1" applyProtection="1">
      <protection locked="0"/>
    </xf>
    <xf numFmtId="0" fontId="15" fillId="0" borderId="0" xfId="0" applyFont="1" applyAlignment="1" applyProtection="1">
      <alignment horizontal="center"/>
      <protection locked="0"/>
    </xf>
    <xf numFmtId="0" fontId="15" fillId="0" borderId="0" xfId="0" applyFont="1" applyBorder="1" applyProtection="1">
      <protection locked="0"/>
    </xf>
    <xf numFmtId="0" fontId="11" fillId="0" borderId="0" xfId="0" applyFont="1" applyBorder="1" applyProtection="1">
      <protection locked="0"/>
    </xf>
    <xf numFmtId="164" fontId="17" fillId="0" borderId="1" xfId="1" applyNumberFormat="1" applyFont="1" applyFill="1" applyBorder="1" applyAlignment="1" applyProtection="1">
      <alignment horizontal="center" vertical="center" wrapText="1"/>
      <protection locked="0"/>
    </xf>
    <xf numFmtId="164" fontId="17" fillId="4" borderId="1" xfId="1" applyNumberFormat="1" applyFont="1" applyFill="1" applyBorder="1" applyAlignment="1" applyProtection="1">
      <alignment horizontal="right" vertical="center" wrapText="1"/>
      <protection locked="0"/>
    </xf>
    <xf numFmtId="164" fontId="17" fillId="4" borderId="1" xfId="1" applyNumberFormat="1" applyFont="1" applyFill="1" applyBorder="1" applyAlignment="1" applyProtection="1">
      <alignment horizontal="center" vertical="center" wrapText="1"/>
      <protection locked="0"/>
    </xf>
    <xf numFmtId="0" fontId="11" fillId="0" borderId="0" xfId="0" applyFont="1" applyAlignment="1" applyProtection="1">
      <alignment horizontal="center"/>
      <protection locked="0"/>
    </xf>
    <xf numFmtId="166" fontId="23" fillId="0" borderId="1" xfId="2" applyNumberFormat="1" applyFont="1" applyFill="1" applyBorder="1" applyAlignment="1" applyProtection="1">
      <alignment horizontal="center" vertical="center" wrapText="1"/>
    </xf>
    <xf numFmtId="0" fontId="31" fillId="0" borderId="1" xfId="0" applyFont="1" applyFill="1" applyBorder="1" applyAlignment="1">
      <alignment horizontal="left" vertical="center" wrapText="1"/>
    </xf>
    <xf numFmtId="0" fontId="0" fillId="0" borderId="0" xfId="0"/>
    <xf numFmtId="0" fontId="3" fillId="0" borderId="0" xfId="0" applyFont="1"/>
    <xf numFmtId="0" fontId="3" fillId="0" borderId="0" xfId="0" applyFont="1" applyFill="1"/>
    <xf numFmtId="0" fontId="3" fillId="3" borderId="0" xfId="0" applyFont="1" applyFill="1"/>
    <xf numFmtId="0" fontId="3" fillId="0" borderId="0" xfId="0" applyFont="1" applyBorder="1"/>
    <xf numFmtId="0" fontId="11" fillId="0" borderId="0" xfId="0" applyFont="1"/>
    <xf numFmtId="0" fontId="11" fillId="0" borderId="0" xfId="0" applyFont="1" applyAlignment="1">
      <alignment wrapText="1"/>
    </xf>
    <xf numFmtId="0" fontId="11" fillId="0" borderId="11" xfId="0" applyFont="1" applyBorder="1" applyAlignment="1" applyProtection="1">
      <alignment horizontal="center" vertical="center" wrapText="1"/>
      <protection locked="0"/>
    </xf>
    <xf numFmtId="0" fontId="6" fillId="0" borderId="11" xfId="3" applyFont="1" applyBorder="1" applyAlignment="1" applyProtection="1">
      <alignment horizontal="justify" vertical="center" wrapText="1"/>
      <protection locked="0"/>
    </xf>
    <xf numFmtId="0" fontId="11" fillId="0" borderId="0" xfId="0" applyFont="1" applyProtection="1">
      <protection locked="0"/>
    </xf>
    <xf numFmtId="0" fontId="11" fillId="3" borderId="0" xfId="0" applyFont="1" applyFill="1" applyProtection="1">
      <protection locked="0"/>
    </xf>
    <xf numFmtId="0" fontId="3" fillId="0" borderId="0" xfId="0" applyFont="1" applyProtection="1"/>
    <xf numFmtId="0" fontId="3" fillId="0" borderId="0" xfId="0" applyFont="1" applyAlignment="1" applyProtection="1">
      <alignment vertical="center"/>
    </xf>
    <xf numFmtId="0" fontId="3" fillId="0" borderId="0" xfId="0" applyFont="1" applyAlignment="1" applyProtection="1">
      <alignment horizontal="center" vertical="center" wrapText="1"/>
    </xf>
    <xf numFmtId="0" fontId="17" fillId="9" borderId="16" xfId="0" applyFont="1" applyFill="1" applyBorder="1" applyAlignment="1" applyProtection="1">
      <alignment horizontal="center" vertical="center" wrapText="1"/>
    </xf>
    <xf numFmtId="173" fontId="17" fillId="9" borderId="17" xfId="11" applyNumberFormat="1" applyFont="1" applyFill="1" applyBorder="1" applyAlignment="1" applyProtection="1">
      <alignment vertical="center" wrapText="1"/>
      <protection locked="0"/>
    </xf>
    <xf numFmtId="168" fontId="17" fillId="9" borderId="17" xfId="1" applyNumberFormat="1" applyFont="1" applyFill="1" applyBorder="1" applyAlignment="1" applyProtection="1">
      <alignment horizontal="center" vertical="center" wrapText="1"/>
      <protection locked="0"/>
    </xf>
    <xf numFmtId="0" fontId="17" fillId="9" borderId="17" xfId="0" applyFont="1" applyFill="1" applyBorder="1" applyAlignment="1" applyProtection="1">
      <alignment horizontal="center" vertical="center" wrapText="1"/>
      <protection locked="0"/>
    </xf>
    <xf numFmtId="0" fontId="17" fillId="0" borderId="17" xfId="0" applyFont="1" applyFill="1" applyBorder="1" applyAlignment="1" applyProtection="1">
      <alignment horizontal="center" vertical="center" wrapText="1"/>
      <protection locked="0"/>
    </xf>
    <xf numFmtId="3" fontId="17" fillId="9" borderId="17" xfId="1" applyNumberFormat="1"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0" fillId="4" borderId="1" xfId="3" applyFont="1" applyFill="1" applyBorder="1" applyAlignment="1">
      <alignment horizontal="justify" vertical="center" wrapText="1"/>
    </xf>
    <xf numFmtId="173" fontId="17" fillId="9" borderId="17" xfId="11" applyNumberFormat="1" applyFont="1" applyFill="1" applyBorder="1" applyAlignment="1" applyProtection="1">
      <alignment horizontal="right" vertical="center" wrapText="1"/>
      <protection locked="0"/>
    </xf>
    <xf numFmtId="168" fontId="17" fillId="9" borderId="17" xfId="1" applyNumberFormat="1" applyFont="1" applyFill="1" applyBorder="1" applyAlignment="1" applyProtection="1">
      <alignment vertical="center" wrapText="1"/>
      <protection locked="0"/>
    </xf>
    <xf numFmtId="0" fontId="17" fillId="9" borderId="17" xfId="0" applyFont="1" applyFill="1" applyBorder="1" applyAlignment="1" applyProtection="1">
      <alignment horizontal="left" vertical="center" wrapText="1"/>
      <protection locked="0"/>
    </xf>
    <xf numFmtId="0" fontId="17" fillId="0" borderId="17" xfId="0" applyFont="1" applyFill="1" applyBorder="1" applyAlignment="1" applyProtection="1">
      <alignment horizontal="left" vertical="center" wrapText="1"/>
      <protection locked="0"/>
    </xf>
    <xf numFmtId="0" fontId="20" fillId="0" borderId="1" xfId="0" applyFont="1" applyBorder="1" applyAlignment="1">
      <alignment horizontal="center" vertical="center" wrapText="1"/>
    </xf>
    <xf numFmtId="49" fontId="3" fillId="0" borderId="1" xfId="0" applyNumberFormat="1" applyFont="1" applyBorder="1" applyAlignment="1" applyProtection="1">
      <alignment horizontal="center" vertical="center"/>
    </xf>
    <xf numFmtId="0" fontId="32" fillId="0" borderId="1" xfId="2" applyFont="1" applyFill="1" applyBorder="1" applyAlignment="1" applyProtection="1">
      <alignment horizontal="center" vertical="center" wrapText="1"/>
    </xf>
    <xf numFmtId="0" fontId="21" fillId="0" borderId="0" xfId="0" applyFont="1" applyProtection="1">
      <protection locked="0"/>
    </xf>
    <xf numFmtId="0" fontId="21" fillId="0" borderId="0" xfId="0" applyFont="1" applyAlignment="1" applyProtection="1">
      <alignment horizontal="center"/>
      <protection locked="0"/>
    </xf>
    <xf numFmtId="0" fontId="15" fillId="3" borderId="0" xfId="0" applyFont="1" applyFill="1" applyBorder="1" applyAlignment="1" applyProtection="1">
      <alignment horizontal="left" vertical="center" wrapText="1"/>
      <protection locked="0"/>
    </xf>
    <xf numFmtId="164" fontId="15" fillId="3" borderId="0" xfId="1" applyNumberFormat="1" applyFont="1" applyFill="1" applyBorder="1" applyAlignment="1" applyProtection="1">
      <alignment vertical="center" wrapText="1"/>
      <protection locked="0"/>
    </xf>
    <xf numFmtId="0" fontId="15" fillId="0" borderId="0" xfId="0" applyFont="1" applyBorder="1" applyAlignment="1" applyProtection="1">
      <alignment horizontal="center" vertical="center" wrapText="1"/>
      <protection locked="0"/>
    </xf>
    <xf numFmtId="0" fontId="14" fillId="0" borderId="0" xfId="3" applyFont="1" applyBorder="1" applyAlignment="1" applyProtection="1">
      <alignment horizontal="justify" vertical="center" wrapText="1"/>
      <protection locked="0"/>
    </xf>
    <xf numFmtId="0" fontId="14" fillId="4" borderId="1" xfId="0" applyFont="1" applyFill="1" applyBorder="1" applyAlignment="1">
      <alignment horizontal="center" vertical="center" wrapText="1"/>
    </xf>
    <xf numFmtId="164" fontId="15" fillId="3" borderId="1" xfId="1" applyNumberFormat="1" applyFont="1" applyFill="1" applyBorder="1" applyAlignment="1" applyProtection="1">
      <alignment horizontal="center" vertical="center" wrapText="1"/>
      <protection locked="0"/>
    </xf>
    <xf numFmtId="164" fontId="33" fillId="3" borderId="1" xfId="1" applyNumberFormat="1" applyFont="1" applyFill="1" applyBorder="1" applyAlignment="1" applyProtection="1">
      <alignment vertical="center" wrapText="1"/>
      <protection locked="0"/>
    </xf>
    <xf numFmtId="0" fontId="15" fillId="0" borderId="0" xfId="0" applyFont="1" applyBorder="1" applyAlignment="1" applyProtection="1">
      <alignment horizontal="center"/>
      <protection locked="0"/>
    </xf>
    <xf numFmtId="0" fontId="21" fillId="0" borderId="0" xfId="0" applyFont="1" applyBorder="1" applyAlignment="1" applyProtection="1">
      <alignment horizontal="center" vertical="center"/>
      <protection locked="0"/>
    </xf>
    <xf numFmtId="0" fontId="21" fillId="0" borderId="0" xfId="0" applyFont="1" applyBorder="1" applyAlignment="1" applyProtection="1">
      <alignment horizontal="left"/>
      <protection locked="0"/>
    </xf>
    <xf numFmtId="0" fontId="16" fillId="0" borderId="1" xfId="0" applyFont="1" applyFill="1" applyBorder="1" applyAlignment="1" applyProtection="1">
      <alignment horizontal="center" vertical="center"/>
    </xf>
    <xf numFmtId="0" fontId="16" fillId="3" borderId="1" xfId="0" applyFont="1" applyFill="1" applyBorder="1" applyAlignment="1">
      <alignment horizontal="center" vertical="center" wrapText="1"/>
    </xf>
    <xf numFmtId="0" fontId="0" fillId="0" borderId="0" xfId="0"/>
    <xf numFmtId="0" fontId="3" fillId="0" borderId="0" xfId="0" applyFont="1"/>
    <xf numFmtId="0" fontId="11" fillId="0" borderId="0" xfId="0" applyFont="1"/>
    <xf numFmtId="0" fontId="11" fillId="0" borderId="0" xfId="0" applyFont="1" applyAlignment="1">
      <alignment wrapText="1"/>
    </xf>
    <xf numFmtId="0" fontId="11" fillId="0" borderId="0" xfId="0" applyFont="1" applyProtection="1">
      <protection locked="0"/>
    </xf>
    <xf numFmtId="0" fontId="11" fillId="3" borderId="0" xfId="0" applyFont="1" applyFill="1" applyProtection="1">
      <protection locked="0"/>
    </xf>
    <xf numFmtId="0" fontId="3" fillId="0" borderId="0" xfId="0" applyFont="1" applyProtection="1"/>
    <xf numFmtId="0" fontId="16" fillId="0" borderId="1" xfId="0" applyFont="1" applyBorder="1" applyAlignment="1" applyProtection="1">
      <alignment horizontal="center" vertical="center"/>
    </xf>
    <xf numFmtId="49" fontId="16" fillId="0" borderId="1" xfId="0" applyNumberFormat="1" applyFont="1" applyBorder="1" applyAlignment="1" applyProtection="1">
      <alignment horizontal="center" vertical="center"/>
    </xf>
    <xf numFmtId="0" fontId="20" fillId="0" borderId="0" xfId="0" applyFont="1" applyAlignment="1" applyProtection="1">
      <alignment horizontal="center"/>
      <protection locked="0"/>
    </xf>
    <xf numFmtId="0" fontId="20" fillId="0" borderId="0" xfId="0" applyFont="1" applyProtection="1">
      <protection locked="0"/>
    </xf>
    <xf numFmtId="0" fontId="6" fillId="0" borderId="18" xfId="13" applyNumberFormat="1" applyFont="1" applyFill="1" applyBorder="1" applyAlignment="1" applyProtection="1">
      <alignment horizontal="center" vertical="center" wrapText="1"/>
    </xf>
    <xf numFmtId="0" fontId="7" fillId="0" borderId="18" xfId="13" applyNumberFormat="1" applyFont="1" applyFill="1" applyBorder="1" applyAlignment="1" applyProtection="1">
      <alignment horizontal="center" vertical="center" wrapText="1"/>
    </xf>
    <xf numFmtId="0" fontId="24" fillId="5" borderId="18" xfId="14" applyFont="1" applyFill="1" applyBorder="1" applyAlignment="1" applyProtection="1">
      <alignment horizontal="center" vertical="center" wrapText="1"/>
      <protection locked="0"/>
    </xf>
    <xf numFmtId="170" fontId="24" fillId="5" borderId="18" xfId="8" applyNumberFormat="1" applyFont="1" applyFill="1" applyBorder="1" applyAlignment="1" applyProtection="1">
      <alignment vertical="center" wrapText="1"/>
      <protection locked="0"/>
    </xf>
    <xf numFmtId="168" fontId="24" fillId="5" borderId="18" xfId="8" applyNumberFormat="1" applyFont="1" applyFill="1" applyBorder="1" applyAlignment="1" applyProtection="1">
      <alignment vertical="center" wrapText="1"/>
      <protection locked="0"/>
    </xf>
    <xf numFmtId="0" fontId="36" fillId="0" borderId="22" xfId="14" applyFont="1" applyBorder="1" applyAlignment="1" applyProtection="1">
      <alignment horizontal="center" vertical="center" wrapText="1"/>
      <protection locked="0"/>
    </xf>
    <xf numFmtId="0" fontId="6" fillId="0" borderId="22" xfId="12" applyNumberFormat="1" applyFont="1" applyFill="1" applyBorder="1" applyAlignment="1" applyProtection="1">
      <alignment horizontal="justify" vertical="center" wrapText="1"/>
      <protection locked="0"/>
    </xf>
    <xf numFmtId="0" fontId="36" fillId="0" borderId="20" xfId="14" applyFont="1" applyBorder="1" applyAlignment="1" applyProtection="1">
      <alignment horizontal="center" vertical="center" wrapText="1"/>
      <protection locked="0"/>
    </xf>
    <xf numFmtId="0" fontId="6" fillId="6" borderId="18" xfId="13" applyNumberFormat="1" applyFont="1" applyFill="1" applyBorder="1" applyAlignment="1" applyProtection="1">
      <alignment horizontal="center" vertical="center" wrapText="1"/>
    </xf>
    <xf numFmtId="0" fontId="24" fillId="6" borderId="18" xfId="14" applyFont="1" applyFill="1" applyBorder="1" applyAlignment="1" applyProtection="1">
      <alignment horizontal="center" vertical="center" wrapText="1"/>
      <protection locked="0"/>
    </xf>
    <xf numFmtId="0" fontId="25" fillId="3" borderId="1" xfId="12" applyFont="1" applyFill="1" applyBorder="1" applyAlignment="1">
      <alignment horizontal="justify" vertical="center" wrapText="1"/>
    </xf>
    <xf numFmtId="169" fontId="24" fillId="5" borderId="18" xfId="14" applyNumberFormat="1" applyFont="1" applyFill="1" applyBorder="1" applyAlignment="1" applyProtection="1">
      <alignment horizontal="center" vertical="center" wrapText="1"/>
      <protection locked="0"/>
    </xf>
    <xf numFmtId="0" fontId="6" fillId="0" borderId="19" xfId="13" applyNumberFormat="1" applyFont="1" applyFill="1" applyBorder="1" applyAlignment="1" applyProtection="1">
      <alignment horizontal="center" vertical="center" wrapText="1"/>
    </xf>
    <xf numFmtId="0" fontId="7" fillId="6" borderId="18" xfId="13" applyNumberFormat="1" applyFont="1" applyFill="1" applyBorder="1" applyAlignment="1" applyProtection="1">
      <alignment horizontal="center" vertical="center" wrapText="1"/>
    </xf>
    <xf numFmtId="0" fontId="24" fillId="3" borderId="18" xfId="14" applyFont="1" applyFill="1" applyBorder="1" applyAlignment="1" applyProtection="1">
      <alignment horizontal="center" vertical="center" wrapText="1"/>
      <protection locked="0"/>
    </xf>
    <xf numFmtId="0" fontId="24" fillId="0" borderId="0" xfId="14" applyFont="1" applyBorder="1"/>
    <xf numFmtId="0" fontId="36" fillId="5" borderId="0" xfId="14" applyFont="1" applyFill="1" applyBorder="1" applyAlignment="1" applyProtection="1">
      <alignment horizontal="left" vertical="center" wrapText="1"/>
      <protection locked="0"/>
    </xf>
    <xf numFmtId="0" fontId="36" fillId="0" borderId="0" xfId="14" applyFont="1" applyBorder="1" applyAlignment="1" applyProtection="1">
      <alignment horizontal="center" vertical="center" wrapText="1"/>
      <protection locked="0"/>
    </xf>
    <xf numFmtId="0" fontId="6" fillId="0" borderId="0" xfId="12" applyNumberFormat="1" applyFont="1" applyFill="1" applyBorder="1" applyAlignment="1" applyProtection="1">
      <alignment horizontal="justify" vertical="center" wrapText="1"/>
      <protection locked="0"/>
    </xf>
    <xf numFmtId="0" fontId="24" fillId="5" borderId="0" xfId="14" applyFont="1" applyFill="1" applyBorder="1"/>
    <xf numFmtId="0" fontId="24" fillId="6" borderId="24" xfId="14" applyFont="1" applyFill="1" applyBorder="1" applyAlignment="1" applyProtection="1">
      <alignment horizontal="center" vertical="center" wrapText="1"/>
    </xf>
    <xf numFmtId="0" fontId="14" fillId="3" borderId="13" xfId="14" applyFont="1" applyFill="1" applyBorder="1" applyAlignment="1">
      <alignment horizontal="justify" vertical="center" wrapText="1"/>
    </xf>
    <xf numFmtId="168" fontId="24" fillId="5" borderId="19" xfId="8" applyNumberFormat="1" applyFont="1" applyFill="1" applyBorder="1" applyAlignment="1" applyProtection="1">
      <alignment vertical="center" wrapText="1"/>
      <protection locked="0"/>
    </xf>
    <xf numFmtId="168" fontId="24" fillId="5" borderId="19" xfId="8" applyNumberFormat="1" applyFont="1" applyFill="1" applyBorder="1" applyAlignment="1" applyProtection="1">
      <alignment horizontal="center" vertical="center" wrapText="1"/>
      <protection locked="0"/>
    </xf>
    <xf numFmtId="0" fontId="24" fillId="5" borderId="19" xfId="14" applyFont="1" applyFill="1" applyBorder="1" applyAlignment="1" applyProtection="1">
      <alignment horizontal="center" vertical="center" wrapText="1"/>
      <protection locked="0"/>
    </xf>
    <xf numFmtId="0" fontId="24" fillId="0" borderId="19" xfId="14" applyFont="1" applyBorder="1" applyAlignment="1" applyProtection="1">
      <alignment horizontal="center" vertical="center" wrapText="1"/>
      <protection locked="0"/>
    </xf>
    <xf numFmtId="0" fontId="24" fillId="6" borderId="19" xfId="14" applyFont="1" applyFill="1" applyBorder="1" applyAlignment="1" applyProtection="1">
      <alignment horizontal="center" vertical="center" wrapText="1"/>
      <protection locked="0"/>
    </xf>
    <xf numFmtId="0" fontId="17" fillId="9" borderId="17" xfId="0" applyFont="1" applyFill="1" applyBorder="1" applyAlignment="1" applyProtection="1">
      <alignment horizontal="center" vertical="center" wrapText="1"/>
      <protection locked="0"/>
    </xf>
    <xf numFmtId="0" fontId="40" fillId="0" borderId="1" xfId="0" applyFont="1" applyBorder="1" applyAlignment="1">
      <alignment wrapText="1"/>
    </xf>
    <xf numFmtId="0" fontId="21" fillId="0" borderId="1" xfId="0" applyFont="1" applyBorder="1" applyAlignment="1">
      <alignment wrapText="1"/>
    </xf>
    <xf numFmtId="0" fontId="0" fillId="0" borderId="1" xfId="0" applyBorder="1"/>
    <xf numFmtId="0" fontId="41" fillId="0" borderId="1" xfId="0" applyFont="1" applyBorder="1" applyAlignment="1">
      <alignment horizontal="center" vertical="center"/>
    </xf>
    <xf numFmtId="0" fontId="41" fillId="0" borderId="1" xfId="0" applyFont="1" applyBorder="1" applyAlignment="1">
      <alignment horizontal="center" vertical="center" wrapText="1"/>
    </xf>
    <xf numFmtId="0" fontId="42" fillId="0" borderId="1" xfId="0" applyFont="1" applyBorder="1" applyAlignment="1">
      <alignment vertical="center"/>
    </xf>
    <xf numFmtId="167" fontId="42" fillId="0" borderId="1" xfId="0" applyNumberFormat="1" applyFont="1" applyBorder="1" applyAlignment="1">
      <alignment horizontal="center" vertical="center"/>
    </xf>
    <xf numFmtId="167" fontId="21" fillId="0" borderId="1" xfId="0" applyNumberFormat="1" applyFont="1" applyBorder="1" applyAlignment="1">
      <alignment horizontal="center" vertical="center"/>
    </xf>
    <xf numFmtId="49" fontId="20" fillId="0" borderId="1" xfId="0" applyNumberFormat="1" applyFont="1" applyBorder="1" applyAlignment="1" applyProtection="1">
      <alignment horizontal="center" vertical="center"/>
    </xf>
    <xf numFmtId="167" fontId="31" fillId="0" borderId="1" xfId="0" applyNumberFormat="1" applyFont="1" applyFill="1" applyBorder="1" applyAlignment="1">
      <alignment horizontal="center" vertical="center" wrapText="1"/>
    </xf>
    <xf numFmtId="3" fontId="11" fillId="0" borderId="0" xfId="0" applyNumberFormat="1" applyFont="1" applyProtection="1">
      <protection locked="0"/>
    </xf>
    <xf numFmtId="164" fontId="11" fillId="3" borderId="1" xfId="1" applyNumberFormat="1" applyFont="1" applyFill="1" applyBorder="1" applyAlignment="1" applyProtection="1">
      <alignment vertical="center" wrapText="1"/>
      <protection locked="0"/>
    </xf>
    <xf numFmtId="0" fontId="3" fillId="0" borderId="1" xfId="0" applyFont="1" applyFill="1" applyBorder="1" applyAlignment="1" applyProtection="1">
      <alignment horizontal="center" vertical="center"/>
    </xf>
    <xf numFmtId="0" fontId="20"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7" fillId="0" borderId="1" xfId="2" applyFont="1" applyFill="1" applyBorder="1" applyAlignment="1" applyProtection="1">
      <alignment horizontal="center" vertical="center" wrapText="1"/>
    </xf>
    <xf numFmtId="167" fontId="23" fillId="0" borderId="1" xfId="2" applyNumberFormat="1" applyFont="1" applyFill="1" applyBorder="1" applyAlignment="1" applyProtection="1">
      <alignment horizontal="center" vertical="center" wrapText="1"/>
    </xf>
    <xf numFmtId="164" fontId="17" fillId="8" borderId="1" xfId="1" applyNumberFormat="1" applyFont="1" applyFill="1" applyBorder="1" applyAlignment="1" applyProtection="1">
      <alignment horizontal="center" vertical="center" wrapText="1"/>
      <protection locked="0"/>
    </xf>
    <xf numFmtId="0" fontId="3" fillId="0" borderId="8" xfId="0" applyFont="1" applyBorder="1" applyProtection="1">
      <protection locked="0"/>
    </xf>
    <xf numFmtId="0" fontId="3" fillId="0" borderId="8" xfId="0" applyFont="1" applyBorder="1" applyAlignment="1" applyProtection="1">
      <protection locked="0"/>
    </xf>
    <xf numFmtId="0" fontId="16" fillId="0" borderId="1" xfId="0" applyFont="1" applyFill="1" applyBorder="1" applyAlignment="1" applyProtection="1">
      <alignment horizontal="center" vertical="center"/>
    </xf>
    <xf numFmtId="0" fontId="16" fillId="0" borderId="1" xfId="0" applyFont="1" applyBorder="1" applyAlignment="1" applyProtection="1">
      <alignment horizontal="center" vertical="center"/>
    </xf>
    <xf numFmtId="0" fontId="4" fillId="0" borderId="0" xfId="0" applyFont="1" applyBorder="1" applyAlignment="1" applyProtection="1">
      <alignment horizontal="center" vertical="center"/>
    </xf>
    <xf numFmtId="0" fontId="20"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16" fillId="0" borderId="0" xfId="0" applyFont="1" applyBorder="1" applyAlignment="1" applyProtection="1">
      <alignment horizontal="center" vertical="center"/>
    </xf>
    <xf numFmtId="0" fontId="3" fillId="0" borderId="1" xfId="0" applyFont="1" applyFill="1" applyBorder="1" applyAlignment="1" applyProtection="1">
      <alignment horizontal="center" vertical="center"/>
    </xf>
    <xf numFmtId="0" fontId="20"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11" fillId="0" borderId="0" xfId="0" applyFont="1" applyAlignment="1" applyProtection="1">
      <alignment horizontal="center"/>
      <protection locked="0"/>
    </xf>
    <xf numFmtId="164" fontId="20" fillId="3" borderId="10" xfId="1" applyNumberFormat="1" applyFont="1" applyFill="1" applyBorder="1" applyAlignment="1" applyProtection="1">
      <alignment vertical="center" wrapText="1"/>
      <protection locked="0"/>
    </xf>
    <xf numFmtId="164" fontId="20" fillId="3" borderId="12" xfId="1" applyNumberFormat="1" applyFont="1" applyFill="1" applyBorder="1" applyAlignment="1" applyProtection="1">
      <alignment vertical="center" wrapText="1"/>
      <protection locked="0"/>
    </xf>
    <xf numFmtId="0" fontId="11" fillId="0" borderId="0"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164" fontId="20" fillId="3" borderId="0" xfId="1" applyNumberFormat="1" applyFont="1" applyFill="1" applyBorder="1" applyAlignment="1" applyProtection="1">
      <alignment vertical="center" wrapText="1"/>
      <protection locked="0"/>
    </xf>
    <xf numFmtId="0" fontId="11" fillId="0" borderId="0" xfId="0" applyFont="1" applyBorder="1" applyAlignment="1" applyProtection="1">
      <alignment horizontal="center" vertical="center" wrapText="1"/>
      <protection locked="0"/>
    </xf>
    <xf numFmtId="0" fontId="6" fillId="0" borderId="0" xfId="3" applyFont="1" applyBorder="1" applyAlignment="1" applyProtection="1">
      <alignment horizontal="justify" vertical="center" wrapText="1"/>
      <protection locked="0"/>
    </xf>
    <xf numFmtId="0" fontId="24" fillId="5" borderId="1" xfId="0" applyFont="1" applyFill="1" applyBorder="1" applyAlignment="1" applyProtection="1">
      <alignment horizontal="center" vertical="center" wrapText="1"/>
      <protection locked="0"/>
    </xf>
    <xf numFmtId="168" fontId="24" fillId="5" borderId="1" xfId="1" applyNumberFormat="1" applyFont="1" applyFill="1" applyBorder="1" applyAlignment="1" applyProtection="1">
      <alignment horizontal="center" vertical="center" wrapText="1"/>
      <protection locked="0"/>
    </xf>
    <xf numFmtId="0" fontId="3" fillId="0" borderId="0" xfId="0" applyFont="1" applyBorder="1" applyAlignment="1" applyProtection="1">
      <alignment horizontal="center"/>
    </xf>
    <xf numFmtId="0" fontId="11" fillId="0" borderId="0" xfId="0" applyFont="1" applyBorder="1" applyAlignment="1" applyProtection="1">
      <alignment horizontal="center" vertical="center"/>
    </xf>
    <xf numFmtId="49" fontId="3" fillId="0" borderId="0" xfId="0" applyNumberFormat="1" applyFont="1" applyBorder="1" applyAlignment="1" applyProtection="1">
      <alignment horizontal="center" vertical="center"/>
    </xf>
    <xf numFmtId="0" fontId="20" fillId="0" borderId="0" xfId="0" applyFont="1" applyBorder="1" applyAlignment="1" applyProtection="1">
      <alignment horizontal="center" vertical="center"/>
    </xf>
    <xf numFmtId="49" fontId="20" fillId="0" borderId="0" xfId="0" applyNumberFormat="1" applyFont="1" applyBorder="1" applyAlignment="1" applyProtection="1">
      <alignment horizontal="center" vertical="center"/>
    </xf>
    <xf numFmtId="0" fontId="24" fillId="6" borderId="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169" fontId="24" fillId="5" borderId="1"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horizontal="left" vertical="center" wrapText="1"/>
      <protection locked="0"/>
    </xf>
    <xf numFmtId="164" fontId="11" fillId="3" borderId="0" xfId="1" applyNumberFormat="1" applyFont="1" applyFill="1" applyBorder="1" applyAlignment="1" applyProtection="1">
      <alignment vertical="center" wrapText="1"/>
      <protection locked="0"/>
    </xf>
    <xf numFmtId="0" fontId="0" fillId="0" borderId="1" xfId="0" applyFont="1" applyBorder="1" applyAlignment="1">
      <alignment vertical="center" wrapText="1"/>
    </xf>
    <xf numFmtId="0" fontId="3" fillId="0" borderId="0" xfId="0" applyFont="1" applyBorder="1" applyAlignment="1" applyProtection="1">
      <alignment vertical="center"/>
      <protection locked="0"/>
    </xf>
    <xf numFmtId="0" fontId="0" fillId="0" borderId="1" xfId="0" applyFont="1" applyBorder="1" applyAlignment="1">
      <alignment horizontal="left" vertical="center" wrapText="1"/>
    </xf>
    <xf numFmtId="167" fontId="0" fillId="0" borderId="1" xfId="0" applyNumberFormat="1" applyFont="1" applyBorder="1" applyAlignment="1">
      <alignment horizontal="center" vertical="center" wrapText="1"/>
    </xf>
    <xf numFmtId="3" fontId="3" fillId="0" borderId="0" xfId="0" applyNumberFormat="1" applyFont="1"/>
    <xf numFmtId="0" fontId="20" fillId="0" borderId="1" xfId="0" applyFont="1" applyFill="1" applyBorder="1" applyAlignment="1" applyProtection="1">
      <alignment horizontal="center" vertical="center" wrapText="1"/>
      <protection locked="0"/>
    </xf>
    <xf numFmtId="0" fontId="6" fillId="6" borderId="27" xfId="13" applyNumberFormat="1" applyFont="1" applyFill="1" applyBorder="1" applyAlignment="1" applyProtection="1">
      <alignment horizontal="center" vertical="center" wrapText="1"/>
    </xf>
    <xf numFmtId="0" fontId="6" fillId="3" borderId="27" xfId="13" applyNumberFormat="1" applyFont="1" applyFill="1" applyBorder="1" applyAlignment="1" applyProtection="1">
      <alignment horizontal="center" vertical="center" wrapText="1"/>
    </xf>
    <xf numFmtId="0" fontId="0" fillId="0" borderId="26" xfId="0" applyBorder="1"/>
    <xf numFmtId="0" fontId="0" fillId="0" borderId="6" xfId="0" applyBorder="1"/>
    <xf numFmtId="0" fontId="0" fillId="0" borderId="9" xfId="0" applyBorder="1"/>
    <xf numFmtId="0" fontId="44" fillId="0" borderId="10" xfId="0" applyFont="1" applyBorder="1" applyAlignment="1" applyProtection="1">
      <alignment horizontal="center" vertical="center"/>
    </xf>
    <xf numFmtId="0" fontId="45" fillId="0" borderId="10" xfId="0" applyFont="1" applyFill="1" applyBorder="1" applyAlignment="1" applyProtection="1">
      <alignment horizontal="center" vertical="center"/>
    </xf>
    <xf numFmtId="0" fontId="45" fillId="0" borderId="10" xfId="0" applyFont="1" applyBorder="1" applyAlignment="1" applyProtection="1">
      <alignment horizontal="center" vertical="center"/>
    </xf>
    <xf numFmtId="168" fontId="37" fillId="0" borderId="23" xfId="8" applyNumberFormat="1" applyFont="1" applyFill="1" applyBorder="1" applyAlignment="1" applyProtection="1">
      <alignment vertical="center" wrapText="1"/>
      <protection locked="0"/>
    </xf>
    <xf numFmtId="168" fontId="37" fillId="0" borderId="21" xfId="8" applyNumberFormat="1" applyFont="1" applyFill="1" applyBorder="1" applyAlignment="1" applyProtection="1">
      <alignment vertical="center" wrapText="1"/>
      <protection locked="0"/>
    </xf>
    <xf numFmtId="168" fontId="37" fillId="0" borderId="0" xfId="8" applyNumberFormat="1" applyFont="1" applyFill="1" applyBorder="1" applyAlignment="1" applyProtection="1">
      <alignment vertical="center" wrapText="1"/>
      <protection locked="0"/>
    </xf>
    <xf numFmtId="0" fontId="5" fillId="0" borderId="0" xfId="0" applyFont="1" applyAlignment="1" applyProtection="1">
      <alignment horizontal="center"/>
      <protection locked="0"/>
    </xf>
    <xf numFmtId="0" fontId="5" fillId="0" borderId="0" xfId="0" applyFont="1" applyBorder="1" applyProtection="1">
      <protection locked="0"/>
    </xf>
    <xf numFmtId="0" fontId="5" fillId="0" borderId="0" xfId="0" applyFont="1" applyProtection="1">
      <protection locked="0"/>
    </xf>
    <xf numFmtId="167" fontId="43" fillId="0" borderId="1" xfId="0" applyNumberFormat="1" applyFont="1" applyFill="1" applyBorder="1" applyAlignment="1">
      <alignment horizontal="center" vertical="center"/>
    </xf>
    <xf numFmtId="167" fontId="17" fillId="0" borderId="1" xfId="0" applyNumberFormat="1" applyFont="1" applyFill="1" applyBorder="1" applyAlignment="1">
      <alignment horizontal="center" vertical="center"/>
    </xf>
    <xf numFmtId="44" fontId="10" fillId="0" borderId="1" xfId="2" applyNumberFormat="1" applyFont="1" applyFill="1" applyBorder="1" applyAlignment="1" applyProtection="1">
      <alignment horizontal="center" vertical="center" wrapText="1"/>
    </xf>
    <xf numFmtId="0" fontId="29" fillId="0" borderId="1" xfId="0" applyFont="1" applyFill="1" applyBorder="1" applyAlignment="1">
      <alignment horizontal="justify" wrapText="1"/>
    </xf>
    <xf numFmtId="0" fontId="3" fillId="0" borderId="0" xfId="0" applyFont="1" applyProtection="1"/>
    <xf numFmtId="0" fontId="3" fillId="0" borderId="0" xfId="0" applyFont="1" applyAlignment="1" applyProtection="1">
      <alignment vertical="center"/>
    </xf>
    <xf numFmtId="0" fontId="17" fillId="4" borderId="1" xfId="0" applyFont="1" applyFill="1" applyBorder="1" applyAlignment="1" applyProtection="1">
      <alignment horizontal="center" vertical="center" wrapText="1"/>
      <protection locked="0"/>
    </xf>
    <xf numFmtId="0" fontId="29" fillId="4" borderId="1" xfId="0" applyFont="1" applyFill="1" applyBorder="1" applyAlignment="1">
      <alignment horizontal="center" vertical="center" wrapText="1"/>
    </xf>
    <xf numFmtId="0" fontId="30" fillId="4" borderId="1" xfId="3" applyFont="1" applyFill="1" applyBorder="1" applyAlignment="1">
      <alignment horizontal="justify" vertical="center" wrapText="1"/>
    </xf>
    <xf numFmtId="0" fontId="17" fillId="0" borderId="0" xfId="0" applyFont="1" applyFill="1" applyBorder="1" applyAlignment="1">
      <alignment wrapText="1"/>
    </xf>
    <xf numFmtId="0" fontId="29" fillId="4" borderId="1" xfId="0" applyFont="1" applyFill="1" applyBorder="1" applyAlignment="1">
      <alignment horizontal="justify" vertical="center" wrapText="1"/>
    </xf>
    <xf numFmtId="164" fontId="29" fillId="4" borderId="1" xfId="1" applyNumberFormat="1" applyFont="1" applyFill="1" applyBorder="1" applyAlignment="1">
      <alignment vertical="center"/>
    </xf>
    <xf numFmtId="3" fontId="29" fillId="4" borderId="1" xfId="0" applyNumberFormat="1" applyFont="1" applyFill="1" applyBorder="1" applyAlignment="1">
      <alignment horizontal="justify" vertical="center" wrapText="1"/>
    </xf>
    <xf numFmtId="172" fontId="10" fillId="0" borderId="1" xfId="5" applyNumberFormat="1" applyFont="1" applyFill="1" applyBorder="1" applyAlignment="1">
      <alignment vertical="center" wrapText="1"/>
    </xf>
    <xf numFmtId="164" fontId="29" fillId="0" borderId="1" xfId="1"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164" fontId="29" fillId="4" borderId="10" xfId="1" applyNumberFormat="1" applyFont="1" applyFill="1" applyBorder="1" applyAlignment="1">
      <alignment vertical="center"/>
    </xf>
    <xf numFmtId="164" fontId="29" fillId="4" borderId="10" xfId="1" applyNumberFormat="1" applyFont="1" applyFill="1" applyBorder="1" applyAlignment="1">
      <alignment vertical="center" wrapText="1"/>
    </xf>
    <xf numFmtId="0" fontId="17" fillId="4" borderId="1" xfId="0" applyFont="1" applyFill="1" applyBorder="1" applyAlignment="1">
      <alignment horizontal="justify" vertical="center" wrapText="1"/>
    </xf>
    <xf numFmtId="0" fontId="17" fillId="4" borderId="10" xfId="0" applyFont="1" applyFill="1" applyBorder="1" applyAlignment="1">
      <alignment vertical="center" wrapText="1"/>
    </xf>
    <xf numFmtId="0" fontId="29" fillId="0" borderId="1" xfId="0" applyFont="1" applyFill="1" applyBorder="1" applyAlignment="1">
      <alignment horizontal="justify" vertical="center" wrapText="1"/>
    </xf>
    <xf numFmtId="164" fontId="29" fillId="0" borderId="10" xfId="1" applyNumberFormat="1" applyFont="1" applyFill="1" applyBorder="1" applyAlignment="1">
      <alignment vertical="center"/>
    </xf>
    <xf numFmtId="164" fontId="29" fillId="0" borderId="10" xfId="1" applyNumberFormat="1" applyFont="1" applyFill="1" applyBorder="1" applyAlignment="1">
      <alignment horizontal="center" vertical="center" wrapText="1"/>
    </xf>
    <xf numFmtId="0" fontId="17" fillId="4" borderId="1" xfId="0" applyFont="1" applyFill="1" applyBorder="1" applyAlignment="1">
      <alignment horizontal="left" vertical="center" wrapText="1"/>
    </xf>
    <xf numFmtId="0" fontId="17" fillId="0" borderId="1" xfId="0" applyFont="1" applyFill="1" applyBorder="1" applyAlignment="1">
      <alignment horizontal="justify" vertical="center" wrapText="1"/>
    </xf>
    <xf numFmtId="172" fontId="17" fillId="0" borderId="1" xfId="0" applyNumberFormat="1" applyFont="1" applyFill="1" applyBorder="1" applyAlignment="1">
      <alignment vertical="center" wrapText="1"/>
    </xf>
    <xf numFmtId="172" fontId="29" fillId="4" borderId="1" xfId="19" applyNumberFormat="1" applyFont="1" applyFill="1" applyBorder="1" applyAlignment="1">
      <alignment vertical="center"/>
    </xf>
    <xf numFmtId="172" fontId="30" fillId="4" borderId="1" xfId="5" applyNumberFormat="1" applyFont="1" applyFill="1" applyBorder="1" applyAlignment="1">
      <alignment vertical="center" wrapText="1"/>
    </xf>
    <xf numFmtId="172" fontId="17" fillId="4" borderId="1" xfId="1" applyNumberFormat="1" applyFont="1" applyFill="1" applyBorder="1" applyAlignment="1">
      <alignment horizontal="center" vertical="center" wrapText="1"/>
    </xf>
    <xf numFmtId="172" fontId="17" fillId="0" borderId="1" xfId="1" applyNumberFormat="1" applyFont="1" applyFill="1" applyBorder="1" applyAlignment="1">
      <alignment horizontal="center" vertical="center" wrapText="1"/>
    </xf>
    <xf numFmtId="172" fontId="29" fillId="4" borderId="1" xfId="1" applyNumberFormat="1" applyFont="1" applyFill="1" applyBorder="1" applyAlignment="1">
      <alignment vertical="center" wrapText="1"/>
    </xf>
    <xf numFmtId="172" fontId="30" fillId="0" borderId="1" xfId="5" applyNumberFormat="1" applyFont="1" applyFill="1" applyBorder="1" applyAlignment="1">
      <alignment vertical="center" wrapText="1"/>
    </xf>
    <xf numFmtId="172" fontId="17" fillId="4" borderId="1" xfId="0" applyNumberFormat="1" applyFont="1" applyFill="1" applyBorder="1" applyAlignment="1">
      <alignment horizontal="right" vertical="center" wrapText="1"/>
    </xf>
    <xf numFmtId="172" fontId="17" fillId="4" borderId="1" xfId="0" applyNumberFormat="1" applyFont="1" applyFill="1" applyBorder="1" applyAlignment="1">
      <alignment vertical="center" wrapText="1"/>
    </xf>
    <xf numFmtId="164" fontId="11" fillId="0" borderId="0" xfId="0" applyNumberFormat="1" applyFont="1" applyProtection="1">
      <protection locked="0"/>
    </xf>
    <xf numFmtId="167" fontId="10" fillId="0" borderId="1" xfId="2" applyNumberFormat="1" applyFont="1" applyFill="1" applyBorder="1" applyAlignment="1" applyProtection="1">
      <alignment horizontal="center" vertical="center" wrapText="1"/>
    </xf>
    <xf numFmtId="49" fontId="10" fillId="0" borderId="1" xfId="2" applyNumberFormat="1" applyFont="1" applyFill="1" applyBorder="1" applyAlignment="1" applyProtection="1">
      <alignment horizontal="center" vertical="center" wrapText="1"/>
    </xf>
    <xf numFmtId="2" fontId="15" fillId="3" borderId="1" xfId="18" applyNumberFormat="1" applyFont="1" applyFill="1" applyBorder="1" applyAlignment="1">
      <alignment horizontal="center" vertical="center" wrapText="1"/>
    </xf>
    <xf numFmtId="0" fontId="6" fillId="0" borderId="1" xfId="2" applyFont="1" applyFill="1" applyBorder="1" applyAlignment="1" applyProtection="1">
      <alignment horizontal="center" vertical="center" wrapText="1"/>
    </xf>
    <xf numFmtId="0" fontId="7" fillId="0" borderId="1" xfId="2"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0" xfId="0" applyFont="1" applyAlignment="1">
      <alignment wrapText="1"/>
    </xf>
    <xf numFmtId="0" fontId="3" fillId="0" borderId="0" xfId="0" applyFont="1" applyBorder="1"/>
    <xf numFmtId="0" fontId="3" fillId="0" borderId="0" xfId="0" applyFont="1" applyFill="1"/>
    <xf numFmtId="0" fontId="10" fillId="4" borderId="1" xfId="3" applyFont="1" applyFill="1" applyBorder="1" applyAlignment="1">
      <alignment horizontal="justify" vertical="center" wrapText="1"/>
    </xf>
    <xf numFmtId="0" fontId="6" fillId="0" borderId="10" xfId="2" applyFont="1" applyFill="1" applyBorder="1" applyAlignment="1" applyProtection="1">
      <alignment horizontal="center" vertical="center" wrapText="1"/>
    </xf>
    <xf numFmtId="0" fontId="23" fillId="0" borderId="1" xfId="2" applyFont="1" applyFill="1" applyBorder="1" applyAlignment="1" applyProtection="1">
      <alignment horizontal="center" vertical="center" wrapText="1"/>
    </xf>
    <xf numFmtId="0" fontId="15" fillId="3" borderId="1" xfId="0" applyFont="1" applyFill="1" applyBorder="1" applyAlignment="1">
      <alignment horizontal="center" wrapText="1"/>
    </xf>
    <xf numFmtId="0" fontId="11" fillId="0" borderId="0" xfId="0" applyFont="1" applyBorder="1" applyProtection="1">
      <protection locked="0"/>
    </xf>
    <xf numFmtId="0" fontId="41" fillId="0" borderId="1" xfId="0" applyFont="1" applyBorder="1" applyAlignment="1">
      <alignment horizontal="center" vertical="center"/>
    </xf>
    <xf numFmtId="0" fontId="41" fillId="0" borderId="1" xfId="0" applyFont="1" applyBorder="1" applyAlignment="1">
      <alignment horizontal="center" vertical="center" wrapText="1"/>
    </xf>
    <xf numFmtId="0" fontId="0" fillId="0" borderId="1" xfId="0" applyFont="1" applyBorder="1" applyAlignment="1">
      <alignment horizontal="left" vertical="center" wrapText="1"/>
    </xf>
    <xf numFmtId="0" fontId="11" fillId="0" borderId="0" xfId="0" applyFont="1" applyBorder="1"/>
    <xf numFmtId="0" fontId="23" fillId="14" borderId="1" xfId="2" applyFont="1" applyFill="1" applyBorder="1" applyAlignment="1" applyProtection="1">
      <alignment horizontal="center" vertical="center" wrapText="1"/>
    </xf>
    <xf numFmtId="0" fontId="10" fillId="0" borderId="1" xfId="2" applyFont="1" applyFill="1" applyBorder="1" applyAlignment="1" applyProtection="1">
      <alignment horizontal="center" wrapText="1"/>
    </xf>
    <xf numFmtId="49" fontId="10" fillId="0" borderId="1" xfId="2" applyNumberFormat="1" applyFont="1" applyFill="1" applyBorder="1" applyAlignment="1" applyProtection="1">
      <alignment horizontal="center" wrapText="1"/>
    </xf>
    <xf numFmtId="0" fontId="46" fillId="3" borderId="1" xfId="0" applyFont="1" applyFill="1" applyBorder="1" applyAlignment="1">
      <alignment horizontal="center" wrapText="1"/>
    </xf>
    <xf numFmtId="164" fontId="15" fillId="0" borderId="1" xfId="1" applyNumberFormat="1" applyFont="1" applyBorder="1" applyAlignment="1">
      <alignment horizontal="center" wrapText="1"/>
    </xf>
    <xf numFmtId="164" fontId="16" fillId="3" borderId="1" xfId="1" applyNumberFormat="1" applyFont="1" applyFill="1" applyBorder="1" applyAlignment="1" applyProtection="1">
      <alignment horizontal="center" wrapText="1"/>
      <protection locked="0"/>
    </xf>
    <xf numFmtId="0" fontId="16" fillId="3" borderId="1" xfId="0" applyFont="1" applyFill="1" applyBorder="1" applyAlignment="1" applyProtection="1">
      <alignment horizontal="center" wrapText="1"/>
      <protection locked="0"/>
    </xf>
    <xf numFmtId="0" fontId="15" fillId="0" borderId="1" xfId="0" applyFont="1" applyBorder="1" applyAlignment="1">
      <alignment horizontal="center" wrapText="1"/>
    </xf>
    <xf numFmtId="0" fontId="15" fillId="3" borderId="1" xfId="0" applyNumberFormat="1" applyFont="1" applyFill="1" applyBorder="1" applyAlignment="1">
      <alignment horizontal="center" wrapText="1"/>
    </xf>
    <xf numFmtId="0" fontId="41" fillId="0" borderId="0" xfId="0" applyFont="1" applyBorder="1" applyAlignment="1">
      <alignment horizontal="center" vertical="center"/>
    </xf>
    <xf numFmtId="167" fontId="11" fillId="0" borderId="0" xfId="0" applyNumberFormat="1" applyFont="1" applyProtection="1">
      <protection locked="0"/>
    </xf>
    <xf numFmtId="0" fontId="0" fillId="0" borderId="0" xfId="0"/>
    <xf numFmtId="0" fontId="3" fillId="3" borderId="10" xfId="0" applyFont="1" applyFill="1" applyBorder="1" applyAlignment="1" applyProtection="1">
      <alignment horizontal="center" vertical="center" wrapText="1"/>
      <protection locked="0"/>
    </xf>
    <xf numFmtId="164" fontId="11" fillId="3" borderId="10" xfId="1" applyNumberFormat="1" applyFont="1" applyFill="1" applyBorder="1" applyAlignment="1" applyProtection="1">
      <alignment vertical="center" wrapText="1"/>
      <protection locked="0"/>
    </xf>
    <xf numFmtId="164" fontId="11" fillId="3" borderId="12" xfId="1" applyNumberFormat="1" applyFont="1" applyFill="1" applyBorder="1" applyAlignment="1" applyProtection="1">
      <alignment vertical="center" wrapText="1"/>
      <protection locked="0"/>
    </xf>
    <xf numFmtId="0" fontId="11" fillId="0" borderId="11" xfId="0" applyFont="1" applyBorder="1" applyAlignment="1" applyProtection="1">
      <alignment horizontal="center" vertical="center" wrapText="1"/>
      <protection locked="0"/>
    </xf>
    <xf numFmtId="0" fontId="6" fillId="0" borderId="11" xfId="3" applyFont="1" applyBorder="1" applyAlignment="1" applyProtection="1">
      <alignment horizontal="justify" vertical="center" wrapText="1"/>
      <protection locked="0"/>
    </xf>
    <xf numFmtId="0" fontId="11" fillId="0" borderId="12" xfId="0" applyFont="1" applyBorder="1" applyAlignment="1" applyProtection="1">
      <alignment horizontal="center" vertical="center" wrapText="1"/>
      <protection locked="0"/>
    </xf>
    <xf numFmtId="0" fontId="11" fillId="0" borderId="0" xfId="0" applyFont="1" applyAlignment="1">
      <alignment wrapText="1"/>
    </xf>
    <xf numFmtId="0" fontId="11" fillId="0" borderId="0" xfId="0" applyFont="1" applyProtection="1">
      <protection locked="0"/>
    </xf>
    <xf numFmtId="0" fontId="11" fillId="3" borderId="0" xfId="0" applyFont="1" applyFill="1" applyProtection="1">
      <protection locked="0"/>
    </xf>
    <xf numFmtId="0" fontId="11" fillId="0" borderId="0" xfId="0" applyFont="1"/>
    <xf numFmtId="0" fontId="3" fillId="3" borderId="0" xfId="0" applyFont="1" applyFill="1"/>
    <xf numFmtId="0" fontId="17" fillId="0" borderId="1" xfId="0" applyFont="1" applyFill="1" applyBorder="1"/>
    <xf numFmtId="0" fontId="17" fillId="0" borderId="1" xfId="0" applyFont="1" applyFill="1" applyBorder="1" applyAlignment="1" applyProtection="1">
      <alignment horizontal="center" vertical="center" wrapText="1"/>
      <protection locked="0"/>
    </xf>
    <xf numFmtId="0" fontId="17" fillId="0" borderId="1" xfId="0" applyFont="1" applyFill="1" applyBorder="1" applyAlignment="1">
      <alignment vertical="center" wrapText="1"/>
    </xf>
    <xf numFmtId="0" fontId="10" fillId="0" borderId="1" xfId="0" applyFont="1" applyFill="1" applyBorder="1" applyAlignment="1">
      <alignment horizontal="center" vertical="center" wrapText="1"/>
    </xf>
    <xf numFmtId="164" fontId="16" fillId="0" borderId="1" xfId="1" applyNumberFormat="1"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wrapText="1"/>
      <protection locked="0"/>
    </xf>
    <xf numFmtId="164" fontId="16" fillId="0" borderId="1" xfId="1" applyNumberFormat="1" applyFont="1" applyFill="1" applyBorder="1" applyAlignment="1" applyProtection="1">
      <alignment vertical="center" wrapText="1"/>
      <protection locked="0"/>
    </xf>
    <xf numFmtId="0" fontId="16" fillId="0" borderId="1" xfId="0" applyFont="1" applyFill="1" applyBorder="1" applyAlignment="1" applyProtection="1">
      <alignment horizontal="justify" vertical="center" wrapText="1"/>
      <protection locked="0"/>
    </xf>
    <xf numFmtId="0" fontId="10" fillId="0" borderId="1" xfId="2" applyFont="1" applyFill="1" applyBorder="1" applyAlignment="1" applyProtection="1">
      <alignment horizontal="center" vertical="center" wrapText="1"/>
    </xf>
    <xf numFmtId="0" fontId="20" fillId="0" borderId="0" xfId="0" applyFont="1" applyAlignment="1" applyProtection="1">
      <alignment horizontal="center"/>
      <protection locked="0"/>
    </xf>
    <xf numFmtId="0" fontId="20" fillId="0" borderId="0" xfId="0" applyFont="1"/>
    <xf numFmtId="0" fontId="20" fillId="0" borderId="0" xfId="0" applyFont="1" applyProtection="1">
      <protection locked="0"/>
    </xf>
    <xf numFmtId="0" fontId="20" fillId="0" borderId="0" xfId="0" applyFont="1" applyBorder="1" applyProtection="1">
      <protection locked="0"/>
    </xf>
    <xf numFmtId="0" fontId="15" fillId="3" borderId="1" xfId="0" applyFont="1" applyFill="1" applyBorder="1" applyAlignment="1">
      <alignment horizontal="center" vertical="center" wrapText="1"/>
    </xf>
    <xf numFmtId="49" fontId="3" fillId="0" borderId="1" xfId="0" applyNumberFormat="1" applyFont="1" applyBorder="1" applyAlignment="1" applyProtection="1">
      <alignment horizontal="center" vertical="center"/>
    </xf>
    <xf numFmtId="49" fontId="16" fillId="0" borderId="1" xfId="0" applyNumberFormat="1" applyFont="1" applyBorder="1" applyAlignment="1" applyProtection="1">
      <alignment horizontal="center" vertical="center"/>
    </xf>
    <xf numFmtId="0" fontId="0" fillId="0" borderId="1" xfId="0" applyBorder="1"/>
    <xf numFmtId="0" fontId="42" fillId="0" borderId="1" xfId="0" applyFont="1" applyBorder="1" applyAlignment="1">
      <alignment vertical="center"/>
    </xf>
    <xf numFmtId="167" fontId="42" fillId="0" borderId="1" xfId="0" applyNumberFormat="1" applyFont="1" applyBorder="1" applyAlignment="1">
      <alignment horizontal="center" vertical="center"/>
    </xf>
    <xf numFmtId="167" fontId="21" fillId="0" borderId="1" xfId="0" applyNumberFormat="1" applyFont="1" applyBorder="1" applyAlignment="1">
      <alignment horizontal="center" vertical="center"/>
    </xf>
    <xf numFmtId="0" fontId="3" fillId="0" borderId="8" xfId="0" applyFont="1" applyBorder="1" applyProtection="1">
      <protection locked="0"/>
    </xf>
    <xf numFmtId="0" fontId="3" fillId="0" borderId="0" xfId="0" applyFont="1" applyAlignment="1" applyProtection="1">
      <alignment horizontal="center"/>
      <protection locked="0"/>
    </xf>
    <xf numFmtId="0" fontId="3" fillId="0" borderId="0" xfId="0" applyFont="1" applyProtection="1">
      <protection locked="0"/>
    </xf>
    <xf numFmtId="176" fontId="16" fillId="3" borderId="1" xfId="1" applyNumberFormat="1" applyFont="1" applyFill="1" applyBorder="1" applyAlignment="1" applyProtection="1">
      <alignment vertical="center" wrapText="1"/>
      <protection locked="0"/>
    </xf>
    <xf numFmtId="0" fontId="14" fillId="3" borderId="1" xfId="3" applyFont="1" applyFill="1" applyBorder="1" applyAlignment="1">
      <alignment horizontal="justify" vertical="center" wrapText="1"/>
    </xf>
    <xf numFmtId="164" fontId="16" fillId="3" borderId="1" xfId="1" applyNumberFormat="1" applyFont="1" applyFill="1" applyBorder="1" applyAlignment="1" applyProtection="1">
      <alignment horizontal="center" vertical="center" wrapText="1"/>
      <protection locked="0"/>
    </xf>
    <xf numFmtId="0" fontId="12" fillId="0" borderId="1" xfId="5" applyFont="1" applyFill="1" applyBorder="1" applyAlignment="1" applyProtection="1">
      <alignment horizontal="justify" vertical="center" wrapText="1"/>
      <protection locked="0"/>
    </xf>
    <xf numFmtId="176" fontId="1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17" fontId="16"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2" fillId="15" borderId="1" xfId="0" applyFont="1" applyFill="1" applyBorder="1" applyAlignment="1" applyProtection="1">
      <alignment horizontal="justify" vertical="center" wrapText="1"/>
      <protection locked="0"/>
    </xf>
    <xf numFmtId="176" fontId="12" fillId="15" borderId="1" xfId="8" applyNumberFormat="1" applyFont="1" applyFill="1" applyBorder="1" applyAlignment="1" applyProtection="1">
      <alignment vertical="center" wrapText="1"/>
      <protection locked="0"/>
    </xf>
    <xf numFmtId="168" fontId="12" fillId="0" borderId="1" xfId="8" applyNumberFormat="1" applyFont="1" applyFill="1" applyBorder="1" applyAlignment="1" applyProtection="1">
      <alignment horizontal="center" vertical="center" wrapText="1"/>
      <protection locked="0"/>
    </xf>
    <xf numFmtId="176" fontId="12" fillId="15" borderId="13" xfId="8" applyNumberFormat="1" applyFont="1" applyFill="1" applyBorder="1" applyAlignment="1" applyProtection="1">
      <alignment vertical="center" wrapText="1"/>
      <protection locked="0"/>
    </xf>
    <xf numFmtId="0" fontId="16" fillId="3" borderId="0" xfId="0" applyFont="1" applyFill="1" applyBorder="1" applyAlignment="1" applyProtection="1">
      <alignment horizontal="center" vertical="center" wrapText="1"/>
      <protection locked="0"/>
    </xf>
    <xf numFmtId="0" fontId="14" fillId="0" borderId="1" xfId="0" applyFont="1" applyBorder="1" applyAlignment="1">
      <alignment horizontal="center"/>
    </xf>
    <xf numFmtId="0" fontId="15" fillId="0" borderId="1" xfId="0" applyFont="1" applyBorder="1" applyAlignment="1">
      <alignment horizontal="justify"/>
    </xf>
    <xf numFmtId="164" fontId="16" fillId="14" borderId="1" xfId="1" applyNumberFormat="1" applyFont="1" applyFill="1" applyBorder="1" applyAlignment="1" applyProtection="1">
      <alignment vertical="center" wrapText="1"/>
      <protection locked="0"/>
    </xf>
    <xf numFmtId="164" fontId="16" fillId="14" borderId="1" xfId="1" applyNumberFormat="1" applyFont="1" applyFill="1" applyBorder="1" applyAlignment="1" applyProtection="1">
      <alignment horizontal="center" vertical="center" wrapText="1"/>
      <protection locked="0"/>
    </xf>
    <xf numFmtId="0" fontId="14" fillId="0" borderId="1" xfId="0" applyFont="1" applyBorder="1" applyAlignment="1">
      <alignment horizontal="center" vertical="center"/>
    </xf>
    <xf numFmtId="0" fontId="15" fillId="0" borderId="1" xfId="0" applyFont="1" applyBorder="1" applyAlignment="1">
      <alignment horizontal="justify" vertical="center"/>
    </xf>
    <xf numFmtId="0" fontId="15" fillId="0" borderId="1" xfId="0" applyFont="1" applyBorder="1" applyAlignment="1">
      <alignment horizontal="center" vertical="center" wrapText="1"/>
    </xf>
    <xf numFmtId="172" fontId="12" fillId="0" borderId="13" xfId="8" applyNumberFormat="1" applyFont="1" applyFill="1" applyBorder="1" applyAlignment="1" applyProtection="1">
      <alignment vertical="center" wrapText="1"/>
      <protection locked="0"/>
    </xf>
    <xf numFmtId="164" fontId="16" fillId="3" borderId="1" xfId="1" applyNumberFormat="1" applyFont="1" applyFill="1" applyBorder="1" applyAlignment="1" applyProtection="1">
      <alignment wrapText="1"/>
      <protection locked="0"/>
    </xf>
    <xf numFmtId="0" fontId="3" fillId="0" borderId="0" xfId="0" applyFont="1"/>
    <xf numFmtId="0" fontId="0" fillId="0" borderId="0" xfId="0"/>
    <xf numFmtId="0" fontId="10" fillId="3" borderId="1" xfId="2" applyFont="1" applyFill="1" applyBorder="1" applyAlignment="1" applyProtection="1">
      <alignment horizontal="center" vertical="center" wrapText="1"/>
    </xf>
    <xf numFmtId="0" fontId="10" fillId="3" borderId="1" xfId="2" applyFont="1" applyFill="1" applyBorder="1" applyAlignment="1" applyProtection="1">
      <alignment horizontal="left" vertical="center" wrapText="1"/>
    </xf>
    <xf numFmtId="0" fontId="10" fillId="3" borderId="1" xfId="2" applyFont="1" applyFill="1" applyBorder="1" applyAlignment="1" applyProtection="1">
      <alignment horizontal="right" vertical="center" wrapText="1"/>
    </xf>
    <xf numFmtId="43" fontId="20" fillId="0" borderId="0" xfId="0" applyNumberFormat="1" applyFont="1" applyProtection="1">
      <protection locked="0"/>
    </xf>
    <xf numFmtId="43" fontId="11" fillId="0" borderId="0" xfId="0" applyNumberFormat="1" applyFont="1" applyProtection="1">
      <protection locked="0"/>
    </xf>
    <xf numFmtId="0" fontId="16" fillId="0" borderId="1" xfId="0" applyFont="1" applyBorder="1" applyAlignment="1" applyProtection="1">
      <alignment horizontal="center" vertical="center"/>
    </xf>
    <xf numFmtId="0" fontId="5" fillId="0" borderId="1" xfId="0" applyFont="1" applyBorder="1" applyAlignment="1" applyProtection="1">
      <alignment horizontal="center" vertical="center"/>
    </xf>
    <xf numFmtId="0" fontId="20" fillId="0" borderId="1" xfId="0" applyFont="1" applyBorder="1" applyAlignment="1" applyProtection="1">
      <alignment horizontal="center" vertical="center"/>
    </xf>
    <xf numFmtId="0" fontId="17" fillId="0" borderId="1" xfId="0" applyFont="1" applyFill="1" applyBorder="1" applyAlignment="1">
      <alignment horizontal="center" vertical="center" wrapText="1"/>
    </xf>
    <xf numFmtId="0" fontId="5" fillId="0" borderId="1" xfId="0" applyFont="1" applyFill="1" applyBorder="1" applyAlignment="1" applyProtection="1">
      <alignment horizontal="center" vertical="center"/>
    </xf>
    <xf numFmtId="0" fontId="11" fillId="0" borderId="0" xfId="0" applyFont="1" applyAlignment="1" applyProtection="1">
      <alignment horizontal="center"/>
      <protection locked="0"/>
    </xf>
    <xf numFmtId="0" fontId="0" fillId="0" borderId="0" xfId="0"/>
    <xf numFmtId="0" fontId="11" fillId="0" borderId="0" xfId="0" applyFont="1" applyProtection="1">
      <protection locked="0"/>
    </xf>
    <xf numFmtId="0" fontId="11" fillId="3" borderId="0" xfId="0" applyFont="1" applyFill="1" applyProtection="1">
      <protection locked="0"/>
    </xf>
    <xf numFmtId="0" fontId="3" fillId="0" borderId="0" xfId="0" applyFont="1"/>
    <xf numFmtId="0" fontId="3" fillId="3" borderId="0" xfId="0" applyFont="1" applyFill="1"/>
    <xf numFmtId="0" fontId="17" fillId="0" borderId="1" xfId="0" applyFont="1" applyFill="1" applyBorder="1"/>
    <xf numFmtId="0" fontId="17" fillId="0" borderId="1" xfId="0" applyFont="1" applyFill="1" applyBorder="1" applyAlignment="1" applyProtection="1">
      <alignment horizontal="center" vertical="center" wrapText="1"/>
      <protection locked="0"/>
    </xf>
    <xf numFmtId="0" fontId="17"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7" fillId="0" borderId="1" xfId="0" applyFont="1" applyFill="1" applyBorder="1" applyAlignment="1">
      <alignment vertical="center"/>
    </xf>
    <xf numFmtId="0" fontId="17" fillId="0" borderId="1" xfId="0" applyFont="1" applyFill="1" applyBorder="1" applyAlignment="1">
      <alignment horizontal="center" vertical="center" wrapText="1"/>
    </xf>
    <xf numFmtId="3"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xf>
    <xf numFmtId="0" fontId="0" fillId="0" borderId="0" xfId="0" applyFill="1"/>
    <xf numFmtId="0" fontId="16" fillId="0" borderId="1" xfId="0" applyFont="1" applyFill="1" applyBorder="1" applyAlignment="1" applyProtection="1">
      <alignment horizontal="center" vertical="center" wrapText="1"/>
      <protection locked="0"/>
    </xf>
    <xf numFmtId="0" fontId="16"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0" fillId="0" borderId="1" xfId="0" applyFont="1" applyFill="1" applyBorder="1" applyAlignment="1" applyProtection="1">
      <alignment horizontal="center" vertical="center" wrapText="1"/>
      <protection locked="0"/>
    </xf>
    <xf numFmtId="0" fontId="11" fillId="0" borderId="0" xfId="0" applyFont="1" applyAlignment="1" applyProtection="1">
      <alignment horizontal="center"/>
      <protection locked="0"/>
    </xf>
    <xf numFmtId="0" fontId="11" fillId="0" borderId="8" xfId="0" applyFont="1" applyBorder="1" applyAlignment="1" applyProtection="1">
      <protection locked="0"/>
    </xf>
    <xf numFmtId="0" fontId="17" fillId="0" borderId="13"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xf>
    <xf numFmtId="49" fontId="16" fillId="0" borderId="1" xfId="0" applyNumberFormat="1" applyFont="1" applyBorder="1" applyAlignment="1" applyProtection="1">
      <alignment horizontal="center" vertical="center"/>
    </xf>
    <xf numFmtId="0" fontId="17" fillId="0" borderId="1" xfId="0" applyFont="1" applyFill="1" applyBorder="1" applyAlignment="1">
      <alignment horizontal="left" vertical="center" wrapText="1"/>
    </xf>
    <xf numFmtId="0" fontId="40" fillId="0" borderId="1" xfId="0" applyFont="1" applyBorder="1" applyAlignment="1">
      <alignment wrapText="1"/>
    </xf>
    <xf numFmtId="0" fontId="21" fillId="0" borderId="1" xfId="0" applyFont="1" applyBorder="1" applyAlignment="1">
      <alignment wrapText="1"/>
    </xf>
    <xf numFmtId="0" fontId="0" fillId="0" borderId="1" xfId="0" applyBorder="1"/>
    <xf numFmtId="0" fontId="42" fillId="0" borderId="1" xfId="0" applyFont="1" applyBorder="1" applyAlignment="1">
      <alignment vertical="center"/>
    </xf>
    <xf numFmtId="167" fontId="42" fillId="0" borderId="1" xfId="0" applyNumberFormat="1" applyFont="1" applyBorder="1" applyAlignment="1">
      <alignment horizontal="center" vertical="center"/>
    </xf>
    <xf numFmtId="167" fontId="21" fillId="0" borderId="1" xfId="0" applyNumberFormat="1" applyFont="1" applyBorder="1" applyAlignment="1">
      <alignment horizontal="center" vertical="center"/>
    </xf>
    <xf numFmtId="3" fontId="11" fillId="0" borderId="0" xfId="0" applyNumberFormat="1" applyFont="1" applyProtection="1">
      <protection locked="0"/>
    </xf>
    <xf numFmtId="0" fontId="33" fillId="0" borderId="1" xfId="0" applyFont="1" applyBorder="1" applyAlignment="1">
      <alignment horizontal="center" vertical="center"/>
    </xf>
    <xf numFmtId="0" fontId="33" fillId="0" borderId="1" xfId="0" applyFont="1" applyBorder="1" applyAlignment="1">
      <alignment horizontal="center" vertical="center" wrapText="1"/>
    </xf>
    <xf numFmtId="0" fontId="11" fillId="0" borderId="0" xfId="0" applyFont="1" applyBorder="1" applyAlignment="1" applyProtection="1">
      <protection locked="0"/>
    </xf>
    <xf numFmtId="167" fontId="21" fillId="0" borderId="1" xfId="0" applyNumberFormat="1" applyFont="1" applyFill="1" applyBorder="1" applyAlignment="1">
      <alignment horizontal="center" vertical="center"/>
    </xf>
    <xf numFmtId="175" fontId="11" fillId="0" borderId="0" xfId="0" applyNumberFormat="1" applyFont="1" applyProtection="1">
      <protection locked="0"/>
    </xf>
    <xf numFmtId="0" fontId="5" fillId="0" borderId="0" xfId="0" applyFont="1" applyAlignment="1" applyProtection="1">
      <alignment horizontal="center"/>
      <protection locked="0"/>
    </xf>
    <xf numFmtId="0" fontId="5" fillId="0" borderId="0" xfId="0" applyFont="1" applyProtection="1">
      <protection locked="0"/>
    </xf>
    <xf numFmtId="0" fontId="17" fillId="0" borderId="1" xfId="0" applyFont="1" applyFill="1" applyBorder="1" applyAlignment="1">
      <alignment wrapText="1"/>
    </xf>
    <xf numFmtId="0" fontId="10" fillId="0" borderId="1" xfId="5" applyFont="1" applyFill="1" applyBorder="1" applyAlignment="1">
      <alignment horizontal="left" vertical="center" wrapText="1"/>
    </xf>
    <xf numFmtId="0" fontId="0" fillId="0" borderId="0" xfId="0" applyBorder="1"/>
    <xf numFmtId="0" fontId="0" fillId="0" borderId="10" xfId="0" applyBorder="1"/>
    <xf numFmtId="0" fontId="44" fillId="0" borderId="1" xfId="0" applyFont="1" applyBorder="1" applyAlignment="1" applyProtection="1">
      <alignment horizontal="center" vertical="center"/>
    </xf>
    <xf numFmtId="0" fontId="44" fillId="0" borderId="1" xfId="0" applyFont="1" applyFill="1" applyBorder="1" applyAlignment="1" applyProtection="1">
      <alignment horizontal="center" vertical="center"/>
    </xf>
    <xf numFmtId="0" fontId="16" fillId="3" borderId="1" xfId="0" applyFont="1" applyFill="1" applyBorder="1" applyAlignment="1" applyProtection="1">
      <alignment horizontal="justify" vertical="center" wrapText="1"/>
      <protection locked="0"/>
    </xf>
    <xf numFmtId="17" fontId="16" fillId="3" borderId="1" xfId="0" applyNumberFormat="1"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protection locked="0"/>
    </xf>
    <xf numFmtId="164" fontId="16" fillId="3" borderId="1" xfId="1" applyNumberFormat="1" applyFont="1" applyFill="1" applyBorder="1" applyAlignment="1" applyProtection="1">
      <alignment vertical="center" wrapText="1"/>
      <protection locked="0"/>
    </xf>
    <xf numFmtId="0" fontId="10" fillId="0" borderId="1" xfId="3" applyFont="1" applyBorder="1" applyAlignment="1" applyProtection="1">
      <alignment horizontal="justify" vertical="center" wrapText="1"/>
      <protection locked="0"/>
    </xf>
    <xf numFmtId="0" fontId="49" fillId="16" borderId="0" xfId="0" applyFont="1" applyFill="1" applyBorder="1"/>
    <xf numFmtId="0" fontId="49" fillId="17" borderId="0" xfId="0" applyFont="1" applyFill="1" applyBorder="1"/>
    <xf numFmtId="0" fontId="18" fillId="0" borderId="1" xfId="0" applyFont="1" applyFill="1" applyBorder="1" applyAlignment="1" applyProtection="1">
      <alignment horizontal="center" vertical="center"/>
      <protection locked="0"/>
    </xf>
    <xf numFmtId="0" fontId="10" fillId="0" borderId="1" xfId="5" applyFont="1" applyFill="1" applyBorder="1" applyAlignment="1">
      <alignment vertical="center" wrapText="1"/>
    </xf>
    <xf numFmtId="176" fontId="10" fillId="0" borderId="1" xfId="1" applyNumberFormat="1" applyFont="1" applyFill="1" applyBorder="1" applyAlignment="1">
      <alignment horizontal="center" vertical="center" wrapText="1"/>
    </xf>
    <xf numFmtId="0" fontId="10" fillId="0" borderId="1" xfId="5" applyFont="1" applyFill="1" applyBorder="1" applyAlignment="1">
      <alignment horizontal="center" vertical="center" wrapText="1"/>
    </xf>
    <xf numFmtId="17" fontId="17" fillId="0" borderId="1" xfId="0" applyNumberFormat="1" applyFont="1" applyFill="1" applyBorder="1" applyAlignment="1" applyProtection="1">
      <alignment horizontal="center" vertical="center" wrapText="1"/>
      <protection locked="0"/>
    </xf>
    <xf numFmtId="176" fontId="17" fillId="0" borderId="1" xfId="1" applyNumberFormat="1" applyFont="1" applyFill="1" applyBorder="1" applyAlignment="1" applyProtection="1">
      <alignment vertical="center" wrapText="1"/>
      <protection locked="0"/>
    </xf>
    <xf numFmtId="0" fontId="10" fillId="0" borderId="1" xfId="3" applyFont="1" applyFill="1" applyBorder="1" applyAlignment="1" applyProtection="1">
      <alignment horizontal="justify" vertical="center" wrapText="1"/>
      <protection locked="0"/>
    </xf>
    <xf numFmtId="0" fontId="49" fillId="0" borderId="0" xfId="0" applyFont="1" applyFill="1" applyBorder="1"/>
    <xf numFmtId="0" fontId="18" fillId="0" borderId="13" xfId="0" applyFont="1" applyFill="1" applyBorder="1" applyAlignment="1">
      <alignment horizontal="center" vertical="center"/>
    </xf>
    <xf numFmtId="0" fontId="51" fillId="0" borderId="1" xfId="0" applyFont="1" applyFill="1" applyBorder="1" applyAlignment="1">
      <alignment horizontal="center" vertical="center"/>
    </xf>
    <xf numFmtId="176" fontId="17" fillId="0" borderId="1" xfId="1" applyNumberFormat="1" applyFont="1" applyFill="1" applyBorder="1" applyAlignment="1">
      <alignment vertical="center"/>
    </xf>
    <xf numFmtId="0" fontId="51" fillId="0" borderId="13" xfId="0" applyFont="1" applyFill="1" applyBorder="1" applyAlignment="1">
      <alignment horizontal="center" vertical="center"/>
    </xf>
    <xf numFmtId="0" fontId="48" fillId="0" borderId="13" xfId="0" applyFont="1" applyFill="1" applyBorder="1" applyAlignment="1">
      <alignment horizontal="center" vertical="center"/>
    </xf>
    <xf numFmtId="0" fontId="16" fillId="0" borderId="1" xfId="0" applyFont="1" applyFill="1" applyBorder="1" applyAlignment="1">
      <alignment horizontal="center"/>
    </xf>
    <xf numFmtId="176" fontId="16" fillId="0" borderId="1" xfId="1" applyNumberFormat="1" applyFont="1" applyFill="1" applyBorder="1" applyAlignment="1">
      <alignment horizontal="center" vertical="center" wrapText="1"/>
    </xf>
    <xf numFmtId="0" fontId="13" fillId="0" borderId="13" xfId="0" applyFont="1" applyFill="1" applyBorder="1" applyAlignment="1">
      <alignment horizontal="center" vertical="center"/>
    </xf>
    <xf numFmtId="0" fontId="16" fillId="0" borderId="1" xfId="0" applyFont="1" applyFill="1" applyBorder="1"/>
    <xf numFmtId="49" fontId="17" fillId="0" borderId="1" xfId="0" applyNumberFormat="1" applyFont="1" applyFill="1" applyBorder="1" applyAlignment="1">
      <alignment horizontal="left" vertical="top" wrapText="1"/>
    </xf>
    <xf numFmtId="176" fontId="17" fillId="0" borderId="1" xfId="1" applyNumberFormat="1" applyFont="1" applyFill="1" applyBorder="1"/>
    <xf numFmtId="177" fontId="17" fillId="0" borderId="1" xfId="1" applyNumberFormat="1" applyFont="1" applyFill="1" applyBorder="1" applyAlignment="1">
      <alignment horizontal="center" vertical="top"/>
    </xf>
    <xf numFmtId="177" fontId="17" fillId="0" borderId="1" xfId="1" applyNumberFormat="1" applyFont="1" applyFill="1" applyBorder="1" applyAlignment="1">
      <alignment horizontal="center"/>
    </xf>
    <xf numFmtId="0" fontId="17" fillId="0" borderId="1" xfId="0" applyFont="1" applyFill="1" applyBorder="1" applyAlignment="1">
      <alignment horizontal="center"/>
    </xf>
    <xf numFmtId="49" fontId="10" fillId="0" borderId="1" xfId="0" applyNumberFormat="1" applyFont="1" applyFill="1" applyBorder="1" applyAlignment="1" applyProtection="1">
      <alignment horizontal="left" vertical="top" wrapText="1"/>
    </xf>
    <xf numFmtId="0" fontId="10" fillId="0" borderId="1" xfId="0" applyFont="1" applyFill="1" applyBorder="1"/>
    <xf numFmtId="176" fontId="10" fillId="0" borderId="1" xfId="1" applyNumberFormat="1" applyFont="1" applyFill="1" applyBorder="1"/>
    <xf numFmtId="177" fontId="10" fillId="0" borderId="1" xfId="1" applyNumberFormat="1" applyFont="1" applyFill="1" applyBorder="1" applyAlignment="1">
      <alignment horizontal="center" vertical="top"/>
    </xf>
    <xf numFmtId="176" fontId="10" fillId="0" borderId="1" xfId="1" applyNumberFormat="1" applyFont="1" applyFill="1" applyBorder="1" applyAlignment="1" applyProtection="1">
      <alignment horizontal="right" vertical="top"/>
      <protection locked="0"/>
    </xf>
    <xf numFmtId="0" fontId="10" fillId="0" borderId="1" xfId="0" applyFont="1" applyFill="1" applyBorder="1" applyAlignment="1">
      <alignment wrapText="1"/>
    </xf>
    <xf numFmtId="0" fontId="10" fillId="0" borderId="1" xfId="0" applyNumberFormat="1" applyFont="1" applyFill="1" applyBorder="1" applyAlignment="1" applyProtection="1">
      <alignment horizontal="left" vertical="top" wrapText="1"/>
    </xf>
    <xf numFmtId="176" fontId="10" fillId="0" borderId="1" xfId="1" applyNumberFormat="1" applyFont="1" applyFill="1" applyBorder="1" applyAlignment="1" applyProtection="1">
      <alignment horizontal="right" vertical="center"/>
      <protection locked="0"/>
    </xf>
    <xf numFmtId="177" fontId="10" fillId="0" borderId="1" xfId="1" applyNumberFormat="1" applyFont="1" applyFill="1" applyBorder="1" applyAlignment="1">
      <alignment horizontal="center" vertical="center"/>
    </xf>
    <xf numFmtId="0" fontId="48" fillId="0" borderId="1" xfId="0" applyFont="1" applyFill="1" applyBorder="1" applyAlignment="1">
      <alignment horizontal="center" vertical="center"/>
    </xf>
    <xf numFmtId="0" fontId="13" fillId="13" borderId="1" xfId="2" applyFont="1" applyFill="1" applyBorder="1" applyAlignment="1" applyProtection="1">
      <alignment horizontal="center" vertical="center" wrapText="1"/>
    </xf>
    <xf numFmtId="0" fontId="16" fillId="0" borderId="1" xfId="0" applyFont="1" applyFill="1" applyBorder="1" applyAlignment="1">
      <alignment horizontal="center" vertical="center"/>
    </xf>
    <xf numFmtId="176" fontId="13" fillId="13" borderId="1" xfId="2" applyNumberFormat="1" applyFont="1" applyFill="1" applyBorder="1" applyAlignment="1" applyProtection="1">
      <alignment horizontal="center" vertical="center" wrapText="1"/>
    </xf>
    <xf numFmtId="0" fontId="13" fillId="13" borderId="1" xfId="0" applyFont="1" applyFill="1" applyBorder="1" applyAlignment="1" applyProtection="1">
      <alignment horizontal="center" vertical="center" wrapText="1"/>
    </xf>
    <xf numFmtId="176" fontId="10" fillId="0" borderId="1" xfId="1" applyNumberFormat="1" applyFont="1" applyFill="1" applyBorder="1" applyAlignment="1">
      <alignment horizontal="center" wrapText="1"/>
    </xf>
    <xf numFmtId="0" fontId="10" fillId="0" borderId="1" xfId="5" applyFont="1" applyFill="1" applyBorder="1" applyAlignment="1">
      <alignment horizontal="center" wrapText="1"/>
    </xf>
    <xf numFmtId="176" fontId="17" fillId="0" borderId="1" xfId="1" applyNumberFormat="1" applyFont="1" applyFill="1" applyBorder="1" applyAlignment="1">
      <alignment horizontal="center" vertical="center" wrapText="1"/>
    </xf>
    <xf numFmtId="176" fontId="10" fillId="0" borderId="1" xfId="1" applyNumberFormat="1" applyFont="1" applyFill="1" applyBorder="1" applyAlignment="1">
      <alignment horizontal="center" vertical="center"/>
    </xf>
    <xf numFmtId="176" fontId="17" fillId="0" borderId="1" xfId="1" applyNumberFormat="1" applyFont="1" applyFill="1" applyBorder="1" applyAlignment="1">
      <alignment horizontal="center" vertical="center"/>
    </xf>
    <xf numFmtId="0" fontId="49" fillId="0" borderId="0" xfId="0" applyFont="1" applyFill="1" applyBorder="1" applyAlignment="1">
      <alignment horizontal="center" vertical="center"/>
    </xf>
    <xf numFmtId="176" fontId="17" fillId="0" borderId="1" xfId="1" applyNumberFormat="1" applyFont="1" applyFill="1" applyBorder="1" applyAlignment="1">
      <alignment horizontal="center"/>
    </xf>
    <xf numFmtId="49" fontId="17" fillId="0" borderId="1" xfId="0" applyNumberFormat="1" applyFont="1" applyFill="1" applyBorder="1" applyAlignment="1">
      <alignment horizontal="center" wrapText="1"/>
    </xf>
    <xf numFmtId="0" fontId="17" fillId="0" borderId="13" xfId="0" applyFont="1" applyFill="1" applyBorder="1" applyAlignment="1">
      <alignment horizontal="center" vertical="center" wrapText="1"/>
    </xf>
    <xf numFmtId="0" fontId="17" fillId="0" borderId="13" xfId="0" applyFont="1" applyFill="1" applyBorder="1" applyAlignment="1">
      <alignment vertical="center" wrapText="1"/>
    </xf>
    <xf numFmtId="176" fontId="17" fillId="0" borderId="13" xfId="1" applyNumberFormat="1" applyFont="1" applyFill="1" applyBorder="1" applyAlignment="1">
      <alignment vertical="center"/>
    </xf>
    <xf numFmtId="0" fontId="17" fillId="0" borderId="13" xfId="0" applyFont="1" applyFill="1" applyBorder="1" applyAlignment="1">
      <alignment horizontal="center" vertical="center"/>
    </xf>
    <xf numFmtId="0" fontId="17" fillId="0" borderId="13" xfId="0" applyFont="1" applyFill="1" applyBorder="1" applyAlignment="1">
      <alignment vertical="center"/>
    </xf>
    <xf numFmtId="17" fontId="17" fillId="0" borderId="13" xfId="0" applyNumberFormat="1" applyFont="1" applyFill="1" applyBorder="1" applyAlignment="1" applyProtection="1">
      <alignment horizontal="center" vertical="center" wrapText="1"/>
      <protection locked="0"/>
    </xf>
    <xf numFmtId="0" fontId="10" fillId="0" borderId="13" xfId="3" applyFont="1" applyFill="1" applyBorder="1" applyAlignment="1" applyProtection="1">
      <alignment horizontal="justify" vertical="center" wrapText="1"/>
      <protection locked="0"/>
    </xf>
    <xf numFmtId="0" fontId="17" fillId="4" borderId="11" xfId="0" applyFont="1" applyFill="1" applyBorder="1" applyAlignment="1" applyProtection="1">
      <alignment horizontal="left" vertical="center" wrapText="1"/>
      <protection locked="0"/>
    </xf>
    <xf numFmtId="0" fontId="50" fillId="4" borderId="12" xfId="0" applyFont="1" applyFill="1" applyBorder="1" applyAlignment="1">
      <alignment wrapText="1"/>
    </xf>
    <xf numFmtId="0" fontId="3" fillId="0" borderId="12" xfId="0" applyFont="1" applyBorder="1"/>
    <xf numFmtId="0" fontId="3" fillId="0" borderId="31" xfId="0" applyFont="1" applyBorder="1"/>
    <xf numFmtId="0" fontId="17" fillId="4" borderId="11" xfId="0" applyFont="1" applyFill="1" applyBorder="1" applyAlignment="1" applyProtection="1">
      <alignment horizontal="center" vertical="center" wrapText="1"/>
      <protection locked="0"/>
    </xf>
    <xf numFmtId="0" fontId="17" fillId="4" borderId="10" xfId="0" applyFont="1" applyFill="1" applyBorder="1" applyAlignment="1" applyProtection="1">
      <alignment horizontal="center" vertical="center" wrapText="1"/>
      <protection locked="0"/>
    </xf>
    <xf numFmtId="0" fontId="18" fillId="4" borderId="11" xfId="0" applyFont="1" applyFill="1" applyBorder="1" applyAlignment="1" applyProtection="1">
      <alignment horizontal="left" vertical="center" wrapText="1"/>
      <protection locked="0"/>
    </xf>
    <xf numFmtId="0" fontId="16" fillId="0" borderId="1" xfId="0" applyFont="1" applyFill="1" applyBorder="1" applyAlignment="1">
      <alignment horizontal="left" vertical="center"/>
    </xf>
    <xf numFmtId="166" fontId="21" fillId="0" borderId="1" xfId="0" applyNumberFormat="1" applyFont="1" applyFill="1" applyBorder="1" applyAlignment="1">
      <alignment horizontal="center" vertical="center"/>
    </xf>
    <xf numFmtId="164" fontId="16" fillId="3" borderId="1" xfId="1" applyNumberFormat="1" applyFont="1" applyFill="1" applyBorder="1" applyAlignment="1" applyProtection="1">
      <alignment horizontal="right" vertical="center" wrapText="1"/>
      <protection locked="0"/>
    </xf>
    <xf numFmtId="0" fontId="16" fillId="3" borderId="12" xfId="0" applyFont="1" applyFill="1" applyBorder="1" applyAlignment="1" applyProtection="1">
      <alignment horizontal="center" vertical="center" wrapText="1"/>
      <protection locked="0"/>
    </xf>
    <xf numFmtId="0" fontId="16" fillId="0" borderId="0" xfId="0" applyFont="1" applyBorder="1" applyAlignment="1" applyProtection="1">
      <alignment horizontal="center" vertical="center" wrapText="1"/>
      <protection locked="0"/>
    </xf>
    <xf numFmtId="0" fontId="10" fillId="0" borderId="0" xfId="3" applyFont="1" applyBorder="1" applyAlignment="1" applyProtection="1">
      <alignment horizontal="justify" vertical="center" wrapText="1"/>
      <protection locked="0"/>
    </xf>
    <xf numFmtId="0" fontId="16" fillId="0" borderId="13" xfId="0" applyFont="1" applyBorder="1" applyAlignment="1" applyProtection="1">
      <alignment horizontal="center" vertical="center" wrapText="1"/>
      <protection locked="0"/>
    </xf>
    <xf numFmtId="176" fontId="0" fillId="0" borderId="0" xfId="0" applyNumberFormat="1" applyBorder="1"/>
    <xf numFmtId="176" fontId="17" fillId="0" borderId="0" xfId="1" applyNumberFormat="1" applyFont="1" applyFill="1" applyBorder="1" applyAlignment="1" applyProtection="1">
      <alignment vertical="center" wrapText="1"/>
      <protection locked="0"/>
    </xf>
    <xf numFmtId="0" fontId="10" fillId="0" borderId="13" xfId="3" applyFont="1" applyBorder="1" applyAlignment="1" applyProtection="1">
      <alignment horizontal="justify" vertical="center" wrapText="1"/>
      <protection locked="0"/>
    </xf>
    <xf numFmtId="0" fontId="16" fillId="0" borderId="11" xfId="0" applyFont="1" applyBorder="1" applyAlignment="1" applyProtection="1">
      <alignment horizontal="center" vertical="center" wrapText="1"/>
      <protection locked="0"/>
    </xf>
    <xf numFmtId="0" fontId="10" fillId="0" borderId="11" xfId="3" applyFont="1" applyBorder="1" applyAlignment="1" applyProtection="1">
      <alignment horizontal="justify" vertical="center" wrapText="1"/>
      <protection locked="0"/>
    </xf>
    <xf numFmtId="0" fontId="16" fillId="0" borderId="12" xfId="0" applyFont="1" applyBorder="1" applyAlignment="1" applyProtection="1">
      <alignment horizontal="center" vertical="center" wrapText="1"/>
      <protection locked="0"/>
    </xf>
    <xf numFmtId="0" fontId="5" fillId="0" borderId="8" xfId="0" applyFont="1" applyBorder="1" applyProtection="1">
      <protection locked="0"/>
    </xf>
    <xf numFmtId="0" fontId="5" fillId="0" borderId="8" xfId="0" applyFont="1" applyBorder="1" applyAlignment="1" applyProtection="1">
      <protection locked="0"/>
    </xf>
    <xf numFmtId="0" fontId="5" fillId="0" borderId="0" xfId="0" applyFont="1" applyBorder="1" applyAlignment="1" applyProtection="1">
      <protection locked="0"/>
    </xf>
    <xf numFmtId="165" fontId="11" fillId="3" borderId="10" xfId="1" applyNumberFormat="1" applyFont="1" applyFill="1" applyBorder="1" applyAlignment="1" applyProtection="1">
      <alignment vertical="center" wrapText="1"/>
      <protection locked="0"/>
    </xf>
    <xf numFmtId="165" fontId="11" fillId="3" borderId="11" xfId="1" applyNumberFormat="1" applyFont="1" applyFill="1" applyBorder="1" applyAlignment="1" applyProtection="1">
      <alignment vertical="center" wrapText="1"/>
      <protection locked="0"/>
    </xf>
    <xf numFmtId="0" fontId="3" fillId="0" borderId="2" xfId="0" applyFont="1" applyBorder="1" applyAlignment="1">
      <alignment vertical="center"/>
    </xf>
    <xf numFmtId="0" fontId="3" fillId="0" borderId="31" xfId="0" applyFont="1" applyBorder="1" applyAlignment="1">
      <alignment vertical="center"/>
    </xf>
    <xf numFmtId="0" fontId="17" fillId="4" borderId="0" xfId="0" applyFont="1" applyFill="1" applyBorder="1" applyAlignment="1" applyProtection="1">
      <alignment horizontal="center" vertical="center" wrapText="1"/>
      <protection locked="0"/>
    </xf>
    <xf numFmtId="0" fontId="17" fillId="4" borderId="0" xfId="0" applyFont="1" applyFill="1" applyBorder="1" applyAlignment="1" applyProtection="1">
      <alignment horizontal="left" vertical="center" wrapText="1"/>
      <protection locked="0"/>
    </xf>
    <xf numFmtId="0" fontId="18" fillId="4" borderId="0" xfId="0" applyFont="1" applyFill="1" applyBorder="1" applyAlignment="1" applyProtection="1">
      <alignment horizontal="left" vertical="center" wrapText="1"/>
      <protection locked="0"/>
    </xf>
    <xf numFmtId="165" fontId="11" fillId="3" borderId="0" xfId="1" applyNumberFormat="1" applyFont="1" applyFill="1" applyBorder="1" applyAlignment="1" applyProtection="1">
      <alignment vertical="center" wrapText="1"/>
      <protection locked="0"/>
    </xf>
    <xf numFmtId="0" fontId="16" fillId="0" borderId="9" xfId="0" applyFont="1" applyBorder="1" applyAlignment="1" applyProtection="1">
      <alignment horizontal="center" vertical="center" wrapText="1"/>
      <protection locked="0"/>
    </xf>
    <xf numFmtId="178" fontId="17" fillId="0" borderId="1" xfId="1" applyNumberFormat="1" applyFont="1" applyFill="1" applyBorder="1" applyAlignment="1">
      <alignment vertical="center"/>
    </xf>
    <xf numFmtId="0" fontId="18" fillId="0" borderId="1" xfId="0" applyFont="1" applyFill="1" applyBorder="1" applyAlignment="1" applyProtection="1">
      <alignment horizontal="center" vertical="center" wrapText="1"/>
    </xf>
    <xf numFmtId="179" fontId="17" fillId="0" borderId="1" xfId="1" applyNumberFormat="1" applyFont="1" applyFill="1" applyBorder="1" applyAlignment="1">
      <alignment vertical="center"/>
    </xf>
    <xf numFmtId="0" fontId="52" fillId="13" borderId="1" xfId="2" applyFont="1" applyFill="1" applyBorder="1" applyAlignment="1" applyProtection="1">
      <alignment horizontal="center" vertical="center" wrapText="1"/>
    </xf>
    <xf numFmtId="176" fontId="52" fillId="13" borderId="1" xfId="2" applyNumberFormat="1" applyFont="1" applyFill="1" applyBorder="1" applyAlignment="1" applyProtection="1">
      <alignment horizontal="center" vertical="center" wrapText="1"/>
    </xf>
    <xf numFmtId="0" fontId="53" fillId="13" borderId="1" xfId="2" applyFont="1" applyFill="1" applyBorder="1" applyAlignment="1" applyProtection="1">
      <alignment horizontal="center" vertical="center" wrapText="1"/>
    </xf>
    <xf numFmtId="166" fontId="17" fillId="0" borderId="1" xfId="1" applyNumberFormat="1" applyFont="1" applyFill="1" applyBorder="1" applyAlignment="1" applyProtection="1">
      <alignment vertical="center" wrapText="1"/>
      <protection locked="0"/>
    </xf>
    <xf numFmtId="0" fontId="52" fillId="11" borderId="1" xfId="2" applyFont="1" applyFill="1" applyBorder="1" applyAlignment="1" applyProtection="1">
      <alignment horizontal="center" vertical="center" wrapText="1"/>
    </xf>
    <xf numFmtId="0" fontId="53" fillId="11" borderId="1" xfId="2" applyFont="1" applyFill="1" applyBorder="1" applyAlignment="1" applyProtection="1">
      <alignment horizontal="center" vertical="center" wrapText="1"/>
    </xf>
    <xf numFmtId="0" fontId="0" fillId="0" borderId="0" xfId="0" applyBorder="1" applyAlignment="1">
      <alignment horizontal="center"/>
    </xf>
    <xf numFmtId="0" fontId="16" fillId="0" borderId="6" xfId="0" applyFont="1" applyBorder="1" applyAlignment="1" applyProtection="1">
      <alignment horizontal="center" vertical="center" wrapText="1"/>
      <protection locked="0"/>
    </xf>
    <xf numFmtId="0" fontId="0" fillId="0" borderId="11" xfId="0" applyBorder="1"/>
    <xf numFmtId="0" fontId="54" fillId="13" borderId="1" xfId="2" applyFont="1" applyFill="1" applyBorder="1" applyAlignment="1" applyProtection="1">
      <alignment horizontal="center" vertical="center" wrapText="1"/>
    </xf>
    <xf numFmtId="0" fontId="15" fillId="0" borderId="1" xfId="0" applyFont="1" applyBorder="1" applyAlignment="1">
      <alignment horizontal="left" vertical="center" wrapText="1"/>
    </xf>
    <xf numFmtId="0" fontId="3" fillId="0" borderId="10" xfId="0" applyFont="1" applyBorder="1" applyAlignment="1">
      <alignment vertical="center"/>
    </xf>
    <xf numFmtId="0" fontId="3" fillId="0" borderId="12" xfId="0" applyFont="1" applyBorder="1" applyAlignment="1">
      <alignment vertical="center"/>
    </xf>
    <xf numFmtId="0" fontId="3" fillId="0" borderId="0" xfId="0" applyFont="1" applyAlignment="1">
      <alignment vertical="center"/>
    </xf>
    <xf numFmtId="176" fontId="41" fillId="0" borderId="11" xfId="0" applyNumberFormat="1" applyFont="1" applyBorder="1"/>
    <xf numFmtId="176" fontId="55" fillId="0" borderId="11" xfId="1" applyNumberFormat="1" applyFont="1" applyFill="1" applyBorder="1" applyAlignment="1" applyProtection="1">
      <alignment vertical="center" wrapText="1"/>
      <protection locked="0"/>
    </xf>
    <xf numFmtId="0" fontId="5" fillId="0" borderId="0" xfId="0" applyFont="1" applyBorder="1" applyAlignment="1" applyProtection="1">
      <alignment vertical="center"/>
      <protection locked="0"/>
    </xf>
    <xf numFmtId="0" fontId="0" fillId="0" borderId="12" xfId="0" applyBorder="1"/>
    <xf numFmtId="0" fontId="0" fillId="0" borderId="13" xfId="0" applyBorder="1"/>
    <xf numFmtId="167" fontId="42" fillId="0" borderId="13" xfId="0" applyNumberFormat="1" applyFont="1" applyBorder="1" applyAlignment="1">
      <alignment horizontal="center" vertical="center"/>
    </xf>
    <xf numFmtId="0" fontId="42" fillId="0" borderId="13" xfId="0" applyFont="1" applyBorder="1" applyAlignment="1">
      <alignment vertical="center"/>
    </xf>
    <xf numFmtId="167" fontId="57" fillId="0" borderId="11" xfId="0" applyNumberFormat="1" applyFont="1" applyBorder="1" applyAlignment="1">
      <alignment horizontal="center"/>
    </xf>
    <xf numFmtId="167" fontId="43" fillId="0" borderId="0" xfId="0" applyNumberFormat="1" applyFont="1" applyBorder="1" applyAlignment="1">
      <alignment horizontal="center"/>
    </xf>
    <xf numFmtId="0" fontId="43" fillId="0" borderId="11" xfId="0" applyFont="1" applyBorder="1" applyAlignment="1">
      <alignment vertical="center" wrapText="1"/>
    </xf>
    <xf numFmtId="0" fontId="43" fillId="0" borderId="0" xfId="0" applyFont="1" applyBorder="1" applyAlignment="1">
      <alignment horizontal="center" vertical="center" wrapText="1"/>
    </xf>
    <xf numFmtId="0" fontId="43" fillId="0" borderId="1" xfId="0" applyFont="1" applyBorder="1" applyAlignment="1">
      <alignment horizontal="center" vertical="center" wrapText="1"/>
    </xf>
    <xf numFmtId="0" fontId="0" fillId="0" borderId="0" xfId="0"/>
    <xf numFmtId="167" fontId="21" fillId="0" borderId="1" xfId="0" applyNumberFormat="1" applyFont="1" applyBorder="1" applyAlignment="1">
      <alignment horizontal="center" vertical="center"/>
    </xf>
    <xf numFmtId="0" fontId="0" fillId="0" borderId="0" xfId="0" applyBorder="1"/>
    <xf numFmtId="0" fontId="56" fillId="0" borderId="0" xfId="0" applyFont="1" applyFill="1" applyBorder="1" applyAlignment="1">
      <alignment horizontal="center" vertical="center" wrapText="1"/>
    </xf>
    <xf numFmtId="0" fontId="15" fillId="0" borderId="0" xfId="0" applyFont="1"/>
    <xf numFmtId="167" fontId="0" fillId="0" borderId="0" xfId="0" applyNumberFormat="1" applyBorder="1" applyAlignment="1">
      <alignment horizontal="center"/>
    </xf>
    <xf numFmtId="0" fontId="43" fillId="0" borderId="0" xfId="0" applyFont="1" applyBorder="1"/>
    <xf numFmtId="0" fontId="43" fillId="0" borderId="11" xfId="0" applyFont="1" applyBorder="1" applyAlignment="1">
      <alignment horizontal="center" vertical="center" wrapText="1"/>
    </xf>
    <xf numFmtId="0" fontId="41" fillId="0" borderId="0" xfId="0" applyFont="1" applyBorder="1" applyAlignment="1">
      <alignment horizontal="center" vertical="center" wrapText="1"/>
    </xf>
    <xf numFmtId="0" fontId="58" fillId="0" borderId="13" xfId="0" applyFont="1" applyBorder="1" applyAlignment="1">
      <alignment horizontal="center" vertical="center" wrapText="1"/>
    </xf>
    <xf numFmtId="0" fontId="58" fillId="0" borderId="13" xfId="0" applyFont="1" applyFill="1" applyBorder="1" applyAlignment="1">
      <alignment horizontal="center" vertical="center" wrapText="1"/>
    </xf>
    <xf numFmtId="0" fontId="58" fillId="0" borderId="2" xfId="0" applyFont="1" applyFill="1" applyBorder="1" applyAlignment="1">
      <alignment horizontal="center" vertical="center" wrapText="1"/>
    </xf>
    <xf numFmtId="0" fontId="58" fillId="0" borderId="14" xfId="0" applyFont="1" applyBorder="1" applyAlignment="1">
      <alignment horizontal="center" vertical="center" wrapText="1"/>
    </xf>
    <xf numFmtId="0" fontId="58" fillId="0" borderId="14" xfId="0" applyFont="1" applyFill="1" applyBorder="1" applyAlignment="1">
      <alignment horizontal="center" vertical="center" wrapText="1"/>
    </xf>
    <xf numFmtId="0" fontId="58" fillId="0" borderId="5" xfId="0" applyFont="1" applyFill="1" applyBorder="1" applyAlignment="1">
      <alignment horizontal="center" vertical="center" wrapText="1"/>
    </xf>
    <xf numFmtId="0" fontId="40" fillId="0" borderId="1" xfId="0" applyFont="1" applyBorder="1"/>
    <xf numFmtId="167" fontId="40" fillId="0" borderId="1" xfId="0" applyNumberFormat="1" applyFont="1" applyBorder="1" applyAlignment="1">
      <alignment horizontal="center" vertical="center"/>
    </xf>
    <xf numFmtId="0" fontId="40" fillId="0" borderId="10" xfId="0" applyFont="1" applyBorder="1"/>
    <xf numFmtId="0" fontId="40" fillId="0" borderId="0" xfId="0" applyFont="1" applyBorder="1"/>
    <xf numFmtId="167" fontId="40" fillId="0" borderId="0" xfId="0" applyNumberFormat="1" applyFont="1" applyBorder="1"/>
    <xf numFmtId="167" fontId="40" fillId="0" borderId="1" xfId="0" applyNumberFormat="1" applyFont="1" applyBorder="1" applyAlignment="1">
      <alignment horizontal="center"/>
    </xf>
    <xf numFmtId="167" fontId="40" fillId="0" borderId="1" xfId="0" applyNumberFormat="1" applyFont="1" applyBorder="1"/>
    <xf numFmtId="0" fontId="40" fillId="0" borderId="10" xfId="0" applyFont="1" applyBorder="1" applyAlignment="1">
      <alignment horizontal="center"/>
    </xf>
    <xf numFmtId="0" fontId="40" fillId="0" borderId="1" xfId="0" applyFont="1" applyBorder="1" applyAlignment="1">
      <alignment horizontal="center"/>
    </xf>
    <xf numFmtId="0" fontId="40" fillId="0" borderId="0" xfId="0" applyFont="1" applyBorder="1" applyAlignment="1">
      <alignment horizontal="center"/>
    </xf>
    <xf numFmtId="167" fontId="40" fillId="0" borderId="10" xfId="0" applyNumberFormat="1" applyFont="1" applyBorder="1" applyAlignment="1">
      <alignment horizontal="center"/>
    </xf>
    <xf numFmtId="167" fontId="40" fillId="0" borderId="0" xfId="0" applyNumberFormat="1" applyFont="1" applyBorder="1" applyAlignment="1">
      <alignment horizontal="center"/>
    </xf>
    <xf numFmtId="0" fontId="40" fillId="0" borderId="13" xfId="0" applyFont="1" applyBorder="1"/>
    <xf numFmtId="167" fontId="56" fillId="0" borderId="0" xfId="0" applyNumberFormat="1" applyFont="1" applyBorder="1" applyAlignment="1">
      <alignment horizontal="center" vertical="center"/>
    </xf>
    <xf numFmtId="167" fontId="33" fillId="0" borderId="1" xfId="0" applyNumberFormat="1" applyFont="1" applyBorder="1" applyAlignment="1">
      <alignment horizontal="center" vertical="center"/>
    </xf>
    <xf numFmtId="0" fontId="40" fillId="0" borderId="1" xfId="0" applyFont="1" applyFill="1" applyBorder="1"/>
    <xf numFmtId="167" fontId="0" fillId="0" borderId="1" xfId="0" applyNumberFormat="1" applyFont="1" applyBorder="1" applyAlignment="1">
      <alignment horizontal="center" vertical="center"/>
    </xf>
    <xf numFmtId="0" fontId="0" fillId="0" borderId="1" xfId="0" applyFont="1" applyBorder="1"/>
    <xf numFmtId="167" fontId="0" fillId="0" borderId="13" xfId="0" applyNumberFormat="1" applyFont="1" applyBorder="1" applyAlignment="1">
      <alignment horizontal="center" vertical="center"/>
    </xf>
    <xf numFmtId="0" fontId="0" fillId="0" borderId="13" xfId="0" applyFont="1" applyBorder="1"/>
    <xf numFmtId="167" fontId="0" fillId="0" borderId="1" xfId="0" applyNumberFormat="1" applyFont="1" applyBorder="1" applyAlignment="1">
      <alignment horizontal="center"/>
    </xf>
    <xf numFmtId="0" fontId="0" fillId="0" borderId="10" xfId="0" applyFont="1" applyBorder="1" applyAlignment="1">
      <alignment horizontal="center"/>
    </xf>
    <xf numFmtId="0" fontId="0" fillId="0" borderId="1" xfId="0" applyFont="1" applyBorder="1" applyAlignment="1">
      <alignment horizontal="center"/>
    </xf>
    <xf numFmtId="167" fontId="0" fillId="0" borderId="10" xfId="0" applyNumberFormat="1" applyFont="1" applyBorder="1" applyAlignment="1">
      <alignment horizontal="center"/>
    </xf>
    <xf numFmtId="0" fontId="0" fillId="0" borderId="10" xfId="0" applyFont="1" applyBorder="1"/>
    <xf numFmtId="0" fontId="17" fillId="0" borderId="1" xfId="0" applyFont="1" applyFill="1" applyBorder="1" applyAlignment="1">
      <alignment horizontal="right" vertical="center" wrapText="1"/>
    </xf>
    <xf numFmtId="0" fontId="14" fillId="14" borderId="1" xfId="2" applyFont="1" applyFill="1" applyBorder="1" applyAlignment="1" applyProtection="1">
      <alignment horizontal="left" vertical="center" wrapText="1"/>
    </xf>
    <xf numFmtId="0" fontId="26" fillId="18" borderId="1" xfId="0" applyFont="1" applyFill="1" applyBorder="1" applyAlignment="1">
      <alignment horizontal="left" vertical="center" wrapText="1"/>
    </xf>
    <xf numFmtId="164" fontId="26" fillId="18" borderId="1" xfId="1" applyNumberFormat="1" applyFont="1" applyFill="1" applyBorder="1" applyAlignment="1">
      <alignment horizontal="center" vertical="center" wrapText="1"/>
    </xf>
    <xf numFmtId="164" fontId="26" fillId="18" borderId="1" xfId="1" applyNumberFormat="1" applyFont="1" applyFill="1" applyBorder="1" applyAlignment="1">
      <alignment horizontal="right" vertical="center" wrapText="1"/>
    </xf>
    <xf numFmtId="0" fontId="14" fillId="14" borderId="1" xfId="2" applyFont="1" applyFill="1" applyBorder="1" applyAlignment="1" applyProtection="1">
      <alignment horizontal="center" vertical="center" wrapText="1"/>
    </xf>
    <xf numFmtId="17" fontId="15" fillId="14" borderId="1" xfId="0" applyNumberFormat="1" applyFont="1" applyFill="1" applyBorder="1" applyAlignment="1" applyProtection="1">
      <alignment horizontal="center" vertical="center" wrapText="1"/>
      <protection locked="0"/>
    </xf>
    <xf numFmtId="0" fontId="14" fillId="18" borderId="1" xfId="0" applyFont="1" applyFill="1" applyBorder="1" applyAlignment="1">
      <alignment horizontal="center" vertical="center" wrapText="1"/>
    </xf>
    <xf numFmtId="164" fontId="15" fillId="14" borderId="1" xfId="1" applyNumberFormat="1" applyFont="1" applyFill="1" applyBorder="1" applyAlignment="1" applyProtection="1">
      <alignment horizontal="center" vertical="center" wrapText="1"/>
      <protection locked="0"/>
    </xf>
    <xf numFmtId="0" fontId="26" fillId="18" borderId="1" xfId="0" applyFont="1" applyFill="1" applyBorder="1" applyAlignment="1">
      <alignment horizontal="center" vertical="center" wrapText="1"/>
    </xf>
    <xf numFmtId="0" fontId="14" fillId="18" borderId="1" xfId="3" applyFont="1" applyFill="1" applyBorder="1" applyAlignment="1">
      <alignment horizontal="justify" vertical="center" wrapText="1"/>
    </xf>
    <xf numFmtId="0" fontId="15" fillId="14" borderId="1" xfId="0" applyFont="1" applyFill="1" applyBorder="1" applyAlignment="1" applyProtection="1">
      <alignment horizontal="left" vertical="center" wrapText="1"/>
      <protection locked="0"/>
    </xf>
    <xf numFmtId="0" fontId="15" fillId="12" borderId="1" xfId="0" applyFont="1" applyFill="1" applyBorder="1" applyAlignment="1">
      <alignment horizontal="left" vertical="top" wrapText="1"/>
    </xf>
    <xf numFmtId="164" fontId="26" fillId="19" borderId="1" xfId="1" applyNumberFormat="1" applyFont="1" applyFill="1" applyBorder="1" applyAlignment="1" applyProtection="1">
      <alignment horizontal="center" vertical="center" wrapText="1"/>
      <protection locked="0"/>
    </xf>
    <xf numFmtId="0" fontId="15" fillId="12" borderId="1" xfId="0" applyFont="1" applyFill="1" applyBorder="1" applyAlignment="1">
      <alignment horizontal="center" vertical="center"/>
    </xf>
    <xf numFmtId="0" fontId="14" fillId="12" borderId="1" xfId="2" applyFont="1" applyFill="1" applyBorder="1" applyAlignment="1" applyProtection="1">
      <alignment horizontal="center" vertical="center" wrapText="1"/>
    </xf>
    <xf numFmtId="17" fontId="15" fillId="12" borderId="1" xfId="0" applyNumberFormat="1" applyFont="1" applyFill="1" applyBorder="1" applyAlignment="1" applyProtection="1">
      <alignment horizontal="center" vertical="center" wrapText="1"/>
      <protection locked="0"/>
    </xf>
    <xf numFmtId="0" fontId="14" fillId="12" borderId="1" xfId="2" applyFont="1" applyFill="1" applyBorder="1" applyAlignment="1" applyProtection="1">
      <alignment horizontal="left" vertical="center" wrapText="1"/>
    </xf>
    <xf numFmtId="0" fontId="26" fillId="19" borderId="1" xfId="0" applyFont="1" applyFill="1" applyBorder="1" applyAlignment="1">
      <alignment horizontal="center" vertical="center" wrapText="1"/>
    </xf>
    <xf numFmtId="164" fontId="15" fillId="12" borderId="1" xfId="1" applyNumberFormat="1" applyFont="1" applyFill="1" applyBorder="1" applyAlignment="1" applyProtection="1">
      <alignment horizontal="center" vertical="center" wrapText="1"/>
      <protection locked="0"/>
    </xf>
    <xf numFmtId="0" fontId="14" fillId="19" borderId="1" xfId="3" applyFont="1" applyFill="1" applyBorder="1" applyAlignment="1">
      <alignment horizontal="justify" vertical="center" wrapText="1"/>
    </xf>
    <xf numFmtId="0" fontId="15" fillId="12" borderId="1" xfId="0" applyFont="1" applyFill="1" applyBorder="1" applyAlignment="1" applyProtection="1">
      <alignment horizontal="left" vertical="center" wrapText="1"/>
      <protection locked="0"/>
    </xf>
    <xf numFmtId="0" fontId="15" fillId="14" borderId="10" xfId="0" applyFont="1" applyFill="1" applyBorder="1" applyAlignment="1" applyProtection="1">
      <alignment horizontal="left" vertical="center" wrapText="1"/>
      <protection locked="0"/>
    </xf>
    <xf numFmtId="0" fontId="15" fillId="0" borderId="0" xfId="0" applyFont="1" applyBorder="1" applyAlignment="1">
      <alignment wrapText="1"/>
    </xf>
    <xf numFmtId="0" fontId="15" fillId="0" borderId="1" xfId="0" applyFont="1" applyBorder="1" applyAlignment="1">
      <alignment wrapText="1"/>
    </xf>
    <xf numFmtId="0" fontId="15" fillId="0" borderId="1" xfId="0" applyFont="1" applyBorder="1"/>
    <xf numFmtId="0" fontId="15" fillId="0" borderId="1" xfId="0" applyFont="1" applyBorder="1" applyAlignment="1">
      <alignment vertical="center" wrapText="1"/>
    </xf>
    <xf numFmtId="0" fontId="15" fillId="0" borderId="0" xfId="0" applyFont="1" applyBorder="1"/>
    <xf numFmtId="0" fontId="15" fillId="0" borderId="0" xfId="0" applyFont="1" applyBorder="1" applyAlignment="1">
      <alignment vertical="center" wrapText="1"/>
    </xf>
    <xf numFmtId="0" fontId="15" fillId="0" borderId="1" xfId="0" applyFont="1" applyFill="1" applyBorder="1" applyAlignment="1">
      <alignment vertical="center" wrapText="1"/>
    </xf>
    <xf numFmtId="0" fontId="3" fillId="12" borderId="1" xfId="0" applyFont="1" applyFill="1" applyBorder="1" applyAlignment="1" applyProtection="1">
      <alignment horizontal="justify" vertical="center" wrapText="1"/>
      <protection locked="0"/>
    </xf>
    <xf numFmtId="164" fontId="3" fillId="12" borderId="1" xfId="1" applyNumberFormat="1" applyFont="1" applyFill="1" applyBorder="1" applyAlignment="1" applyProtection="1">
      <alignment vertical="center" wrapText="1"/>
      <protection locked="0"/>
    </xf>
    <xf numFmtId="164" fontId="3" fillId="12" borderId="1" xfId="1" applyNumberFormat="1"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17" fontId="3" fillId="12" borderId="1" xfId="0" applyNumberFormat="1" applyFont="1" applyFill="1" applyBorder="1" applyAlignment="1" applyProtection="1">
      <alignment horizontal="center" vertical="center" wrapText="1"/>
      <protection locked="0"/>
    </xf>
    <xf numFmtId="43" fontId="3" fillId="12" borderId="1" xfId="1" applyFont="1" applyFill="1" applyBorder="1" applyAlignment="1" applyProtection="1">
      <alignment vertical="center" wrapText="1"/>
      <protection locked="0"/>
    </xf>
    <xf numFmtId="165" fontId="3" fillId="12" borderId="1" xfId="1" applyNumberFormat="1" applyFont="1" applyFill="1" applyBorder="1" applyAlignment="1" applyProtection="1">
      <alignment vertical="center" wrapText="1"/>
      <protection locked="0"/>
    </xf>
    <xf numFmtId="0" fontId="10" fillId="12" borderId="1" xfId="3" applyFont="1" applyFill="1" applyBorder="1" applyAlignment="1" applyProtection="1">
      <alignment horizontal="justify" vertical="center" wrapText="1"/>
      <protection locked="0"/>
    </xf>
    <xf numFmtId="0" fontId="0" fillId="12" borderId="0" xfId="0" applyFill="1"/>
    <xf numFmtId="0" fontId="0" fillId="17" borderId="0" xfId="0" applyFill="1"/>
    <xf numFmtId="0" fontId="15" fillId="3" borderId="11" xfId="0" applyFont="1" applyFill="1" applyBorder="1" applyAlignment="1" applyProtection="1">
      <alignment horizontal="left" vertical="center" wrapText="1"/>
      <protection locked="0"/>
    </xf>
    <xf numFmtId="0" fontId="17" fillId="18" borderId="1" xfId="0" applyFont="1" applyFill="1" applyBorder="1" applyAlignment="1" applyProtection="1">
      <alignment horizontal="center" vertical="center" wrapText="1"/>
      <protection locked="0"/>
    </xf>
    <xf numFmtId="0" fontId="40" fillId="0" borderId="1" xfId="0" applyFont="1" applyBorder="1" applyAlignment="1">
      <alignment vertical="center" wrapText="1"/>
    </xf>
    <xf numFmtId="0" fontId="0" fillId="0" borderId="0" xfId="0"/>
    <xf numFmtId="0" fontId="11" fillId="0" borderId="0" xfId="0" applyFont="1" applyProtection="1">
      <protection locked="0"/>
    </xf>
    <xf numFmtId="0" fontId="11" fillId="3" borderId="0" xfId="0" applyFont="1" applyFill="1" applyProtection="1">
      <protection locked="0"/>
    </xf>
    <xf numFmtId="0" fontId="10" fillId="4" borderId="1" xfId="3" applyFont="1" applyFill="1" applyBorder="1" applyAlignment="1">
      <alignment horizontal="justify" vertical="center" wrapText="1"/>
    </xf>
    <xf numFmtId="0" fontId="0" fillId="0" borderId="1" xfId="0" applyBorder="1"/>
    <xf numFmtId="0" fontId="41" fillId="0" borderId="1" xfId="0" applyFont="1" applyBorder="1" applyAlignment="1">
      <alignment horizontal="center" vertical="center"/>
    </xf>
    <xf numFmtId="0" fontId="41" fillId="0" borderId="1" xfId="0" applyFont="1" applyBorder="1" applyAlignment="1">
      <alignment horizontal="center" vertical="center" wrapText="1"/>
    </xf>
    <xf numFmtId="0" fontId="42" fillId="0" borderId="1" xfId="0" applyFont="1" applyBorder="1" applyAlignment="1">
      <alignment vertical="center"/>
    </xf>
    <xf numFmtId="167" fontId="42" fillId="0" borderId="1" xfId="0" applyNumberFormat="1" applyFont="1" applyBorder="1" applyAlignment="1">
      <alignment horizontal="center" vertical="center"/>
    </xf>
    <xf numFmtId="167" fontId="21" fillId="0" borderId="1" xfId="0" applyNumberFormat="1" applyFont="1" applyBorder="1" applyAlignment="1">
      <alignment horizontal="center" vertical="center"/>
    </xf>
    <xf numFmtId="0" fontId="17" fillId="0" borderId="1" xfId="0" applyFont="1" applyFill="1" applyBorder="1" applyAlignment="1" applyProtection="1">
      <alignment horizontal="center" vertical="center" wrapText="1"/>
      <protection locked="0"/>
    </xf>
    <xf numFmtId="0" fontId="17" fillId="4" borderId="1" xfId="0" applyFont="1" applyFill="1" applyBorder="1" applyAlignment="1" applyProtection="1">
      <alignment horizontal="center" vertical="center" wrapText="1"/>
      <protection locked="0"/>
    </xf>
    <xf numFmtId="49" fontId="20" fillId="0" borderId="1" xfId="0" applyNumberFormat="1" applyFont="1" applyBorder="1" applyAlignment="1" applyProtection="1">
      <alignment horizontal="center" vertical="center"/>
    </xf>
    <xf numFmtId="49" fontId="16" fillId="0" borderId="1" xfId="0" applyNumberFormat="1" applyFont="1" applyBorder="1" applyAlignment="1" applyProtection="1">
      <alignment horizontal="center" vertical="center"/>
    </xf>
    <xf numFmtId="0" fontId="17" fillId="0" borderId="13" xfId="0" applyFont="1" applyFill="1" applyBorder="1" applyAlignment="1" applyProtection="1">
      <alignment horizontal="center" vertical="center" wrapText="1"/>
      <protection locked="0"/>
    </xf>
    <xf numFmtId="0" fontId="10" fillId="4" borderId="13" xfId="3" applyFont="1" applyFill="1" applyBorder="1" applyAlignment="1">
      <alignment horizontal="justify" vertical="center" wrapText="1"/>
    </xf>
    <xf numFmtId="0" fontId="17" fillId="4" borderId="1" xfId="0" applyFont="1" applyFill="1" applyBorder="1" applyAlignment="1">
      <alignment vertical="center" wrapText="1"/>
    </xf>
    <xf numFmtId="0" fontId="17" fillId="4" borderId="1" xfId="0" applyFont="1" applyFill="1" applyBorder="1" applyAlignment="1">
      <alignment wrapText="1"/>
    </xf>
    <xf numFmtId="0" fontId="17" fillId="0" borderId="1" xfId="0" applyFont="1" applyFill="1" applyBorder="1" applyAlignment="1">
      <alignment horizontal="left" vertical="center" wrapText="1"/>
    </xf>
    <xf numFmtId="0" fontId="17" fillId="9" borderId="17" xfId="0" applyFont="1" applyFill="1" applyBorder="1" applyAlignment="1" applyProtection="1">
      <alignment horizontal="center" vertical="center" wrapText="1"/>
      <protection locked="0"/>
    </xf>
    <xf numFmtId="0" fontId="17" fillId="0" borderId="1" xfId="0" applyFont="1" applyFill="1" applyBorder="1" applyAlignment="1">
      <alignment horizontal="center" vertical="center"/>
    </xf>
    <xf numFmtId="0" fontId="20" fillId="0" borderId="0" xfId="0" applyFont="1" applyProtection="1">
      <protection locked="0"/>
    </xf>
    <xf numFmtId="167" fontId="21" fillId="0" borderId="1" xfId="0" applyNumberFormat="1" applyFont="1" applyFill="1" applyBorder="1" applyAlignment="1">
      <alignment horizontal="center" vertical="center"/>
    </xf>
    <xf numFmtId="0" fontId="60" fillId="0" borderId="1" xfId="0" applyFont="1" applyFill="1" applyBorder="1" applyAlignment="1">
      <alignment vertical="center" wrapText="1"/>
    </xf>
    <xf numFmtId="3" fontId="61" fillId="8" borderId="1" xfId="1" applyNumberFormat="1" applyFont="1" applyFill="1" applyBorder="1" applyAlignment="1">
      <alignment horizontal="center" vertical="center" wrapText="1"/>
    </xf>
    <xf numFmtId="0" fontId="61" fillId="4" borderId="1" xfId="0" applyFont="1" applyFill="1" applyBorder="1" applyAlignment="1">
      <alignment horizontal="center" vertical="center" wrapText="1"/>
    </xf>
    <xf numFmtId="0" fontId="61" fillId="4" borderId="1" xfId="0"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61" fillId="0" borderId="17" xfId="0" applyFont="1" applyFill="1" applyBorder="1" applyAlignment="1" applyProtection="1">
      <alignment horizontal="center" vertical="center" wrapText="1"/>
      <protection locked="0"/>
    </xf>
    <xf numFmtId="0" fontId="61" fillId="4" borderId="1" xfId="3" applyFont="1" applyFill="1" applyBorder="1" applyAlignment="1">
      <alignment horizontal="justify" vertical="center" wrapText="1"/>
    </xf>
    <xf numFmtId="0" fontId="62" fillId="0" borderId="1" xfId="0" applyFont="1" applyBorder="1" applyAlignment="1">
      <alignment horizontal="center" vertical="center" wrapText="1"/>
    </xf>
    <xf numFmtId="0" fontId="60" fillId="0" borderId="1" xfId="0" applyFont="1" applyBorder="1" applyAlignment="1">
      <alignment horizontal="left" vertical="top" wrapText="1"/>
    </xf>
    <xf numFmtId="3" fontId="61" fillId="8" borderId="1" xfId="1" applyNumberFormat="1" applyFont="1" applyFill="1" applyBorder="1" applyAlignment="1">
      <alignment horizontal="right" vertical="center" wrapText="1"/>
    </xf>
    <xf numFmtId="3" fontId="61" fillId="8" borderId="1" xfId="1" applyNumberFormat="1" applyFont="1" applyFill="1" applyBorder="1" applyAlignment="1">
      <alignment horizontal="right" wrapText="1"/>
    </xf>
    <xf numFmtId="0" fontId="60" fillId="0" borderId="13" xfId="0" applyFont="1" applyFill="1" applyBorder="1" applyAlignment="1">
      <alignment vertical="center" wrapText="1"/>
    </xf>
    <xf numFmtId="3" fontId="61" fillId="8" borderId="13" xfId="1" applyNumberFormat="1" applyFont="1" applyFill="1" applyBorder="1" applyAlignment="1">
      <alignment horizontal="center" vertical="center" wrapText="1"/>
    </xf>
    <xf numFmtId="0" fontId="61" fillId="4" borderId="13" xfId="0" applyFont="1" applyFill="1" applyBorder="1" applyAlignment="1">
      <alignment horizontal="center" vertical="center" wrapText="1"/>
    </xf>
    <xf numFmtId="0" fontId="61" fillId="4" borderId="13" xfId="0" applyFont="1" applyFill="1" applyBorder="1" applyAlignment="1" applyProtection="1">
      <alignment horizontal="center" vertical="center" wrapText="1"/>
      <protection locked="0"/>
    </xf>
    <xf numFmtId="0" fontId="0" fillId="0" borderId="1" xfId="0" applyBorder="1" applyAlignment="1">
      <alignment wrapText="1"/>
    </xf>
    <xf numFmtId="164" fontId="26" fillId="4" borderId="1" xfId="1" applyNumberFormat="1" applyFont="1" applyFill="1" applyBorder="1" applyAlignment="1">
      <alignment horizontal="center" vertical="top" wrapText="1"/>
    </xf>
    <xf numFmtId="0" fontId="14" fillId="4" borderId="1" xfId="0" applyFont="1" applyFill="1" applyBorder="1" applyAlignment="1">
      <alignment horizontal="center" vertical="top" wrapText="1"/>
    </xf>
    <xf numFmtId="164" fontId="15" fillId="3" borderId="1" xfId="1" applyNumberFormat="1" applyFont="1" applyFill="1" applyBorder="1" applyAlignment="1" applyProtection="1">
      <alignment horizontal="center" vertical="top" wrapText="1"/>
      <protection locked="0"/>
    </xf>
    <xf numFmtId="0" fontId="15" fillId="0" borderId="1" xfId="0" applyFont="1" applyBorder="1" applyAlignment="1" applyProtection="1">
      <alignment horizontal="left" vertical="top" wrapText="1"/>
      <protection locked="0"/>
    </xf>
    <xf numFmtId="0" fontId="14" fillId="0" borderId="1" xfId="2" applyFont="1" applyFill="1" applyBorder="1" applyAlignment="1" applyProtection="1">
      <alignment horizontal="left" vertical="top" wrapText="1"/>
    </xf>
    <xf numFmtId="0" fontId="26" fillId="4" borderId="1" xfId="0" applyFont="1" applyFill="1" applyBorder="1" applyAlignment="1">
      <alignment horizontal="left" vertical="top" wrapText="1"/>
    </xf>
    <xf numFmtId="164" fontId="26" fillId="0" borderId="1" xfId="1"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164" fontId="15" fillId="0" borderId="1" xfId="1" applyNumberFormat="1" applyFont="1" applyFill="1" applyBorder="1" applyAlignment="1" applyProtection="1">
      <alignment horizontal="center" vertical="center" wrapText="1"/>
      <protection locked="0"/>
    </xf>
    <xf numFmtId="0" fontId="15" fillId="0" borderId="1" xfId="0" applyFont="1" applyFill="1" applyBorder="1" applyAlignment="1" applyProtection="1">
      <alignment horizontal="left" vertical="center" wrapText="1"/>
      <protection locked="0"/>
    </xf>
    <xf numFmtId="0" fontId="65" fillId="0" borderId="1" xfId="2" applyFont="1" applyFill="1" applyBorder="1" applyAlignment="1" applyProtection="1">
      <alignment horizontal="center" vertical="center" wrapText="1"/>
    </xf>
    <xf numFmtId="0" fontId="26" fillId="4" borderId="1" xfId="0" applyFont="1" applyFill="1" applyBorder="1" applyAlignment="1">
      <alignment horizontal="center" vertical="top" wrapText="1"/>
    </xf>
    <xf numFmtId="164" fontId="29" fillId="4" borderId="1" xfId="0" applyNumberFormat="1" applyFont="1" applyFill="1" applyBorder="1" applyAlignment="1">
      <alignment horizontal="center" vertical="center" wrapText="1"/>
    </xf>
    <xf numFmtId="172" fontId="10" fillId="0" borderId="1" xfId="5" applyNumberFormat="1" applyFont="1" applyFill="1" applyBorder="1" applyAlignment="1">
      <alignment horizontal="center" vertical="center" wrapText="1"/>
    </xf>
    <xf numFmtId="172" fontId="30" fillId="0" borderId="1" xfId="5" applyNumberFormat="1" applyFont="1" applyFill="1" applyBorder="1" applyAlignment="1">
      <alignment horizontal="center" vertical="center" wrapText="1"/>
    </xf>
    <xf numFmtId="0" fontId="17" fillId="0" borderId="0" xfId="0" applyFont="1" applyFill="1" applyBorder="1" applyAlignment="1" applyProtection="1">
      <alignment horizontal="center" vertical="center" wrapText="1"/>
      <protection locked="0"/>
    </xf>
    <xf numFmtId="0" fontId="16" fillId="14" borderId="1" xfId="0" applyFont="1" applyFill="1" applyBorder="1" applyAlignment="1" applyProtection="1">
      <alignment horizontal="center" vertical="center" wrapText="1"/>
      <protection locked="0"/>
    </xf>
    <xf numFmtId="0" fontId="17" fillId="0" borderId="0" xfId="0" applyFont="1" applyFill="1" applyBorder="1" applyAlignment="1">
      <alignment horizontal="center" vertical="center" wrapText="1"/>
    </xf>
    <xf numFmtId="0" fontId="17" fillId="0" borderId="0" xfId="0" applyFont="1" applyFill="1" applyBorder="1" applyAlignment="1">
      <alignment vertical="center" wrapText="1"/>
    </xf>
    <xf numFmtId="176" fontId="17" fillId="0" borderId="0" xfId="1" applyNumberFormat="1" applyFont="1" applyFill="1" applyBorder="1" applyAlignment="1">
      <alignment vertical="center"/>
    </xf>
    <xf numFmtId="0" fontId="17" fillId="0" borderId="0" xfId="0" applyFont="1" applyFill="1" applyBorder="1" applyAlignment="1">
      <alignment horizontal="center" vertical="center"/>
    </xf>
    <xf numFmtId="0" fontId="0" fillId="14" borderId="1" xfId="0" applyFill="1" applyBorder="1" applyAlignment="1">
      <alignment wrapText="1"/>
    </xf>
    <xf numFmtId="166" fontId="16" fillId="3" borderId="1" xfId="0" applyNumberFormat="1" applyFont="1" applyFill="1" applyBorder="1" applyAlignment="1" applyProtection="1">
      <alignment horizontal="center" vertical="center" wrapText="1"/>
      <protection locked="0"/>
    </xf>
    <xf numFmtId="0" fontId="16" fillId="14" borderId="1" xfId="0" applyFont="1" applyFill="1" applyBorder="1" applyAlignment="1" applyProtection="1">
      <alignment horizontal="justify" vertical="center" wrapText="1"/>
      <protection locked="0"/>
    </xf>
    <xf numFmtId="0" fontId="15" fillId="14" borderId="1" xfId="0" applyFont="1" applyFill="1" applyBorder="1" applyAlignment="1">
      <alignment wrapText="1"/>
    </xf>
    <xf numFmtId="0" fontId="16" fillId="3" borderId="1" xfId="0" applyFont="1" applyFill="1" applyBorder="1" applyAlignment="1" applyProtection="1">
      <alignment horizontal="left" vertical="center" wrapText="1"/>
      <protection locked="0"/>
    </xf>
    <xf numFmtId="3" fontId="16" fillId="3" borderId="1" xfId="0" applyNumberFormat="1" applyFont="1" applyFill="1" applyBorder="1" applyAlignment="1" applyProtection="1">
      <alignment horizontal="justify" vertical="center" wrapText="1"/>
      <protection locked="0"/>
    </xf>
    <xf numFmtId="3" fontId="16" fillId="3" borderId="1" xfId="0" applyNumberFormat="1" applyFont="1" applyFill="1" applyBorder="1" applyAlignment="1" applyProtection="1">
      <alignment horizontal="right" vertical="center" wrapText="1"/>
      <protection locked="0"/>
    </xf>
    <xf numFmtId="0" fontId="66" fillId="0" borderId="1" xfId="0" applyFont="1" applyBorder="1" applyAlignment="1">
      <alignment wrapText="1"/>
    </xf>
    <xf numFmtId="0" fontId="15" fillId="14" borderId="1" xfId="0" applyFont="1" applyFill="1" applyBorder="1" applyAlignment="1">
      <alignment vertical="center" wrapText="1"/>
    </xf>
    <xf numFmtId="0" fontId="66" fillId="0" borderId="1" xfId="0" applyFont="1" applyBorder="1" applyAlignment="1">
      <alignment horizontal="left" vertical="center" wrapText="1"/>
    </xf>
    <xf numFmtId="0" fontId="66" fillId="14" borderId="1" xfId="0" applyFont="1" applyFill="1" applyBorder="1" applyAlignment="1">
      <alignment vertical="center" wrapText="1"/>
    </xf>
    <xf numFmtId="0" fontId="66" fillId="0" borderId="1" xfId="0" applyFont="1" applyBorder="1" applyAlignment="1">
      <alignment vertical="center" wrapText="1"/>
    </xf>
    <xf numFmtId="0" fontId="66" fillId="0" borderId="1" xfId="0" applyFont="1" applyBorder="1" applyAlignment="1">
      <alignment horizontal="left" wrapText="1"/>
    </xf>
    <xf numFmtId="167" fontId="16" fillId="3" borderId="12" xfId="0" applyNumberFormat="1" applyFont="1" applyFill="1" applyBorder="1" applyAlignment="1" applyProtection="1">
      <alignment horizontal="center" vertical="center" wrapText="1"/>
      <protection locked="0"/>
    </xf>
    <xf numFmtId="167" fontId="16" fillId="3" borderId="1" xfId="0" applyNumberFormat="1" applyFont="1" applyFill="1" applyBorder="1" applyAlignment="1" applyProtection="1">
      <alignment horizontal="center" vertical="center" wrapText="1"/>
      <protection locked="0"/>
    </xf>
    <xf numFmtId="0" fontId="29" fillId="18" borderId="1" xfId="0" applyFont="1" applyFill="1" applyBorder="1" applyAlignment="1">
      <alignment horizontal="justify" vertical="center" wrapText="1"/>
    </xf>
    <xf numFmtId="172" fontId="30" fillId="18" borderId="1" xfId="5" applyNumberFormat="1" applyFont="1" applyFill="1" applyBorder="1" applyAlignment="1">
      <alignment horizontal="center" vertical="center" wrapText="1"/>
    </xf>
    <xf numFmtId="164" fontId="29" fillId="18" borderId="1" xfId="1" applyNumberFormat="1" applyFont="1" applyFill="1" applyBorder="1" applyAlignment="1">
      <alignment vertical="center"/>
    </xf>
    <xf numFmtId="164" fontId="29" fillId="18" borderId="1" xfId="0" applyNumberFormat="1" applyFont="1" applyFill="1" applyBorder="1" applyAlignment="1">
      <alignment horizontal="center" vertical="center" wrapText="1"/>
    </xf>
    <xf numFmtId="0" fontId="17" fillId="14" borderId="1" xfId="0" applyFont="1" applyFill="1" applyBorder="1" applyAlignment="1" applyProtection="1">
      <alignment horizontal="center" vertical="center" wrapText="1"/>
      <protection locked="0"/>
    </xf>
    <xf numFmtId="0" fontId="10" fillId="14" borderId="1" xfId="5" applyFont="1" applyFill="1" applyBorder="1" applyAlignment="1">
      <alignment horizontal="left" vertical="center" wrapText="1"/>
    </xf>
    <xf numFmtId="172" fontId="10" fillId="14" borderId="1" xfId="5" applyNumberFormat="1" applyFont="1" applyFill="1" applyBorder="1" applyAlignment="1">
      <alignment horizontal="center" vertical="center" wrapText="1"/>
    </xf>
    <xf numFmtId="164" fontId="29" fillId="14" borderId="10" xfId="1" applyNumberFormat="1" applyFont="1" applyFill="1" applyBorder="1" applyAlignment="1">
      <alignment horizontal="center" vertical="center" wrapText="1"/>
    </xf>
    <xf numFmtId="164" fontId="29" fillId="18" borderId="10" xfId="1" applyNumberFormat="1" applyFont="1" applyFill="1" applyBorder="1" applyAlignment="1">
      <alignment vertical="center"/>
    </xf>
    <xf numFmtId="0" fontId="10" fillId="14" borderId="13" xfId="5" applyFont="1" applyFill="1" applyBorder="1" applyAlignment="1">
      <alignment vertical="center" wrapText="1"/>
    </xf>
    <xf numFmtId="164" fontId="29" fillId="14" borderId="12" xfId="1" applyNumberFormat="1" applyFont="1" applyFill="1" applyBorder="1" applyAlignment="1">
      <alignment horizontal="center" vertical="center" wrapText="1"/>
    </xf>
    <xf numFmtId="0" fontId="29" fillId="14" borderId="1" xfId="0" applyFont="1" applyFill="1" applyBorder="1" applyAlignment="1">
      <alignment horizontal="justify" vertical="center" wrapText="1"/>
    </xf>
    <xf numFmtId="167" fontId="15" fillId="14" borderId="1" xfId="0" applyNumberFormat="1" applyFont="1" applyFill="1" applyBorder="1"/>
    <xf numFmtId="176" fontId="16" fillId="14" borderId="1" xfId="1" applyNumberFormat="1" applyFont="1" applyFill="1" applyBorder="1" applyAlignment="1" applyProtection="1">
      <alignment vertical="center" wrapText="1"/>
      <protection locked="0"/>
    </xf>
    <xf numFmtId="0" fontId="17" fillId="14" borderId="1" xfId="0" applyFont="1" applyFill="1" applyBorder="1" applyAlignment="1">
      <alignment vertical="center" wrapText="1"/>
    </xf>
    <xf numFmtId="176" fontId="17" fillId="14" borderId="1" xfId="1" applyNumberFormat="1" applyFont="1" applyFill="1" applyBorder="1" applyAlignment="1">
      <alignment vertical="center"/>
    </xf>
    <xf numFmtId="0" fontId="17" fillId="14" borderId="1" xfId="0" applyFont="1" applyFill="1" applyBorder="1" applyAlignment="1">
      <alignment horizontal="center" vertical="center"/>
    </xf>
    <xf numFmtId="167" fontId="16" fillId="14" borderId="12" xfId="0" applyNumberFormat="1" applyFont="1" applyFill="1" applyBorder="1" applyAlignment="1" applyProtection="1">
      <alignment horizontal="center" vertical="center" wrapText="1"/>
      <protection locked="0"/>
    </xf>
    <xf numFmtId="0" fontId="16" fillId="14" borderId="9" xfId="0" applyFont="1" applyFill="1" applyBorder="1" applyAlignment="1" applyProtection="1">
      <alignment horizontal="center" vertical="center" wrapText="1"/>
      <protection locked="0"/>
    </xf>
    <xf numFmtId="0" fontId="33" fillId="3" borderId="0" xfId="0" applyFont="1" applyFill="1" applyBorder="1" applyAlignment="1" applyProtection="1">
      <alignment horizontal="left" vertical="center" wrapText="1"/>
      <protection locked="0"/>
    </xf>
    <xf numFmtId="164" fontId="33" fillId="3" borderId="0" xfId="1" applyNumberFormat="1" applyFont="1" applyFill="1" applyBorder="1" applyAlignment="1" applyProtection="1">
      <alignment vertical="center" wrapText="1"/>
      <protection locked="0"/>
    </xf>
    <xf numFmtId="0" fontId="66" fillId="14" borderId="1" xfId="0" applyFont="1" applyFill="1" applyBorder="1" applyAlignment="1">
      <alignment horizontal="left" vertical="center" wrapText="1"/>
    </xf>
    <xf numFmtId="0" fontId="26" fillId="14" borderId="1" xfId="0" applyFont="1" applyFill="1" applyBorder="1" applyAlignment="1">
      <alignment horizontal="left" vertical="center" wrapText="1"/>
    </xf>
    <xf numFmtId="164" fontId="26" fillId="14" borderId="15" xfId="1" applyNumberFormat="1" applyFont="1" applyFill="1" applyBorder="1" applyAlignment="1">
      <alignment horizontal="center" vertical="center" wrapText="1"/>
    </xf>
    <xf numFmtId="164" fontId="26" fillId="14" borderId="1" xfId="1" applyNumberFormat="1" applyFont="1" applyFill="1" applyBorder="1" applyAlignment="1">
      <alignment horizontal="right" vertical="center" wrapText="1"/>
    </xf>
    <xf numFmtId="0" fontId="66" fillId="14" borderId="1" xfId="0" applyFont="1" applyFill="1" applyBorder="1" applyAlignment="1">
      <alignment wrapText="1"/>
    </xf>
    <xf numFmtId="0" fontId="66" fillId="14" borderId="1" xfId="0" applyFont="1" applyFill="1" applyBorder="1" applyAlignment="1">
      <alignment horizontal="center" vertical="center" wrapText="1"/>
    </xf>
    <xf numFmtId="0" fontId="66" fillId="14" borderId="1" xfId="0" applyFont="1" applyFill="1" applyBorder="1" applyAlignment="1">
      <alignment horizontal="left" wrapText="1"/>
    </xf>
    <xf numFmtId="0" fontId="66" fillId="0" borderId="1" xfId="0" applyFont="1" applyFill="1" applyBorder="1" applyAlignment="1">
      <alignment wrapText="1"/>
    </xf>
    <xf numFmtId="0" fontId="15" fillId="0" borderId="0" xfId="0" applyFont="1" applyFill="1" applyBorder="1" applyAlignment="1">
      <alignment wrapText="1"/>
    </xf>
    <xf numFmtId="49" fontId="44" fillId="0" borderId="1" xfId="0" applyNumberFormat="1" applyFont="1" applyBorder="1" applyAlignment="1" applyProtection="1">
      <alignment horizontal="center" vertical="center"/>
    </xf>
    <xf numFmtId="0" fontId="17" fillId="0" borderId="1" xfId="0" applyFont="1" applyFill="1" applyBorder="1" applyAlignment="1">
      <alignment horizontal="center" vertical="center" wrapText="1"/>
    </xf>
    <xf numFmtId="0" fontId="16" fillId="3" borderId="1" xfId="0" applyFont="1" applyFill="1" applyBorder="1" applyAlignment="1" applyProtection="1">
      <alignment horizontal="center" vertical="center" wrapText="1"/>
      <protection locked="0"/>
    </xf>
    <xf numFmtId="0" fontId="65" fillId="0" borderId="10" xfId="2" applyFont="1" applyFill="1" applyBorder="1" applyAlignment="1" applyProtection="1">
      <alignment horizontal="center" vertical="center" wrapText="1"/>
    </xf>
    <xf numFmtId="0" fontId="15" fillId="0" borderId="10" xfId="0" applyFont="1" applyBorder="1" applyAlignment="1">
      <alignment vertical="center" wrapText="1"/>
    </xf>
    <xf numFmtId="0" fontId="46" fillId="0" borderId="1" xfId="0" applyFont="1" applyBorder="1" applyAlignment="1">
      <alignment vertical="center" wrapText="1"/>
    </xf>
    <xf numFmtId="0" fontId="15" fillId="0" borderId="10" xfId="0" applyFont="1" applyBorder="1" applyAlignment="1">
      <alignment horizontal="center" vertical="top"/>
    </xf>
    <xf numFmtId="0" fontId="0" fillId="0" borderId="1" xfId="0" applyBorder="1" applyAlignment="1">
      <alignment vertical="top" wrapText="1"/>
    </xf>
    <xf numFmtId="0" fontId="15" fillId="0" borderId="10" xfId="0" applyFont="1" applyBorder="1" applyAlignment="1">
      <alignment horizontal="center" vertical="center"/>
    </xf>
    <xf numFmtId="0" fontId="15" fillId="0" borderId="10" xfId="0" applyFont="1" applyBorder="1" applyAlignment="1">
      <alignment vertical="top" wrapText="1"/>
    </xf>
    <xf numFmtId="0" fontId="15" fillId="0" borderId="10" xfId="0" applyFont="1" applyFill="1" applyBorder="1" applyAlignment="1">
      <alignment vertical="center" wrapText="1"/>
    </xf>
    <xf numFmtId="0" fontId="15" fillId="0" borderId="10" xfId="0" applyFont="1" applyBorder="1" applyAlignment="1">
      <alignment horizontal="left" wrapText="1"/>
    </xf>
    <xf numFmtId="0" fontId="16" fillId="14" borderId="10" xfId="0" applyFont="1" applyFill="1" applyBorder="1" applyAlignment="1" applyProtection="1">
      <alignment horizontal="center" vertical="center" wrapText="1"/>
      <protection locked="0"/>
    </xf>
    <xf numFmtId="0" fontId="16" fillId="0" borderId="10" xfId="0" applyFont="1" applyFill="1" applyBorder="1" applyAlignment="1" applyProtection="1">
      <alignment horizontal="center" vertical="center" wrapText="1"/>
      <protection locked="0"/>
    </xf>
    <xf numFmtId="0" fontId="21" fillId="14" borderId="10" xfId="0" applyFont="1" applyFill="1" applyBorder="1" applyAlignment="1">
      <alignment wrapText="1"/>
    </xf>
    <xf numFmtId="0" fontId="16" fillId="0" borderId="10" xfId="0" applyFont="1" applyBorder="1" applyAlignment="1" applyProtection="1">
      <alignment horizontal="center" vertical="center" wrapText="1"/>
      <protection locked="0"/>
    </xf>
    <xf numFmtId="0" fontId="46" fillId="0" borderId="14" xfId="0" applyFont="1" applyFill="1" applyBorder="1" applyAlignment="1">
      <alignment vertical="center" wrapText="1"/>
    </xf>
    <xf numFmtId="0" fontId="3" fillId="0" borderId="1" xfId="0" applyFont="1" applyFill="1" applyBorder="1" applyAlignment="1" applyProtection="1">
      <alignment horizontal="justify" vertical="center" wrapText="1"/>
      <protection locked="0"/>
    </xf>
    <xf numFmtId="164" fontId="3" fillId="0" borderId="1" xfId="1" applyNumberFormat="1" applyFont="1" applyFill="1" applyBorder="1" applyAlignment="1" applyProtection="1">
      <alignment vertical="center" wrapText="1"/>
      <protection locked="0"/>
    </xf>
    <xf numFmtId="164" fontId="3" fillId="0" borderId="1" xfId="1" applyNumberFormat="1" applyFont="1" applyFill="1" applyBorder="1" applyAlignment="1" applyProtection="1">
      <alignment horizontal="center" vertical="center" wrapText="1"/>
      <protection locked="0"/>
    </xf>
    <xf numFmtId="17" fontId="3" fillId="0" borderId="1" xfId="0" applyNumberFormat="1" applyFont="1" applyFill="1" applyBorder="1" applyAlignment="1" applyProtection="1">
      <alignment horizontal="center" vertical="center" wrapText="1"/>
      <protection locked="0"/>
    </xf>
    <xf numFmtId="0" fontId="15" fillId="17" borderId="1" xfId="0" applyFont="1" applyFill="1" applyBorder="1"/>
    <xf numFmtId="0" fontId="15" fillId="0" borderId="1" xfId="0" applyFont="1" applyFill="1" applyBorder="1"/>
    <xf numFmtId="0" fontId="16" fillId="0" borderId="1" xfId="0" applyFont="1" applyFill="1" applyBorder="1" applyAlignment="1" applyProtection="1">
      <alignment horizontal="center" vertical="center"/>
    </xf>
    <xf numFmtId="0" fontId="21" fillId="0" borderId="25" xfId="0" applyFont="1" applyBorder="1" applyAlignment="1" applyProtection="1">
      <alignment horizontal="center"/>
      <protection locked="0"/>
    </xf>
    <xf numFmtId="0" fontId="33" fillId="3" borderId="10" xfId="0" applyFont="1" applyFill="1" applyBorder="1" applyAlignment="1" applyProtection="1">
      <alignment horizontal="left" vertical="center" wrapText="1"/>
      <protection locked="0"/>
    </xf>
    <xf numFmtId="0" fontId="33" fillId="3" borderId="11" xfId="0" applyFont="1" applyFill="1" applyBorder="1" applyAlignment="1" applyProtection="1">
      <alignment horizontal="left" vertical="center" wrapText="1"/>
      <protection locked="0"/>
    </xf>
    <xf numFmtId="0" fontId="33" fillId="3" borderId="12" xfId="0" applyFont="1" applyFill="1" applyBorder="1" applyAlignment="1" applyProtection="1">
      <alignment horizontal="left" vertical="center" wrapText="1"/>
      <protection locked="0"/>
    </xf>
    <xf numFmtId="0" fontId="21" fillId="0" borderId="8" xfId="0" applyFont="1" applyBorder="1" applyAlignment="1" applyProtection="1">
      <alignment horizontal="center"/>
      <protection locked="0"/>
    </xf>
    <xf numFmtId="0" fontId="16" fillId="0" borderId="1" xfId="0" applyFont="1" applyBorder="1" applyAlignment="1" applyProtection="1">
      <alignment horizontal="center" vertical="center"/>
    </xf>
    <xf numFmtId="0" fontId="11" fillId="0" borderId="0" xfId="0" applyFont="1" applyAlignment="1" applyProtection="1">
      <alignment horizontal="center"/>
      <protection locked="0"/>
    </xf>
    <xf numFmtId="0" fontId="17" fillId="12"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wrapText="1"/>
      <protection locked="0"/>
    </xf>
    <xf numFmtId="0" fontId="15" fillId="3" borderId="10" xfId="0" applyFont="1" applyFill="1" applyBorder="1" applyAlignment="1" applyProtection="1">
      <alignment horizontal="left" vertical="center" wrapText="1"/>
      <protection locked="0"/>
    </xf>
    <xf numFmtId="0" fontId="20" fillId="0" borderId="1" xfId="0" applyFont="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16" fillId="3" borderId="1" xfId="0" applyFont="1" applyFill="1" applyBorder="1" applyAlignment="1" applyProtection="1">
      <alignment horizontal="center" vertical="center" wrapText="1"/>
      <protection locked="0"/>
    </xf>
    <xf numFmtId="0" fontId="11" fillId="0" borderId="0" xfId="0" applyFont="1" applyAlignment="1" applyProtection="1">
      <alignment horizontal="center"/>
      <protection locked="0"/>
    </xf>
    <xf numFmtId="0" fontId="15" fillId="14" borderId="1" xfId="0" applyFont="1" applyFill="1" applyBorder="1"/>
    <xf numFmtId="0" fontId="15" fillId="0" borderId="10" xfId="0" applyFont="1" applyFill="1" applyBorder="1" applyAlignment="1" applyProtection="1">
      <alignment horizontal="left" vertical="center" wrapText="1"/>
      <protection locked="0"/>
    </xf>
    <xf numFmtId="164" fontId="26" fillId="0" borderId="1" xfId="1" applyNumberFormat="1" applyFont="1" applyFill="1" applyBorder="1" applyAlignment="1">
      <alignment horizontal="left" vertical="center" wrapText="1"/>
    </xf>
    <xf numFmtId="0" fontId="14" fillId="0" borderId="1" xfId="0" applyFont="1" applyFill="1" applyBorder="1" applyAlignment="1">
      <alignment horizontal="right" vertical="center" wrapText="1"/>
    </xf>
    <xf numFmtId="17" fontId="15"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lignment horizontal="center" vertical="center" wrapText="1"/>
    </xf>
    <xf numFmtId="0" fontId="14" fillId="0" borderId="1" xfId="3" applyFont="1" applyFill="1" applyBorder="1" applyAlignment="1">
      <alignment horizontal="justify" vertical="center" wrapText="1"/>
    </xf>
    <xf numFmtId="0" fontId="66" fillId="0" borderId="1" xfId="0" applyFont="1" applyFill="1" applyBorder="1" applyAlignment="1">
      <alignment vertical="center" wrapText="1"/>
    </xf>
    <xf numFmtId="0" fontId="3" fillId="0" borderId="1" xfId="0" applyFont="1" applyBorder="1" applyAlignment="1">
      <alignment vertical="center"/>
    </xf>
    <xf numFmtId="0" fontId="16" fillId="0" borderId="0" xfId="0" applyFont="1"/>
    <xf numFmtId="0" fontId="16" fillId="0" borderId="1" xfId="0" applyFont="1" applyBorder="1"/>
    <xf numFmtId="0" fontId="16" fillId="0" borderId="1" xfId="0" applyFont="1" applyBorder="1" applyAlignment="1">
      <alignment wrapText="1"/>
    </xf>
    <xf numFmtId="0" fontId="16" fillId="14" borderId="1" xfId="0" applyFont="1" applyFill="1" applyBorder="1" applyAlignment="1">
      <alignment wrapText="1"/>
    </xf>
    <xf numFmtId="0" fontId="16" fillId="14" borderId="1" xfId="0" applyFont="1" applyFill="1" applyBorder="1"/>
    <xf numFmtId="0" fontId="16" fillId="0" borderId="1" xfId="0" applyFont="1" applyFill="1" applyBorder="1" applyAlignment="1">
      <alignment wrapText="1"/>
    </xf>
    <xf numFmtId="164" fontId="17" fillId="0" borderId="1" xfId="0" applyNumberFormat="1" applyFont="1" applyFill="1" applyBorder="1" applyAlignment="1" applyProtection="1">
      <alignment horizontal="center" vertical="center" wrapText="1"/>
      <protection locked="0"/>
    </xf>
    <xf numFmtId="172" fontId="29" fillId="0" borderId="1" xfId="1" applyNumberFormat="1" applyFont="1" applyFill="1" applyBorder="1" applyAlignment="1">
      <alignment vertical="center"/>
    </xf>
    <xf numFmtId="164" fontId="29" fillId="0" borderId="1" xfId="1" applyNumberFormat="1" applyFont="1" applyFill="1" applyBorder="1" applyAlignment="1">
      <alignment vertical="center"/>
    </xf>
    <xf numFmtId="0" fontId="30" fillId="0" borderId="1" xfId="3" applyFont="1" applyFill="1" applyBorder="1" applyAlignment="1">
      <alignment horizontal="justify" vertical="center" wrapText="1"/>
    </xf>
    <xf numFmtId="0" fontId="17" fillId="9" borderId="17" xfId="0" applyFont="1" applyFill="1" applyBorder="1" applyAlignment="1" applyProtection="1">
      <alignment horizontal="justify" vertical="center" wrapText="1"/>
      <protection locked="0"/>
    </xf>
    <xf numFmtId="0" fontId="3" fillId="0" borderId="1" xfId="0" applyFont="1" applyBorder="1" applyAlignment="1">
      <alignment horizontal="center" vertical="center" wrapText="1"/>
    </xf>
    <xf numFmtId="0" fontId="17" fillId="0" borderId="17" xfId="0" applyFont="1" applyFill="1" applyBorder="1" applyAlignment="1" applyProtection="1">
      <alignment horizontal="justify" vertical="center" wrapText="1"/>
      <protection locked="0"/>
    </xf>
    <xf numFmtId="0" fontId="10" fillId="0" borderId="1" xfId="3" applyFont="1" applyFill="1" applyBorder="1" applyAlignment="1">
      <alignment horizontal="justify" vertical="center" wrapText="1"/>
    </xf>
    <xf numFmtId="173" fontId="17" fillId="0" borderId="32" xfId="11" applyNumberFormat="1" applyFont="1" applyFill="1" applyBorder="1" applyAlignment="1" applyProtection="1">
      <alignment vertical="center" wrapText="1"/>
      <protection locked="0"/>
    </xf>
    <xf numFmtId="168" fontId="17" fillId="0" borderId="32" xfId="1" applyNumberFormat="1" applyFont="1" applyFill="1" applyBorder="1" applyAlignment="1" applyProtection="1">
      <alignment vertical="center" wrapText="1"/>
      <protection locked="0"/>
    </xf>
    <xf numFmtId="0" fontId="17" fillId="0" borderId="32"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justify" vertical="center" wrapText="1"/>
      <protection locked="0"/>
    </xf>
    <xf numFmtId="168" fontId="17" fillId="0" borderId="32" xfId="1" applyNumberFormat="1" applyFont="1" applyFill="1" applyBorder="1" applyAlignment="1" applyProtection="1">
      <alignment wrapText="1"/>
      <protection locked="0"/>
    </xf>
    <xf numFmtId="0" fontId="17" fillId="0" borderId="32" xfId="0" applyFont="1" applyFill="1" applyBorder="1" applyAlignment="1" applyProtection="1">
      <alignment horizontal="left" vertical="center" wrapText="1"/>
      <protection locked="0"/>
    </xf>
    <xf numFmtId="0" fontId="17" fillId="0" borderId="33" xfId="0" applyFont="1" applyFill="1" applyBorder="1" applyAlignment="1" applyProtection="1">
      <alignment horizontal="justify" vertical="center" wrapText="1"/>
      <protection locked="0"/>
    </xf>
    <xf numFmtId="0" fontId="10" fillId="0" borderId="13" xfId="3" applyFont="1" applyFill="1" applyBorder="1" applyAlignment="1">
      <alignment horizontal="justify" vertical="center" wrapText="1"/>
    </xf>
    <xf numFmtId="0" fontId="17" fillId="0" borderId="1" xfId="0" applyFont="1" applyFill="1" applyBorder="1" applyAlignment="1" applyProtection="1">
      <alignment horizontal="left" vertical="center" wrapText="1"/>
      <protection locked="0"/>
    </xf>
    <xf numFmtId="0" fontId="17" fillId="0" borderId="1" xfId="0" applyFont="1" applyFill="1" applyBorder="1" applyAlignment="1" applyProtection="1">
      <alignment horizontal="justify" vertical="center" wrapText="1"/>
      <protection locked="0"/>
    </xf>
    <xf numFmtId="168" fontId="17" fillId="0" borderId="1" xfId="1" applyNumberFormat="1" applyFont="1" applyFill="1" applyBorder="1" applyAlignment="1" applyProtection="1">
      <alignment wrapText="1"/>
      <protection locked="0"/>
    </xf>
    <xf numFmtId="0" fontId="17" fillId="0" borderId="15" xfId="0" applyFont="1" applyFill="1" applyBorder="1" applyAlignment="1" applyProtection="1">
      <alignment horizontal="left" vertical="center" wrapText="1"/>
      <protection locked="0"/>
    </xf>
    <xf numFmtId="168" fontId="17" fillId="0" borderId="15" xfId="1" applyNumberFormat="1" applyFont="1" applyFill="1" applyBorder="1" applyAlignment="1" applyProtection="1">
      <alignment wrapText="1"/>
      <protection locked="0"/>
    </xf>
    <xf numFmtId="0" fontId="17" fillId="9" borderId="34"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xf>
    <xf numFmtId="0" fontId="16" fillId="0" borderId="1" xfId="0" applyFont="1" applyBorder="1" applyAlignment="1" applyProtection="1">
      <alignment horizontal="center" vertical="center" wrapText="1"/>
    </xf>
    <xf numFmtId="0" fontId="44" fillId="0" borderId="1" xfId="0" applyFont="1" applyBorder="1" applyAlignment="1" applyProtection="1">
      <alignment horizontal="center" vertical="center" wrapText="1"/>
    </xf>
    <xf numFmtId="0" fontId="44" fillId="14" borderId="1" xfId="0" applyFont="1" applyFill="1" applyBorder="1" applyAlignment="1" applyProtection="1">
      <alignment horizontal="center" vertical="center" wrapText="1"/>
    </xf>
    <xf numFmtId="0" fontId="15" fillId="3" borderId="13" xfId="0" applyFont="1" applyFill="1" applyBorder="1" applyAlignment="1">
      <alignment vertical="top" wrapText="1"/>
    </xf>
    <xf numFmtId="0" fontId="26" fillId="4" borderId="11" xfId="0" applyFont="1" applyFill="1" applyBorder="1" applyAlignment="1">
      <alignment horizontal="left" vertical="center" wrapText="1"/>
    </xf>
    <xf numFmtId="0" fontId="26" fillId="18" borderId="3" xfId="0" applyFont="1" applyFill="1" applyBorder="1" applyAlignment="1">
      <alignment horizontal="left" vertical="center" wrapText="1"/>
    </xf>
    <xf numFmtId="0" fontId="26" fillId="4" borderId="8" xfId="0" applyFont="1" applyFill="1" applyBorder="1" applyAlignment="1">
      <alignment horizontal="left" vertical="center" wrapText="1"/>
    </xf>
    <xf numFmtId="164" fontId="14" fillId="0" borderId="15" xfId="1" applyNumberFormat="1" applyFont="1" applyFill="1" applyBorder="1" applyAlignment="1" applyProtection="1">
      <alignment horizontal="center" vertical="center" wrapText="1"/>
    </xf>
    <xf numFmtId="164" fontId="15" fillId="3" borderId="15" xfId="1" applyNumberFormat="1" applyFont="1" applyFill="1" applyBorder="1" applyAlignment="1">
      <alignment horizontal="right" vertical="center" wrapText="1"/>
    </xf>
    <xf numFmtId="164" fontId="26" fillId="14" borderId="1" xfId="1" applyNumberFormat="1" applyFont="1" applyFill="1" applyBorder="1" applyAlignment="1">
      <alignment horizontal="center" vertical="center" wrapText="1"/>
    </xf>
    <xf numFmtId="164" fontId="15" fillId="3" borderId="15" xfId="1" applyNumberFormat="1" applyFont="1" applyFill="1" applyBorder="1" applyAlignment="1">
      <alignment horizontal="right" vertical="top" wrapText="1"/>
    </xf>
    <xf numFmtId="164" fontId="15" fillId="3" borderId="15" xfId="1" applyNumberFormat="1" applyFont="1" applyFill="1" applyBorder="1" applyAlignment="1">
      <alignment horizontal="right"/>
    </xf>
    <xf numFmtId="164" fontId="26" fillId="4" borderId="15" xfId="1" applyNumberFormat="1" applyFont="1" applyFill="1" applyBorder="1" applyAlignment="1" applyProtection="1">
      <alignment horizontal="center" vertical="center" wrapText="1"/>
      <protection locked="0"/>
    </xf>
    <xf numFmtId="164" fontId="26" fillId="4" borderId="15" xfId="1" applyNumberFormat="1" applyFont="1" applyFill="1" applyBorder="1" applyAlignment="1">
      <alignment horizontal="center" vertical="center" wrapText="1"/>
    </xf>
    <xf numFmtId="164" fontId="26" fillId="0" borderId="15" xfId="1" applyNumberFormat="1" applyFont="1" applyFill="1" applyBorder="1" applyAlignment="1" applyProtection="1">
      <alignment horizontal="center" vertical="center" wrapText="1"/>
      <protection locked="0"/>
    </xf>
    <xf numFmtId="0" fontId="15" fillId="3" borderId="13" xfId="0" applyFont="1" applyFill="1" applyBorder="1" applyAlignment="1">
      <alignment horizontal="center" vertical="center" wrapText="1"/>
    </xf>
    <xf numFmtId="0" fontId="14" fillId="4" borderId="1" xfId="0" applyFont="1" applyFill="1" applyBorder="1" applyAlignment="1">
      <alignment horizontal="right" vertical="center" wrapText="1"/>
    </xf>
    <xf numFmtId="164" fontId="26" fillId="4" borderId="15" xfId="1" applyNumberFormat="1" applyFont="1" applyFill="1" applyBorder="1" applyAlignment="1">
      <alignment horizontal="right" vertical="center" wrapText="1"/>
    </xf>
    <xf numFmtId="0" fontId="15" fillId="12" borderId="0" xfId="0" applyFont="1" applyFill="1" applyAlignment="1">
      <alignment wrapText="1"/>
    </xf>
    <xf numFmtId="0" fontId="15" fillId="0" borderId="0" xfId="0" applyFont="1" applyFill="1"/>
    <xf numFmtId="0" fontId="12" fillId="15" borderId="18" xfId="0" applyFont="1" applyFill="1" applyBorder="1" applyAlignment="1" applyProtection="1">
      <alignment horizontal="justify" vertical="center" wrapText="1"/>
      <protection locked="0"/>
    </xf>
    <xf numFmtId="176" fontId="16" fillId="3" borderId="18" xfId="1" applyNumberFormat="1" applyFont="1" applyFill="1" applyBorder="1" applyAlignment="1">
      <alignment vertical="center" wrapText="1"/>
    </xf>
    <xf numFmtId="168" fontId="12" fillId="0" borderId="18" xfId="8" applyNumberFormat="1" applyFont="1" applyFill="1" applyBorder="1" applyAlignment="1" applyProtection="1">
      <alignment horizontal="center" vertical="center" wrapText="1"/>
      <protection locked="0"/>
    </xf>
    <xf numFmtId="0" fontId="10" fillId="15" borderId="18" xfId="0" applyFont="1" applyFill="1" applyBorder="1" applyAlignment="1" applyProtection="1">
      <alignment horizontal="justify" vertical="center" wrapText="1"/>
      <protection locked="0"/>
    </xf>
    <xf numFmtId="176" fontId="12" fillId="15" borderId="18" xfId="8" applyNumberFormat="1" applyFont="1" applyFill="1" applyBorder="1" applyAlignment="1" applyProtection="1">
      <alignment vertical="center" wrapText="1"/>
      <protection locked="0"/>
    </xf>
    <xf numFmtId="0" fontId="12" fillId="0" borderId="18" xfId="0" applyFont="1" applyFill="1" applyBorder="1" applyAlignment="1" applyProtection="1">
      <alignment horizontal="center" vertical="center" wrapText="1"/>
      <protection locked="0"/>
    </xf>
    <xf numFmtId="0" fontId="12" fillId="15" borderId="19" xfId="0" applyFont="1" applyFill="1" applyBorder="1" applyAlignment="1" applyProtection="1">
      <alignment horizontal="justify" vertical="center" wrapText="1"/>
      <protection locked="0"/>
    </xf>
    <xf numFmtId="168" fontId="12" fillId="0" borderId="19" xfId="8" applyNumberFormat="1" applyFont="1" applyFill="1" applyBorder="1" applyAlignment="1" applyProtection="1">
      <alignment horizontal="center" vertical="center" wrapText="1"/>
      <protection locked="0"/>
    </xf>
    <xf numFmtId="0" fontId="12" fillId="0" borderId="19" xfId="0" applyFont="1" applyFill="1" applyBorder="1" applyAlignment="1" applyProtection="1">
      <alignment horizontal="center" vertical="center" wrapText="1"/>
      <protection locked="0"/>
    </xf>
    <xf numFmtId="0" fontId="47" fillId="3" borderId="19" xfId="0" applyFont="1" applyFill="1" applyBorder="1" applyAlignment="1">
      <alignment vertical="center" wrapText="1"/>
    </xf>
    <xf numFmtId="0" fontId="15" fillId="3" borderId="19" xfId="0" applyFont="1" applyFill="1" applyBorder="1" applyAlignment="1">
      <alignment wrapText="1"/>
    </xf>
    <xf numFmtId="0" fontId="45" fillId="0" borderId="1" xfId="0" applyFont="1" applyBorder="1" applyAlignment="1" applyProtection="1">
      <alignment horizontal="center" vertical="center"/>
    </xf>
    <xf numFmtId="0" fontId="45" fillId="0" borderId="1" xfId="0" applyFont="1" applyFill="1" applyBorder="1" applyAlignment="1" applyProtection="1">
      <alignment horizontal="center" vertical="center"/>
    </xf>
    <xf numFmtId="0" fontId="16" fillId="0" borderId="0" xfId="0" applyFont="1" applyAlignment="1">
      <alignment wrapText="1"/>
    </xf>
    <xf numFmtId="0" fontId="16" fillId="3" borderId="1" xfId="0" applyFont="1" applyFill="1" applyBorder="1" applyAlignment="1">
      <alignment wrapText="1"/>
    </xf>
    <xf numFmtId="0" fontId="49" fillId="0" borderId="1" xfId="0" applyFont="1" applyFill="1" applyBorder="1" applyAlignment="1" applyProtection="1">
      <alignment horizontal="center" vertical="center" wrapText="1"/>
    </xf>
    <xf numFmtId="0" fontId="67" fillId="0" borderId="1" xfId="0" applyFont="1" applyFill="1" applyBorder="1" applyAlignment="1">
      <alignment wrapText="1"/>
    </xf>
    <xf numFmtId="0" fontId="52" fillId="11" borderId="14" xfId="2" applyFont="1" applyFill="1" applyBorder="1" applyAlignment="1" applyProtection="1">
      <alignment horizontal="center" vertical="center" wrapText="1"/>
    </xf>
    <xf numFmtId="0" fontId="0" fillId="0" borderId="0" xfId="0"/>
    <xf numFmtId="0" fontId="11" fillId="0" borderId="0" xfId="0" applyFont="1" applyProtection="1">
      <protection locked="0"/>
    </xf>
    <xf numFmtId="0" fontId="11" fillId="3" borderId="0" xfId="0" applyFont="1" applyFill="1" applyProtection="1">
      <protection locked="0"/>
    </xf>
    <xf numFmtId="0" fontId="10" fillId="4" borderId="1" xfId="3" applyFont="1" applyFill="1" applyBorder="1" applyAlignment="1">
      <alignment horizontal="justify" vertical="center" wrapText="1"/>
    </xf>
    <xf numFmtId="0" fontId="0" fillId="0" borderId="1" xfId="0" applyBorder="1"/>
    <xf numFmtId="0" fontId="41" fillId="0" borderId="1" xfId="0" applyFont="1" applyBorder="1" applyAlignment="1">
      <alignment horizontal="center" vertical="center"/>
    </xf>
    <xf numFmtId="0" fontId="41" fillId="0" borderId="1" xfId="0" applyFont="1" applyBorder="1" applyAlignment="1">
      <alignment horizontal="center" vertical="center" wrapText="1"/>
    </xf>
    <xf numFmtId="0" fontId="42" fillId="0" borderId="1" xfId="0" applyFont="1" applyBorder="1" applyAlignment="1">
      <alignment vertical="center"/>
    </xf>
    <xf numFmtId="167" fontId="42" fillId="0" borderId="1" xfId="0" applyNumberFormat="1" applyFont="1" applyBorder="1" applyAlignment="1">
      <alignment horizontal="center" vertical="center"/>
    </xf>
    <xf numFmtId="167" fontId="21" fillId="0" borderId="1" xfId="0" applyNumberFormat="1" applyFont="1" applyBorder="1" applyAlignment="1">
      <alignment horizontal="center" vertical="center"/>
    </xf>
    <xf numFmtId="0" fontId="17" fillId="0" borderId="1" xfId="0" applyFont="1" applyFill="1" applyBorder="1" applyAlignment="1" applyProtection="1">
      <alignment horizontal="center" vertical="center" wrapText="1"/>
      <protection locked="0"/>
    </xf>
    <xf numFmtId="0" fontId="17" fillId="4"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xf>
    <xf numFmtId="0" fontId="16" fillId="0" borderId="1" xfId="0" applyFont="1" applyBorder="1" applyAlignment="1" applyProtection="1">
      <alignment horizontal="center" vertical="center"/>
    </xf>
    <xf numFmtId="0" fontId="16" fillId="0" borderId="1" xfId="0" applyFont="1" applyFill="1" applyBorder="1" applyAlignment="1" applyProtection="1">
      <alignment horizontal="center" vertical="center"/>
    </xf>
    <xf numFmtId="49" fontId="20" fillId="0" borderId="1" xfId="0" applyNumberFormat="1" applyFont="1" applyBorder="1" applyAlignment="1" applyProtection="1">
      <alignment horizontal="center" vertical="center"/>
    </xf>
    <xf numFmtId="49" fontId="16" fillId="0" borderId="1" xfId="0" applyNumberFormat="1" applyFont="1" applyBorder="1" applyAlignment="1" applyProtection="1">
      <alignment horizontal="center" vertical="center"/>
    </xf>
    <xf numFmtId="0" fontId="13" fillId="11" borderId="1" xfId="2" applyFont="1" applyFill="1" applyBorder="1" applyAlignment="1" applyProtection="1">
      <alignment horizontal="center" vertical="center" wrapText="1"/>
    </xf>
    <xf numFmtId="0" fontId="13" fillId="11" borderId="15" xfId="2" applyFont="1" applyFill="1" applyBorder="1" applyAlignment="1" applyProtection="1">
      <alignment horizontal="center" vertical="center" wrapText="1"/>
    </xf>
    <xf numFmtId="0" fontId="10" fillId="11" borderId="28" xfId="13" applyNumberFormat="1" applyFont="1" applyFill="1" applyBorder="1" applyAlignment="1" applyProtection="1">
      <alignment horizontal="center" vertical="center" wrapText="1"/>
    </xf>
    <xf numFmtId="0" fontId="18" fillId="8" borderId="10" xfId="0" applyFont="1" applyFill="1" applyBorder="1" applyAlignment="1" applyProtection="1">
      <alignment horizontal="center" vertical="center" wrapText="1"/>
    </xf>
    <xf numFmtId="0" fontId="17" fillId="3" borderId="1" xfId="0" applyFont="1" applyFill="1" applyBorder="1" applyAlignment="1">
      <alignment horizontal="left" vertical="center" wrapText="1"/>
    </xf>
    <xf numFmtId="0" fontId="17" fillId="8" borderId="1" xfId="0" applyFont="1" applyFill="1" applyBorder="1" applyAlignment="1">
      <alignment horizontal="left" vertical="center" wrapText="1"/>
    </xf>
    <xf numFmtId="174" fontId="17" fillId="3" borderId="1" xfId="60" applyNumberFormat="1" applyFont="1" applyFill="1" applyBorder="1" applyAlignment="1">
      <alignment horizontal="right" vertical="center"/>
    </xf>
    <xf numFmtId="0" fontId="10" fillId="3" borderId="1" xfId="0" applyFont="1" applyFill="1" applyBorder="1" applyAlignment="1">
      <alignment horizontal="center" vertical="center"/>
    </xf>
    <xf numFmtId="0" fontId="17" fillId="8" borderId="1" xfId="0" applyFont="1" applyFill="1" applyBorder="1" applyAlignment="1" applyProtection="1">
      <alignment horizontal="center" vertical="center" wrapText="1"/>
      <protection locked="0"/>
    </xf>
    <xf numFmtId="0" fontId="17" fillId="8" borderId="13" xfId="0"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165" fontId="17" fillId="8" borderId="1" xfId="1" applyNumberFormat="1" applyFont="1" applyFill="1" applyBorder="1" applyAlignment="1" applyProtection="1">
      <alignment vertical="center" wrapText="1"/>
      <protection locked="0"/>
    </xf>
    <xf numFmtId="0" fontId="10" fillId="8" borderId="1" xfId="3" applyFont="1" applyFill="1" applyBorder="1" applyAlignment="1">
      <alignment horizontal="justify" vertical="center" wrapText="1"/>
    </xf>
    <xf numFmtId="0" fontId="21" fillId="0" borderId="1" xfId="0" applyFont="1" applyBorder="1" applyAlignment="1">
      <alignment horizontal="center" vertical="center" wrapText="1"/>
    </xf>
    <xf numFmtId="0" fontId="17" fillId="3" borderId="13" xfId="0" applyFont="1" applyFill="1" applyBorder="1" applyAlignment="1" applyProtection="1">
      <alignment horizontal="center" vertical="center" wrapText="1"/>
      <protection locked="0"/>
    </xf>
    <xf numFmtId="0" fontId="10" fillId="8" borderId="13" xfId="3" applyFont="1" applyFill="1" applyBorder="1" applyAlignment="1">
      <alignment horizontal="justify" vertical="center" wrapText="1"/>
    </xf>
    <xf numFmtId="174" fontId="17" fillId="3" borderId="1" xfId="60" applyNumberFormat="1" applyFont="1" applyFill="1" applyBorder="1" applyAlignment="1">
      <alignment horizontal="center" vertical="center"/>
    </xf>
    <xf numFmtId="0" fontId="10" fillId="8" borderId="12" xfId="0" applyFont="1" applyFill="1" applyBorder="1" applyAlignment="1">
      <alignment horizontal="justify" vertical="center" wrapText="1"/>
    </xf>
    <xf numFmtId="3" fontId="10" fillId="8" borderId="1" xfId="1" applyNumberFormat="1" applyFont="1" applyFill="1" applyBorder="1" applyAlignment="1">
      <alignment horizontal="center" vertical="center" wrapText="1"/>
    </xf>
    <xf numFmtId="0" fontId="10" fillId="8" borderId="1" xfId="0" applyFont="1" applyFill="1" applyBorder="1" applyAlignment="1">
      <alignment horizontal="center" vertical="center" wrapText="1"/>
    </xf>
    <xf numFmtId="3" fontId="10" fillId="8" borderId="1" xfId="0" applyNumberFormat="1" applyFont="1" applyFill="1" applyBorder="1" applyAlignment="1">
      <alignment horizontal="center" vertical="center" wrapText="1"/>
    </xf>
    <xf numFmtId="0" fontId="18" fillId="8" borderId="1" xfId="0" applyFont="1" applyFill="1" applyBorder="1" applyAlignment="1" applyProtection="1">
      <alignment horizontal="center" vertical="center" wrapText="1"/>
    </xf>
    <xf numFmtId="0" fontId="10" fillId="8" borderId="1" xfId="0" applyFont="1" applyFill="1" applyBorder="1" applyAlignment="1">
      <alignment horizontal="justify" vertical="center" wrapText="1"/>
    </xf>
    <xf numFmtId="0" fontId="10" fillId="8" borderId="1" xfId="0" applyFont="1" applyFill="1" applyBorder="1" applyAlignment="1">
      <alignment horizontal="center" vertical="center"/>
    </xf>
    <xf numFmtId="0" fontId="10" fillId="8" borderId="15" xfId="0" applyFont="1" applyFill="1" applyBorder="1" applyAlignment="1">
      <alignment horizontal="justify" vertical="center" wrapText="1"/>
    </xf>
    <xf numFmtId="3" fontId="10" fillId="8" borderId="15" xfId="1" applyNumberFormat="1" applyFont="1" applyFill="1" applyBorder="1" applyAlignment="1">
      <alignment horizontal="center" vertical="center" wrapText="1"/>
    </xf>
    <xf numFmtId="0" fontId="10" fillId="8" borderId="15" xfId="0" applyFont="1" applyFill="1" applyBorder="1" applyAlignment="1">
      <alignment horizontal="center" vertical="center"/>
    </xf>
    <xf numFmtId="0" fontId="17" fillId="8" borderId="15" xfId="0" applyFont="1" applyFill="1" applyBorder="1" applyAlignment="1" applyProtection="1">
      <alignment horizontal="center" vertical="center" wrapText="1"/>
      <protection locked="0"/>
    </xf>
    <xf numFmtId="0" fontId="17" fillId="3" borderId="15" xfId="0" applyFont="1" applyFill="1" applyBorder="1" applyAlignment="1" applyProtection="1">
      <alignment horizontal="center" vertical="center" wrapText="1"/>
      <protection locked="0"/>
    </xf>
    <xf numFmtId="0" fontId="10" fillId="8" borderId="15" xfId="3" applyFont="1" applyFill="1" applyBorder="1" applyAlignment="1">
      <alignment horizontal="justify" vertical="center" wrapText="1"/>
    </xf>
    <xf numFmtId="164" fontId="10" fillId="8" borderId="1" xfId="1" applyNumberFormat="1" applyFont="1" applyFill="1" applyBorder="1" applyAlignment="1"/>
    <xf numFmtId="164" fontId="10" fillId="8" borderId="1" xfId="1" applyNumberFormat="1" applyFont="1" applyFill="1" applyBorder="1" applyAlignment="1">
      <alignment vertical="center"/>
    </xf>
    <xf numFmtId="3" fontId="10" fillId="8" borderId="1" xfId="1" applyNumberFormat="1" applyFont="1" applyFill="1" applyBorder="1" applyAlignment="1">
      <alignment horizontal="right" vertical="center" wrapText="1"/>
    </xf>
    <xf numFmtId="0" fontId="17" fillId="8" borderId="1" xfId="0" applyFont="1" applyFill="1" applyBorder="1" applyAlignment="1">
      <alignment horizontal="center" vertical="center" wrapText="1"/>
    </xf>
    <xf numFmtId="0" fontId="17" fillId="0" borderId="13" xfId="0" applyFont="1" applyFill="1" applyBorder="1" applyAlignment="1" applyProtection="1">
      <alignment horizontal="center" vertical="center" wrapText="1"/>
      <protection locked="0"/>
    </xf>
    <xf numFmtId="165" fontId="17" fillId="0" borderId="1" xfId="1" applyNumberFormat="1" applyFont="1" applyFill="1" applyBorder="1" applyAlignment="1" applyProtection="1">
      <alignment vertical="center" wrapText="1"/>
      <protection locked="0"/>
    </xf>
    <xf numFmtId="0" fontId="17" fillId="4" borderId="1" xfId="0" applyFont="1" applyFill="1" applyBorder="1" applyAlignment="1">
      <alignment vertical="center" wrapText="1"/>
    </xf>
    <xf numFmtId="0" fontId="17" fillId="4" borderId="1" xfId="0" applyFont="1" applyFill="1" applyBorder="1" applyAlignment="1">
      <alignment wrapText="1"/>
    </xf>
    <xf numFmtId="0" fontId="17" fillId="0" borderId="1" xfId="0" applyFont="1" applyFill="1" applyBorder="1" applyAlignment="1">
      <alignment horizontal="left" vertical="center" wrapText="1"/>
    </xf>
    <xf numFmtId="0" fontId="10" fillId="4" borderId="1" xfId="0" applyFont="1" applyFill="1" applyBorder="1" applyAlignment="1">
      <alignment horizontal="justify" vertical="center" wrapText="1"/>
    </xf>
    <xf numFmtId="0" fontId="10" fillId="4" borderId="1" xfId="0" applyFont="1" applyFill="1" applyBorder="1" applyAlignment="1">
      <alignment horizontal="center" vertical="center"/>
    </xf>
    <xf numFmtId="0" fontId="17" fillId="9" borderId="17" xfId="0" applyFont="1" applyFill="1" applyBorder="1" applyAlignment="1" applyProtection="1">
      <alignment horizontal="center" vertical="center" wrapText="1"/>
      <protection locked="0"/>
    </xf>
    <xf numFmtId="0" fontId="10" fillId="4" borderId="1" xfId="0" applyFont="1" applyFill="1" applyBorder="1" applyAlignment="1">
      <alignment horizontal="center" vertical="center" wrapText="1"/>
    </xf>
    <xf numFmtId="0" fontId="17" fillId="0" borderId="1" xfId="0" applyFont="1" applyFill="1" applyBorder="1"/>
    <xf numFmtId="0" fontId="39" fillId="0" borderId="1" xfId="0" applyFont="1" applyBorder="1" applyAlignment="1">
      <alignment horizontal="left" vertical="top" wrapText="1"/>
    </xf>
    <xf numFmtId="3" fontId="39" fillId="0" borderId="1" xfId="0" applyNumberFormat="1" applyFont="1" applyBorder="1" applyAlignment="1">
      <alignment horizontal="center" vertical="center" wrapText="1"/>
    </xf>
    <xf numFmtId="0" fontId="17" fillId="0" borderId="1" xfId="0" applyFont="1" applyFill="1" applyBorder="1" applyAlignment="1">
      <alignment horizontal="center" vertical="center"/>
    </xf>
    <xf numFmtId="0" fontId="39" fillId="0" borderId="1" xfId="0" applyFont="1" applyBorder="1" applyAlignment="1">
      <alignment horizontal="left" vertical="center" wrapText="1"/>
    </xf>
    <xf numFmtId="17" fontId="17" fillId="4" borderId="1" xfId="0" applyNumberFormat="1" applyFont="1" applyFill="1" applyBorder="1" applyAlignment="1" applyProtection="1">
      <alignment horizontal="center" vertical="center" wrapText="1"/>
      <protection locked="0"/>
    </xf>
    <xf numFmtId="174" fontId="0" fillId="0" borderId="0" xfId="0" applyNumberFormat="1"/>
    <xf numFmtId="175" fontId="0" fillId="0" borderId="0" xfId="0" applyNumberFormat="1"/>
    <xf numFmtId="165" fontId="0" fillId="0" borderId="0" xfId="0" applyNumberFormat="1"/>
    <xf numFmtId="0" fontId="3" fillId="0" borderId="0" xfId="0" applyFont="1" applyBorder="1" applyAlignment="1" applyProtection="1">
      <alignment vertical="center"/>
      <protection locked="0"/>
    </xf>
    <xf numFmtId="0" fontId="5" fillId="0" borderId="0" xfId="0" applyFont="1" applyAlignment="1" applyProtection="1">
      <alignment horizontal="center"/>
      <protection locked="0"/>
    </xf>
    <xf numFmtId="0" fontId="5" fillId="0" borderId="0" xfId="0" applyFont="1" applyBorder="1" applyProtection="1">
      <protection locked="0"/>
    </xf>
    <xf numFmtId="0" fontId="5" fillId="0" borderId="0" xfId="0" applyFont="1" applyProtection="1">
      <protection locked="0"/>
    </xf>
    <xf numFmtId="0" fontId="20" fillId="0" borderId="0" xfId="0" applyFont="1" applyProtection="1">
      <protection locked="0"/>
    </xf>
    <xf numFmtId="164" fontId="0" fillId="0" borderId="0" xfId="0" applyNumberFormat="1"/>
    <xf numFmtId="0" fontId="20" fillId="0" borderId="0" xfId="0" applyFont="1"/>
    <xf numFmtId="0" fontId="0" fillId="0" borderId="1" xfId="0" applyFont="1" applyBorder="1" applyAlignment="1">
      <alignment horizontal="left" vertical="center" wrapText="1"/>
    </xf>
    <xf numFmtId="167" fontId="21" fillId="0" borderId="1" xfId="0" applyNumberFormat="1" applyFont="1" applyFill="1" applyBorder="1" applyAlignment="1">
      <alignment horizontal="center" vertical="center"/>
    </xf>
    <xf numFmtId="17" fontId="10" fillId="4"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0" fontId="10" fillId="0" borderId="1" xfId="0" applyFont="1" applyFill="1" applyBorder="1" applyAlignment="1">
      <alignment horizontal="center" vertical="center" wrapText="1"/>
    </xf>
    <xf numFmtId="0" fontId="63" fillId="0" borderId="1" xfId="0" applyFont="1" applyBorder="1" applyAlignment="1">
      <alignment horizontal="center" vertical="center" wrapText="1"/>
    </xf>
    <xf numFmtId="0" fontId="68" fillId="0" borderId="1" xfId="0" applyFont="1" applyBorder="1" applyAlignment="1">
      <alignment horizontal="left" vertical="center" wrapText="1"/>
    </xf>
    <xf numFmtId="3" fontId="64" fillId="8" borderId="1" xfId="1" applyNumberFormat="1" applyFont="1" applyFill="1" applyBorder="1" applyAlignment="1">
      <alignment horizontal="center" vertical="center" wrapText="1"/>
    </xf>
    <xf numFmtId="0" fontId="64" fillId="0" borderId="1" xfId="0" applyFont="1" applyFill="1" applyBorder="1" applyAlignment="1">
      <alignment horizontal="center" vertical="center"/>
    </xf>
    <xf numFmtId="0" fontId="64" fillId="0" borderId="1" xfId="0" applyFont="1" applyFill="1" applyBorder="1" applyAlignment="1" applyProtection="1">
      <alignment horizontal="center" vertical="center" wrapText="1"/>
      <protection locked="0"/>
    </xf>
    <xf numFmtId="0" fontId="64" fillId="4" borderId="1" xfId="0" applyFont="1" applyFill="1" applyBorder="1" applyAlignment="1" applyProtection="1">
      <alignment horizontal="center" vertical="center" wrapText="1"/>
      <protection locked="0"/>
    </xf>
    <xf numFmtId="0" fontId="64" fillId="0" borderId="1" xfId="0" applyFont="1" applyFill="1" applyBorder="1" applyAlignment="1">
      <alignment horizontal="center" vertical="center" wrapText="1"/>
    </xf>
    <xf numFmtId="0" fontId="43" fillId="0" borderId="11" xfId="0" applyFont="1" applyBorder="1" applyAlignment="1">
      <alignment horizontal="left" vertical="center" wrapText="1"/>
    </xf>
    <xf numFmtId="0" fontId="15" fillId="3" borderId="10" xfId="0" applyFont="1" applyFill="1" applyBorder="1" applyAlignment="1" applyProtection="1">
      <alignment horizontal="left" vertical="center" wrapText="1"/>
      <protection locked="0"/>
    </xf>
    <xf numFmtId="0" fontId="21" fillId="0" borderId="0" xfId="0" applyFont="1" applyBorder="1" applyAlignment="1" applyProtection="1">
      <alignment horizontal="center" vertical="center"/>
      <protection locked="0"/>
    </xf>
    <xf numFmtId="0" fontId="16" fillId="3" borderId="1" xfId="0" applyFont="1" applyFill="1" applyBorder="1" applyAlignment="1" applyProtection="1">
      <alignment horizontal="center" vertical="center" wrapText="1"/>
      <protection locked="0"/>
    </xf>
    <xf numFmtId="0" fontId="17" fillId="0" borderId="1" xfId="0" applyFont="1" applyFill="1" applyBorder="1" applyAlignment="1">
      <alignment horizontal="center" vertical="center" wrapText="1"/>
    </xf>
    <xf numFmtId="0" fontId="3" fillId="0" borderId="10" xfId="0" applyFont="1" applyFill="1" applyBorder="1" applyAlignment="1" applyProtection="1">
      <alignment horizontal="center" vertical="center" wrapText="1"/>
      <protection locked="0"/>
    </xf>
    <xf numFmtId="0" fontId="0" fillId="20" borderId="0" xfId="0" applyFill="1"/>
    <xf numFmtId="0" fontId="13" fillId="11" borderId="5" xfId="2" applyFont="1" applyFill="1" applyBorder="1" applyAlignment="1" applyProtection="1">
      <alignment horizontal="center" vertical="center" wrapText="1"/>
    </xf>
    <xf numFmtId="0" fontId="14" fillId="0" borderId="1" xfId="0" applyFont="1" applyBorder="1" applyAlignment="1">
      <alignment vertical="center" wrapText="1"/>
    </xf>
    <xf numFmtId="0" fontId="10" fillId="0" borderId="1" xfId="0" applyFont="1" applyFill="1" applyBorder="1" applyAlignment="1">
      <alignment horizontal="center" vertical="center"/>
    </xf>
    <xf numFmtId="0" fontId="69" fillId="0" borderId="0" xfId="0" applyFont="1" applyBorder="1" applyAlignment="1">
      <alignment horizontal="center" vertical="center" wrapText="1"/>
    </xf>
    <xf numFmtId="0" fontId="70" fillId="0" borderId="0" xfId="0" applyFont="1" applyBorder="1" applyAlignment="1">
      <alignment vertical="center" wrapText="1"/>
    </xf>
    <xf numFmtId="0" fontId="17" fillId="9" borderId="0" xfId="0"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5" fillId="17" borderId="1" xfId="0" applyFont="1" applyFill="1" applyBorder="1" applyAlignment="1">
      <alignment vertical="top" wrapText="1"/>
    </xf>
    <xf numFmtId="0" fontId="15" fillId="17" borderId="1" xfId="0" applyFont="1" applyFill="1" applyBorder="1" applyAlignment="1">
      <alignment horizontal="center" vertical="center"/>
    </xf>
    <xf numFmtId="0" fontId="15" fillId="17" borderId="1" xfId="0" applyFont="1" applyFill="1" applyBorder="1" applyAlignment="1">
      <alignment wrapText="1"/>
    </xf>
    <xf numFmtId="0" fontId="15" fillId="17" borderId="1" xfId="0" applyFont="1" applyFill="1" applyBorder="1" applyAlignment="1">
      <alignment vertical="center" wrapText="1"/>
    </xf>
    <xf numFmtId="0" fontId="15" fillId="0" borderId="0" xfId="0" applyFont="1" applyFill="1" applyBorder="1" applyAlignment="1" applyProtection="1">
      <alignment horizontal="left" vertical="center" wrapText="1"/>
      <protection locked="0"/>
    </xf>
    <xf numFmtId="164" fontId="41" fillId="0" borderId="1" xfId="0" applyNumberFormat="1" applyFont="1" applyBorder="1" applyAlignment="1">
      <alignment horizontal="center" wrapText="1"/>
    </xf>
    <xf numFmtId="167" fontId="43" fillId="0" borderId="1" xfId="0" applyNumberFormat="1" applyFont="1" applyBorder="1" applyAlignment="1">
      <alignment horizontal="center" vertical="center"/>
    </xf>
    <xf numFmtId="0" fontId="0" fillId="21" borderId="0" xfId="0" applyFill="1"/>
    <xf numFmtId="0" fontId="29" fillId="4" borderId="13" xfId="0" applyFont="1" applyFill="1" applyBorder="1" applyAlignment="1">
      <alignment horizontal="justify" vertical="center" wrapText="1"/>
    </xf>
    <xf numFmtId="164" fontId="29" fillId="4" borderId="12" xfId="1" applyNumberFormat="1" applyFont="1" applyFill="1" applyBorder="1" applyAlignment="1">
      <alignment vertical="center" wrapText="1"/>
    </xf>
    <xf numFmtId="0" fontId="21" fillId="0" borderId="0" xfId="0" applyFont="1" applyBorder="1" applyAlignment="1">
      <alignment wrapText="1"/>
    </xf>
    <xf numFmtId="0" fontId="17" fillId="9" borderId="16" xfId="0" applyFont="1" applyFill="1" applyBorder="1" applyAlignment="1" applyProtection="1">
      <alignment horizontal="justify" vertical="center" wrapText="1"/>
      <protection locked="0"/>
    </xf>
    <xf numFmtId="0" fontId="17" fillId="0" borderId="15" xfId="0" applyFont="1" applyFill="1" applyBorder="1" applyAlignment="1" applyProtection="1">
      <alignment horizontal="justify" vertical="center" wrapText="1"/>
      <protection locked="0"/>
    </xf>
    <xf numFmtId="168" fontId="17" fillId="0" borderId="17" xfId="1" applyNumberFormat="1" applyFont="1" applyFill="1" applyBorder="1" applyAlignment="1" applyProtection="1">
      <alignment wrapText="1"/>
      <protection locked="0"/>
    </xf>
    <xf numFmtId="173" fontId="17" fillId="9" borderId="32" xfId="11" applyNumberFormat="1" applyFont="1" applyFill="1" applyBorder="1" applyAlignment="1" applyProtection="1">
      <alignment vertical="center" wrapText="1"/>
      <protection locked="0"/>
    </xf>
    <xf numFmtId="180" fontId="17" fillId="0" borderId="32" xfId="11" applyNumberFormat="1" applyFont="1" applyFill="1" applyBorder="1" applyAlignment="1" applyProtection="1">
      <alignment vertical="center" wrapText="1"/>
      <protection locked="0"/>
    </xf>
    <xf numFmtId="168" fontId="17" fillId="0" borderId="15" xfId="1" applyNumberFormat="1" applyFont="1" applyFill="1" applyBorder="1" applyAlignment="1" applyProtection="1">
      <alignment horizontal="center" wrapText="1"/>
      <protection locked="0"/>
    </xf>
    <xf numFmtId="168" fontId="17" fillId="0" borderId="1" xfId="1" applyNumberFormat="1" applyFont="1" applyFill="1" applyBorder="1" applyAlignment="1" applyProtection="1">
      <alignment horizontal="center" wrapText="1"/>
      <protection locked="0"/>
    </xf>
    <xf numFmtId="166" fontId="17" fillId="0" borderId="32" xfId="11" applyNumberFormat="1" applyFont="1" applyFill="1" applyBorder="1" applyAlignment="1" applyProtection="1">
      <alignment vertical="center" wrapText="1"/>
      <protection locked="0"/>
    </xf>
    <xf numFmtId="168" fontId="17" fillId="9" borderId="32" xfId="1" applyNumberFormat="1" applyFont="1" applyFill="1" applyBorder="1" applyAlignment="1" applyProtection="1">
      <alignment horizontal="center" vertical="center" wrapText="1"/>
      <protection locked="0"/>
    </xf>
    <xf numFmtId="168" fontId="17" fillId="0" borderId="32" xfId="1" applyNumberFormat="1" applyFont="1" applyFill="1" applyBorder="1" applyAlignment="1" applyProtection="1">
      <alignment horizontal="center" vertical="center" wrapText="1"/>
      <protection locked="0"/>
    </xf>
    <xf numFmtId="0" fontId="17" fillId="9" borderId="32" xfId="0" applyFont="1" applyFill="1" applyBorder="1" applyAlignment="1" applyProtection="1">
      <alignment horizontal="center" vertical="center" wrapText="1"/>
      <protection locked="0"/>
    </xf>
    <xf numFmtId="0" fontId="17" fillId="0" borderId="34" xfId="0" applyFont="1" applyFill="1" applyBorder="1" applyAlignment="1" applyProtection="1">
      <alignment horizontal="center" vertical="center" wrapText="1"/>
      <protection locked="0"/>
    </xf>
    <xf numFmtId="0" fontId="17" fillId="9" borderId="1" xfId="0" applyFont="1" applyFill="1" applyBorder="1" applyAlignment="1" applyProtection="1">
      <alignment horizontal="center" vertical="center" wrapText="1"/>
      <protection locked="0"/>
    </xf>
    <xf numFmtId="164" fontId="6" fillId="3" borderId="10" xfId="1" applyNumberFormat="1" applyFont="1" applyFill="1" applyBorder="1" applyAlignment="1" applyProtection="1">
      <alignment vertical="center" wrapText="1"/>
      <protection locked="0"/>
    </xf>
    <xf numFmtId="164" fontId="6" fillId="3" borderId="1" xfId="1" applyNumberFormat="1" applyFont="1" applyFill="1" applyBorder="1" applyAlignment="1" applyProtection="1">
      <alignment vertical="center" wrapText="1"/>
      <protection locked="0"/>
    </xf>
    <xf numFmtId="0" fontId="6" fillId="0" borderId="11"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167" fontId="23" fillId="12" borderId="1" xfId="2" applyNumberFormat="1" applyFont="1" applyFill="1" applyBorder="1" applyAlignment="1" applyProtection="1">
      <alignment horizontal="center" vertical="center" wrapText="1"/>
    </xf>
    <xf numFmtId="0" fontId="0" fillId="0" borderId="0" xfId="0" applyFill="1" applyAlignment="1">
      <alignment wrapText="1"/>
    </xf>
    <xf numFmtId="0" fontId="6" fillId="0" borderId="0" xfId="0" applyFont="1" applyFill="1" applyAlignment="1">
      <alignment wrapText="1"/>
    </xf>
    <xf numFmtId="0" fontId="16" fillId="0" borderId="0" xfId="0" applyFont="1" applyFill="1" applyBorder="1" applyAlignment="1">
      <alignment wrapText="1"/>
    </xf>
    <xf numFmtId="164" fontId="17" fillId="8" borderId="10" xfId="1" applyNumberFormat="1" applyFont="1" applyFill="1" applyBorder="1" applyAlignment="1" applyProtection="1">
      <alignment horizontal="center" vertical="center" wrapText="1"/>
      <protection locked="0"/>
    </xf>
    <xf numFmtId="0" fontId="16" fillId="3" borderId="19" xfId="0" applyFont="1" applyFill="1" applyBorder="1" applyAlignment="1" applyProtection="1">
      <alignment horizontal="justify" vertical="center" wrapText="1"/>
      <protection locked="0"/>
    </xf>
    <xf numFmtId="176" fontId="16" fillId="3" borderId="1" xfId="1" applyNumberFormat="1" applyFont="1" applyFill="1" applyBorder="1" applyAlignment="1">
      <alignment vertical="center" wrapText="1"/>
    </xf>
    <xf numFmtId="176" fontId="12" fillId="0" borderId="1" xfId="8" applyNumberFormat="1" applyFont="1" applyFill="1" applyBorder="1" applyAlignment="1" applyProtection="1">
      <alignment vertical="center" wrapText="1"/>
      <protection locked="0"/>
    </xf>
    <xf numFmtId="176" fontId="16" fillId="3" borderId="13" xfId="1" applyNumberFormat="1" applyFont="1" applyFill="1" applyBorder="1" applyAlignment="1" applyProtection="1">
      <alignment vertical="center" wrapText="1"/>
      <protection locked="0"/>
    </xf>
    <xf numFmtId="176" fontId="16" fillId="3" borderId="19" xfId="1" applyNumberFormat="1" applyFont="1" applyFill="1" applyBorder="1" applyAlignment="1" applyProtection="1">
      <alignment vertical="center" wrapText="1"/>
      <protection locked="0"/>
    </xf>
    <xf numFmtId="164" fontId="16" fillId="0" borderId="19" xfId="1" applyNumberFormat="1" applyFont="1" applyFill="1" applyBorder="1" applyAlignment="1" applyProtection="1">
      <alignment horizontal="center" vertical="center" wrapText="1"/>
      <protection locked="0"/>
    </xf>
    <xf numFmtId="0" fontId="57" fillId="0" borderId="10" xfId="0" applyFont="1" applyBorder="1" applyAlignment="1">
      <alignment horizontal="center" vertical="center" wrapText="1"/>
    </xf>
    <xf numFmtId="0" fontId="14" fillId="0" borderId="13" xfId="14" applyFont="1" applyFill="1" applyBorder="1" applyAlignment="1">
      <alignment horizontal="justify" vertical="center" wrapText="1"/>
    </xf>
    <xf numFmtId="168" fontId="24" fillId="0" borderId="19" xfId="8" applyNumberFormat="1" applyFont="1" applyFill="1" applyBorder="1" applyAlignment="1" applyProtection="1">
      <alignment horizontal="center" vertical="center" wrapText="1"/>
      <protection locked="0"/>
    </xf>
    <xf numFmtId="0" fontId="24" fillId="0" borderId="18" xfId="14" applyFont="1" applyFill="1" applyBorder="1" applyAlignment="1" applyProtection="1">
      <alignment horizontal="center" vertical="center" wrapText="1"/>
      <protection locked="0"/>
    </xf>
    <xf numFmtId="169" fontId="24" fillId="0" borderId="18" xfId="14" applyNumberFormat="1" applyFont="1" applyFill="1" applyBorder="1" applyAlignment="1" applyProtection="1">
      <alignment horizontal="center" vertical="center" wrapText="1"/>
      <protection locked="0"/>
    </xf>
    <xf numFmtId="170" fontId="24" fillId="0" borderId="18" xfId="8" applyNumberFormat="1" applyFont="1" applyFill="1" applyBorder="1" applyAlignment="1" applyProtection="1">
      <alignment vertical="center" wrapText="1"/>
      <protection locked="0"/>
    </xf>
    <xf numFmtId="168" fontId="24" fillId="0" borderId="18" xfId="8" applyNumberFormat="1" applyFont="1" applyFill="1" applyBorder="1" applyAlignment="1" applyProtection="1">
      <alignment vertical="center" wrapText="1"/>
      <protection locked="0"/>
    </xf>
    <xf numFmtId="0" fontId="25" fillId="0" borderId="1" xfId="12" applyFont="1" applyFill="1" applyBorder="1" applyAlignment="1">
      <alignment horizontal="justify" vertical="center" wrapText="1"/>
    </xf>
    <xf numFmtId="0" fontId="16" fillId="12" borderId="1" xfId="0" applyFont="1" applyFill="1" applyBorder="1" applyAlignment="1" applyProtection="1">
      <alignment horizontal="justify" vertical="center" wrapText="1"/>
      <protection locked="0"/>
    </xf>
    <xf numFmtId="0" fontId="16" fillId="12" borderId="1" xfId="0" applyFont="1" applyFill="1" applyBorder="1" applyAlignment="1" applyProtection="1">
      <alignment horizontal="center" vertical="center" wrapText="1"/>
      <protection locked="0"/>
    </xf>
    <xf numFmtId="164" fontId="16" fillId="12" borderId="1" xfId="1" applyNumberFormat="1" applyFont="1" applyFill="1" applyBorder="1" applyAlignment="1" applyProtection="1">
      <alignment horizontal="center" vertical="center" wrapText="1"/>
      <protection locked="0"/>
    </xf>
    <xf numFmtId="164" fontId="17" fillId="12" borderId="1" xfId="1" applyNumberFormat="1" applyFont="1" applyFill="1" applyBorder="1" applyAlignment="1" applyProtection="1">
      <alignment vertical="center" wrapText="1"/>
      <protection locked="0"/>
    </xf>
    <xf numFmtId="3" fontId="17" fillId="12" borderId="1" xfId="0" applyNumberFormat="1" applyFont="1" applyFill="1" applyBorder="1" applyAlignment="1">
      <alignment vertical="center"/>
    </xf>
    <xf numFmtId="0" fontId="10" fillId="12" borderId="1" xfId="0" applyFont="1" applyFill="1" applyBorder="1" applyAlignment="1">
      <alignment horizontal="center" vertical="center" wrapText="1"/>
    </xf>
    <xf numFmtId="0" fontId="17" fillId="12" borderId="1" xfId="0" applyFont="1" applyFill="1" applyBorder="1" applyAlignment="1">
      <alignment vertical="center" wrapText="1"/>
    </xf>
    <xf numFmtId="0" fontId="17" fillId="0" borderId="10" xfId="0" applyFont="1" applyFill="1" applyBorder="1"/>
    <xf numFmtId="49" fontId="10" fillId="4" borderId="1" xfId="0" applyNumberFormat="1" applyFont="1" applyFill="1" applyBorder="1" applyAlignment="1" applyProtection="1">
      <alignment horizontal="left" vertical="top" wrapText="1"/>
    </xf>
    <xf numFmtId="0" fontId="38" fillId="0" borderId="10" xfId="0" applyFont="1" applyBorder="1" applyAlignment="1">
      <alignment vertical="center" wrapText="1"/>
    </xf>
    <xf numFmtId="0" fontId="3" fillId="0" borderId="13" xfId="0" applyFont="1" applyFill="1" applyBorder="1" applyAlignment="1" applyProtection="1">
      <alignment horizontal="justify" vertical="center" wrapText="1"/>
      <protection locked="0"/>
    </xf>
    <xf numFmtId="0" fontId="17" fillId="3" borderId="12" xfId="0" applyFont="1" applyFill="1" applyBorder="1" applyAlignment="1">
      <alignment horizontal="left" vertical="center" wrapText="1"/>
    </xf>
    <xf numFmtId="0" fontId="10" fillId="4" borderId="12" xfId="0" applyFont="1" applyFill="1" applyBorder="1" applyAlignment="1">
      <alignment horizontal="justify" vertical="center" wrapText="1"/>
    </xf>
    <xf numFmtId="0" fontId="17" fillId="0" borderId="10" xfId="0" applyFont="1" applyFill="1" applyBorder="1" applyAlignment="1">
      <alignment horizontal="left" vertical="center" wrapText="1"/>
    </xf>
    <xf numFmtId="164" fontId="3" fillId="0" borderId="13" xfId="1" applyNumberFormat="1" applyFont="1" applyFill="1" applyBorder="1" applyAlignment="1" applyProtection="1">
      <alignment vertical="center" wrapText="1"/>
      <protection locked="0"/>
    </xf>
    <xf numFmtId="164" fontId="3" fillId="0" borderId="13" xfId="1" applyNumberFormat="1"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17" fontId="3" fillId="0" borderId="13" xfId="0" applyNumberFormat="1" applyFont="1" applyFill="1" applyBorder="1" applyAlignment="1" applyProtection="1">
      <alignment horizontal="center" vertical="center" wrapText="1"/>
      <protection locked="0"/>
    </xf>
    <xf numFmtId="0" fontId="17" fillId="8" borderId="17" xfId="0" applyFont="1" applyFill="1" applyBorder="1" applyAlignment="1" applyProtection="1">
      <alignment horizontal="center" vertical="center" wrapText="1"/>
      <protection locked="0"/>
    </xf>
    <xf numFmtId="0" fontId="17" fillId="4" borderId="17" xfId="0" applyFont="1"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18" fillId="12" borderId="0" xfId="0" applyFont="1" applyFill="1" applyBorder="1" applyAlignment="1">
      <alignment horizontal="center" vertical="center"/>
    </xf>
    <xf numFmtId="0" fontId="16" fillId="0" borderId="12" xfId="0" applyFont="1" applyFill="1" applyBorder="1" applyAlignment="1" applyProtection="1">
      <alignment horizontal="center" vertical="center" wrapText="1"/>
      <protection locked="0"/>
    </xf>
    <xf numFmtId="0" fontId="16" fillId="0" borderId="12" xfId="0" applyFont="1" applyFill="1" applyBorder="1" applyAlignment="1" applyProtection="1">
      <alignment horizontal="justify" vertical="center" wrapText="1"/>
      <protection locked="0"/>
    </xf>
    <xf numFmtId="0" fontId="68" fillId="0" borderId="12" xfId="0" applyFont="1" applyBorder="1" applyAlignment="1">
      <alignment horizontal="left" vertical="center" wrapText="1"/>
    </xf>
    <xf numFmtId="3" fontId="17" fillId="0" borderId="12" xfId="1" applyNumberFormat="1" applyFont="1" applyFill="1" applyBorder="1" applyAlignment="1" applyProtection="1">
      <alignment vertical="center" wrapText="1"/>
      <protection locked="0"/>
    </xf>
    <xf numFmtId="43" fontId="16" fillId="0" borderId="1" xfId="1" applyFont="1" applyFill="1" applyBorder="1" applyAlignment="1">
      <alignment wrapText="1"/>
    </xf>
    <xf numFmtId="3" fontId="17" fillId="0" borderId="13" xfId="0" applyNumberFormat="1" applyFont="1" applyFill="1" applyBorder="1" applyAlignment="1">
      <alignment vertical="center" wrapText="1"/>
    </xf>
    <xf numFmtId="43" fontId="17" fillId="0" borderId="1" xfId="1" applyFont="1" applyFill="1" applyBorder="1" applyAlignment="1">
      <alignment horizontal="center" vertical="center" wrapText="1"/>
    </xf>
    <xf numFmtId="164" fontId="17" fillId="0" borderId="14" xfId="1" applyNumberFormat="1" applyFont="1" applyFill="1" applyBorder="1" applyAlignment="1" applyProtection="1">
      <alignment horizontal="center" vertical="center" wrapText="1"/>
      <protection locked="0"/>
    </xf>
    <xf numFmtId="167" fontId="21" fillId="14" borderId="1" xfId="0" applyNumberFormat="1" applyFont="1" applyFill="1" applyBorder="1" applyAlignment="1">
      <alignment horizontal="center" vertical="center"/>
    </xf>
    <xf numFmtId="167" fontId="40" fillId="14" borderId="1" xfId="0" applyNumberFormat="1" applyFont="1" applyFill="1" applyBorder="1" applyAlignment="1">
      <alignment horizontal="center" vertical="center"/>
    </xf>
    <xf numFmtId="167" fontId="0" fillId="14" borderId="1" xfId="0" applyNumberFormat="1" applyFont="1" applyFill="1" applyBorder="1" applyAlignment="1">
      <alignment horizontal="center" vertical="center"/>
    </xf>
    <xf numFmtId="167" fontId="0" fillId="0" borderId="1" xfId="0" applyNumberFormat="1" applyFont="1" applyFill="1" applyBorder="1" applyAlignment="1">
      <alignment horizontal="center" vertical="center"/>
    </xf>
    <xf numFmtId="167" fontId="0" fillId="14" borderId="1" xfId="0" applyNumberFormat="1" applyFont="1" applyFill="1" applyBorder="1"/>
    <xf numFmtId="167" fontId="40" fillId="0" borderId="1" xfId="0" applyNumberFormat="1" applyFont="1" applyFill="1" applyBorder="1" applyAlignment="1">
      <alignment horizontal="center" vertical="center"/>
    </xf>
    <xf numFmtId="167" fontId="0" fillId="14" borderId="1" xfId="0" applyNumberFormat="1" applyFont="1" applyFill="1" applyBorder="1" applyAlignment="1">
      <alignment horizontal="center"/>
    </xf>
    <xf numFmtId="167" fontId="0" fillId="14" borderId="10" xfId="0" applyNumberFormat="1" applyFont="1" applyFill="1" applyBorder="1" applyAlignment="1">
      <alignment horizontal="center"/>
    </xf>
    <xf numFmtId="167" fontId="40" fillId="14" borderId="10" xfId="0" applyNumberFormat="1" applyFont="1" applyFill="1" applyBorder="1"/>
    <xf numFmtId="167" fontId="0" fillId="14" borderId="13" xfId="0" applyNumberFormat="1" applyFont="1" applyFill="1" applyBorder="1" applyAlignment="1">
      <alignment horizontal="center" vertical="center"/>
    </xf>
    <xf numFmtId="167" fontId="56" fillId="0" borderId="0" xfId="0" applyNumberFormat="1" applyFont="1" applyFill="1" applyBorder="1" applyAlignment="1">
      <alignment horizontal="center" vertical="center"/>
    </xf>
    <xf numFmtId="0" fontId="56" fillId="0" borderId="0" xfId="0" applyFont="1" applyFill="1" applyBorder="1" applyAlignment="1">
      <alignment vertical="center" wrapText="1"/>
    </xf>
    <xf numFmtId="167" fontId="33" fillId="0" borderId="0" xfId="0" applyNumberFormat="1" applyFont="1" applyFill="1" applyBorder="1" applyAlignment="1">
      <alignment horizontal="center" vertical="center"/>
    </xf>
    <xf numFmtId="167" fontId="56" fillId="0" borderId="0" xfId="0" applyNumberFormat="1" applyFont="1" applyFill="1" applyBorder="1" applyAlignment="1">
      <alignment horizontal="left" vertical="center"/>
    </xf>
    <xf numFmtId="0" fontId="0"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164" fontId="6" fillId="0" borderId="1" xfId="1" applyNumberFormat="1" applyFont="1" applyFill="1" applyBorder="1" applyAlignment="1" applyProtection="1">
      <alignment horizontal="center" vertical="center" wrapText="1"/>
    </xf>
    <xf numFmtId="164" fontId="3" fillId="0" borderId="0" xfId="1" applyNumberFormat="1" applyFont="1"/>
    <xf numFmtId="164" fontId="11" fillId="0" borderId="0" xfId="1" applyNumberFormat="1" applyFont="1" applyProtection="1">
      <protection locked="0"/>
    </xf>
    <xf numFmtId="0" fontId="40" fillId="0" borderId="13" xfId="0" applyFont="1" applyFill="1" applyBorder="1"/>
    <xf numFmtId="0" fontId="40" fillId="14" borderId="13" xfId="0" applyFont="1" applyFill="1" applyBorder="1"/>
    <xf numFmtId="167" fontId="40" fillId="14" borderId="13" xfId="0" applyNumberFormat="1" applyFont="1" applyFill="1" applyBorder="1" applyAlignment="1">
      <alignment horizontal="center" vertical="center"/>
    </xf>
    <xf numFmtId="0" fontId="0" fillId="14" borderId="13" xfId="0" applyFont="1" applyFill="1" applyBorder="1"/>
    <xf numFmtId="167" fontId="0" fillId="14" borderId="13" xfId="0" applyNumberFormat="1" applyFont="1" applyFill="1" applyBorder="1" applyAlignment="1">
      <alignment horizontal="center"/>
    </xf>
    <xf numFmtId="0" fontId="0" fillId="14" borderId="1" xfId="0" applyFont="1" applyFill="1" applyBorder="1"/>
    <xf numFmtId="0" fontId="40" fillId="14" borderId="1" xfId="0" applyFont="1" applyFill="1" applyBorder="1"/>
    <xf numFmtId="167" fontId="21" fillId="14" borderId="1" xfId="0" applyNumberFormat="1" applyFont="1" applyFill="1" applyBorder="1" applyAlignment="1">
      <alignment horizontal="center"/>
    </xf>
    <xf numFmtId="167" fontId="40" fillId="14" borderId="10" xfId="0" applyNumberFormat="1" applyFont="1" applyFill="1" applyBorder="1" applyAlignment="1">
      <alignment horizontal="center"/>
    </xf>
    <xf numFmtId="164" fontId="17" fillId="14" borderId="1" xfId="1" applyNumberFormat="1" applyFont="1" applyFill="1" applyBorder="1" applyAlignment="1" applyProtection="1">
      <alignment horizontal="center" vertical="center" wrapText="1"/>
      <protection locked="0"/>
    </xf>
    <xf numFmtId="3" fontId="17" fillId="0" borderId="0" xfId="0" applyNumberFormat="1" applyFont="1" applyFill="1" applyBorder="1" applyAlignment="1">
      <alignment vertical="center" wrapText="1"/>
    </xf>
    <xf numFmtId="164" fontId="17" fillId="0" borderId="0" xfId="1" applyNumberFormat="1" applyFont="1" applyFill="1" applyBorder="1" applyAlignment="1" applyProtection="1">
      <alignment vertical="center" wrapText="1"/>
      <protection locked="0"/>
    </xf>
    <xf numFmtId="0" fontId="18" fillId="0" borderId="10" xfId="0" applyFont="1" applyFill="1" applyBorder="1" applyAlignment="1">
      <alignment horizontal="center" vertical="center"/>
    </xf>
    <xf numFmtId="3" fontId="17" fillId="14" borderId="1" xfId="1" applyNumberFormat="1" applyFont="1" applyFill="1" applyBorder="1" applyAlignment="1" applyProtection="1">
      <alignment vertical="center" wrapText="1"/>
      <protection locked="0"/>
    </xf>
    <xf numFmtId="167" fontId="40" fillId="14" borderId="1" xfId="0" applyNumberFormat="1" applyFont="1" applyFill="1" applyBorder="1"/>
    <xf numFmtId="167" fontId="8" fillId="14" borderId="1" xfId="0" applyNumberFormat="1" applyFont="1" applyFill="1" applyBorder="1" applyAlignment="1">
      <alignment horizontal="center"/>
    </xf>
    <xf numFmtId="167" fontId="40" fillId="14" borderId="1" xfId="0" applyNumberFormat="1" applyFont="1" applyFill="1" applyBorder="1" applyAlignment="1">
      <alignment horizontal="center"/>
    </xf>
    <xf numFmtId="0" fontId="58" fillId="22" borderId="13" xfId="0" applyFont="1" applyFill="1" applyBorder="1" applyAlignment="1">
      <alignment horizontal="center" vertical="center" wrapText="1"/>
    </xf>
    <xf numFmtId="0" fontId="58" fillId="23" borderId="13" xfId="0" applyFont="1" applyFill="1" applyBorder="1" applyAlignment="1">
      <alignment horizontal="center" vertical="center" wrapText="1"/>
    </xf>
    <xf numFmtId="0" fontId="58" fillId="25" borderId="13" xfId="0" applyFont="1" applyFill="1" applyBorder="1" applyAlignment="1">
      <alignment horizontal="center" vertical="center" wrapText="1"/>
    </xf>
    <xf numFmtId="0" fontId="58" fillId="26" borderId="13" xfId="0" applyFont="1" applyFill="1" applyBorder="1" applyAlignment="1">
      <alignment horizontal="center" vertical="center" wrapText="1"/>
    </xf>
    <xf numFmtId="0" fontId="15" fillId="14" borderId="1" xfId="0" applyFont="1" applyFill="1" applyBorder="1" applyAlignment="1">
      <alignment horizontal="center" vertical="center" wrapText="1"/>
    </xf>
    <xf numFmtId="0" fontId="15" fillId="24" borderId="1" xfId="0" applyFont="1" applyFill="1" applyBorder="1" applyAlignment="1">
      <alignment horizontal="center" vertical="center" wrapText="1"/>
    </xf>
    <xf numFmtId="43" fontId="3" fillId="0" borderId="1" xfId="1" applyFont="1" applyFill="1" applyBorder="1" applyAlignment="1" applyProtection="1">
      <alignment vertical="center" wrapText="1"/>
      <protection locked="0"/>
    </xf>
    <xf numFmtId="165" fontId="3" fillId="0" borderId="1" xfId="1" applyNumberFormat="1" applyFont="1" applyFill="1" applyBorder="1" applyAlignment="1" applyProtection="1">
      <alignment vertical="center" wrapText="1"/>
      <protection locked="0"/>
    </xf>
    <xf numFmtId="0" fontId="16" fillId="0" borderId="17" xfId="0" applyFont="1" applyFill="1" applyBorder="1" applyAlignment="1" applyProtection="1">
      <alignment horizontal="left" vertical="center" wrapText="1"/>
      <protection locked="0"/>
    </xf>
    <xf numFmtId="0" fontId="44" fillId="3" borderId="1"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4" fillId="3" borderId="1" xfId="0" applyFont="1" applyFill="1" applyBorder="1" applyAlignment="1" applyProtection="1">
      <alignment horizontal="center" vertical="center" wrapText="1"/>
      <protection locked="0"/>
    </xf>
    <xf numFmtId="0" fontId="66" fillId="0" borderId="1" xfId="0" applyFont="1" applyBorder="1"/>
    <xf numFmtId="167" fontId="41" fillId="0" borderId="1" xfId="0" applyNumberFormat="1" applyFont="1" applyBorder="1" applyAlignment="1">
      <alignment horizontal="center" vertical="center" wrapText="1"/>
    </xf>
    <xf numFmtId="0" fontId="0" fillId="0" borderId="1" xfId="0" applyFont="1" applyFill="1" applyBorder="1"/>
    <xf numFmtId="167" fontId="0" fillId="0" borderId="13" xfId="0" applyNumberFormat="1" applyFont="1" applyFill="1" applyBorder="1" applyAlignment="1">
      <alignment horizontal="center" vertical="center"/>
    </xf>
    <xf numFmtId="0" fontId="0" fillId="0" borderId="13" xfId="0" applyFont="1" applyFill="1" applyBorder="1"/>
    <xf numFmtId="0" fontId="0" fillId="0" borderId="0" xfId="0" applyFont="1" applyFill="1" applyBorder="1"/>
    <xf numFmtId="0" fontId="40" fillId="0" borderId="10" xfId="0" applyFont="1" applyFill="1" applyBorder="1"/>
    <xf numFmtId="167" fontId="43" fillId="22" borderId="1" xfId="0" applyNumberFormat="1" applyFont="1" applyFill="1" applyBorder="1" applyAlignment="1">
      <alignment horizontal="left" vertical="center"/>
    </xf>
    <xf numFmtId="167" fontId="41" fillId="22" borderId="1" xfId="0" applyNumberFormat="1" applyFont="1" applyFill="1" applyBorder="1" applyAlignment="1">
      <alignment horizontal="center"/>
    </xf>
    <xf numFmtId="0" fontId="33" fillId="22" borderId="1" xfId="0" applyFont="1" applyFill="1" applyBorder="1" applyAlignment="1">
      <alignment vertical="center" wrapText="1"/>
    </xf>
    <xf numFmtId="167" fontId="33" fillId="22" borderId="1" xfId="0" applyNumberFormat="1" applyFont="1" applyFill="1" applyBorder="1" applyAlignment="1">
      <alignment horizontal="center" vertical="center"/>
    </xf>
    <xf numFmtId="0" fontId="57" fillId="22" borderId="10" xfId="0" applyFont="1" applyFill="1" applyBorder="1" applyAlignment="1">
      <alignment vertical="center"/>
    </xf>
    <xf numFmtId="0" fontId="0" fillId="22" borderId="11" xfId="0" applyFill="1" applyBorder="1"/>
    <xf numFmtId="0" fontId="0" fillId="22" borderId="12" xfId="0" applyFill="1" applyBorder="1"/>
    <xf numFmtId="0" fontId="43" fillId="22" borderId="1" xfId="0" applyFont="1" applyFill="1" applyBorder="1" applyAlignment="1">
      <alignment horizontal="center" vertical="center" wrapText="1"/>
    </xf>
    <xf numFmtId="167" fontId="40" fillId="0" borderId="0" xfId="0" applyNumberFormat="1" applyFont="1" applyBorder="1" applyAlignment="1">
      <alignment horizontal="left"/>
    </xf>
    <xf numFmtId="0" fontId="3" fillId="0" borderId="1" xfId="0"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17" fillId="4" borderId="11" xfId="0" applyFont="1" applyFill="1" applyBorder="1" applyAlignment="1" applyProtection="1">
      <alignment horizontal="center" vertical="center" wrapText="1"/>
      <protection locked="0"/>
    </xf>
    <xf numFmtId="0" fontId="11" fillId="0" borderId="0" xfId="0" applyFont="1" applyAlignment="1" applyProtection="1">
      <alignment horizontal="center"/>
      <protection locked="0"/>
    </xf>
    <xf numFmtId="0" fontId="66" fillId="0" borderId="0" xfId="0" applyFont="1"/>
    <xf numFmtId="49" fontId="44" fillId="3" borderId="1" xfId="0" applyNumberFormat="1" applyFont="1" applyFill="1" applyBorder="1" applyAlignment="1" applyProtection="1">
      <alignment horizontal="center" vertical="center"/>
    </xf>
    <xf numFmtId="0" fontId="44" fillId="3" borderId="0" xfId="0" applyFont="1" applyFill="1" applyProtection="1"/>
    <xf numFmtId="0" fontId="44" fillId="3" borderId="0" xfId="0" applyFont="1" applyFill="1" applyAlignment="1" applyProtection="1">
      <alignment vertical="center"/>
    </xf>
    <xf numFmtId="43" fontId="44" fillId="3" borderId="0" xfId="1" applyFont="1" applyFill="1" applyProtection="1"/>
    <xf numFmtId="0" fontId="73" fillId="27" borderId="1" xfId="2" applyFont="1" applyFill="1" applyBorder="1" applyAlignment="1" applyProtection="1">
      <alignment horizontal="center" vertical="center" wrapText="1"/>
    </xf>
    <xf numFmtId="43" fontId="73" fillId="27" borderId="1" xfId="1"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protection locked="0"/>
    </xf>
    <xf numFmtId="0" fontId="67" fillId="0" borderId="1" xfId="0" applyFont="1" applyFill="1" applyBorder="1" applyAlignment="1">
      <alignment horizontal="justify" vertical="center" wrapText="1"/>
    </xf>
    <xf numFmtId="0" fontId="67" fillId="0" borderId="1" xfId="0" applyFont="1" applyFill="1" applyBorder="1" applyAlignment="1">
      <alignment horizontal="left" vertical="center" wrapText="1"/>
    </xf>
    <xf numFmtId="167" fontId="67" fillId="0" borderId="1" xfId="0" applyNumberFormat="1" applyFont="1" applyFill="1" applyBorder="1" applyAlignment="1">
      <alignment horizontal="center" vertical="center" wrapText="1"/>
    </xf>
    <xf numFmtId="0" fontId="67" fillId="0" borderId="1" xfId="0" applyFont="1" applyFill="1" applyBorder="1" applyAlignment="1">
      <alignment horizontal="center" vertical="center"/>
    </xf>
    <xf numFmtId="0" fontId="67" fillId="0" borderId="1" xfId="0" applyFont="1" applyFill="1" applyBorder="1" applyAlignment="1">
      <alignment horizontal="center" vertical="center" wrapText="1"/>
    </xf>
    <xf numFmtId="0" fontId="74" fillId="0" borderId="1" xfId="0" applyFont="1" applyFill="1" applyBorder="1" applyAlignment="1">
      <alignment horizontal="center" vertical="center" wrapText="1"/>
    </xf>
    <xf numFmtId="0" fontId="67" fillId="4" borderId="1" xfId="0" applyFont="1" applyFill="1" applyBorder="1" applyAlignment="1" applyProtection="1">
      <alignment horizontal="center" vertical="center" wrapText="1"/>
      <protection locked="0"/>
    </xf>
    <xf numFmtId="43" fontId="67" fillId="4" borderId="1" xfId="0" applyNumberFormat="1" applyFont="1" applyFill="1" applyBorder="1" applyAlignment="1" applyProtection="1">
      <alignment horizontal="center" vertical="center" wrapText="1"/>
      <protection locked="0"/>
    </xf>
    <xf numFmtId="165" fontId="67" fillId="4" borderId="1" xfId="1" applyNumberFormat="1" applyFont="1" applyFill="1" applyBorder="1" applyAlignment="1" applyProtection="1">
      <alignment vertical="center" wrapText="1"/>
      <protection locked="0"/>
    </xf>
    <xf numFmtId="0" fontId="74" fillId="4" borderId="1" xfId="0" applyFont="1" applyFill="1" applyBorder="1" applyAlignment="1">
      <alignment horizontal="center" vertical="center" wrapText="1"/>
    </xf>
    <xf numFmtId="0" fontId="75" fillId="4" borderId="1" xfId="3" applyFont="1" applyFill="1" applyBorder="1" applyAlignment="1">
      <alignment horizontal="justify" vertical="center" wrapText="1"/>
    </xf>
    <xf numFmtId="0" fontId="67" fillId="0" borderId="1" xfId="0" applyFont="1" applyFill="1" applyBorder="1" applyAlignment="1" applyProtection="1">
      <alignment horizontal="center" vertical="center" wrapText="1"/>
      <protection locked="0"/>
    </xf>
    <xf numFmtId="167" fontId="76" fillId="0" borderId="1" xfId="0" applyNumberFormat="1" applyFont="1" applyFill="1" applyBorder="1" applyAlignment="1">
      <alignment horizontal="center" vertical="center" wrapText="1"/>
    </xf>
    <xf numFmtId="167" fontId="67" fillId="0" borderId="1" xfId="0" applyNumberFormat="1" applyFont="1" applyFill="1" applyBorder="1" applyAlignment="1" applyProtection="1">
      <alignment horizontal="center" vertical="center" wrapText="1"/>
      <protection locked="0"/>
    </xf>
    <xf numFmtId="164" fontId="67" fillId="0" borderId="1" xfId="1" applyNumberFormat="1" applyFont="1" applyFill="1" applyBorder="1" applyAlignment="1">
      <alignment horizontal="center" vertical="center" wrapText="1"/>
    </xf>
    <xf numFmtId="0" fontId="44" fillId="0" borderId="1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76" fillId="0" borderId="1" xfId="0" applyFont="1" applyFill="1" applyBorder="1" applyAlignment="1">
      <alignment horizontal="left" vertical="center" wrapText="1"/>
    </xf>
    <xf numFmtId="167" fontId="67" fillId="0" borderId="1" xfId="0" applyNumberFormat="1" applyFont="1" applyFill="1" applyBorder="1" applyAlignment="1">
      <alignment horizontal="center" vertical="center"/>
    </xf>
    <xf numFmtId="0" fontId="76" fillId="0" borderId="1" xfId="0" applyFont="1" applyFill="1" applyBorder="1" applyAlignment="1">
      <alignment horizontal="center" vertical="center" wrapText="1"/>
    </xf>
    <xf numFmtId="164" fontId="67" fillId="0" borderId="1" xfId="1" applyNumberFormat="1" applyFont="1" applyFill="1" applyBorder="1" applyAlignment="1">
      <alignment horizontal="center" vertical="center"/>
    </xf>
    <xf numFmtId="0" fontId="66" fillId="0" borderId="0" xfId="0" applyFont="1" applyFill="1"/>
    <xf numFmtId="0" fontId="73" fillId="0" borderId="10" xfId="2" applyFont="1" applyFill="1" applyBorder="1" applyAlignment="1" applyProtection="1">
      <alignment horizontal="center" vertical="center" wrapText="1"/>
    </xf>
    <xf numFmtId="0" fontId="44" fillId="3" borderId="1" xfId="0" applyFont="1" applyFill="1" applyBorder="1" applyAlignment="1" applyProtection="1">
      <alignment horizontal="justify" vertical="center" wrapText="1"/>
      <protection locked="0"/>
    </xf>
    <xf numFmtId="164" fontId="44" fillId="3" borderId="1" xfId="1" applyNumberFormat="1" applyFont="1" applyFill="1" applyBorder="1" applyAlignment="1" applyProtection="1">
      <alignment vertical="center" wrapText="1"/>
      <protection locked="0"/>
    </xf>
    <xf numFmtId="164" fontId="44" fillId="3" borderId="1" xfId="1" applyNumberFormat="1" applyFont="1" applyFill="1" applyBorder="1" applyAlignment="1" applyProtection="1">
      <alignment horizontal="center" vertical="center" wrapText="1"/>
      <protection locked="0"/>
    </xf>
    <xf numFmtId="17" fontId="44" fillId="3" borderId="1" xfId="0" applyNumberFormat="1" applyFont="1" applyFill="1" applyBorder="1" applyAlignment="1" applyProtection="1">
      <alignment horizontal="center" vertical="center" wrapText="1"/>
      <protection locked="0"/>
    </xf>
    <xf numFmtId="43" fontId="44" fillId="3" borderId="1" xfId="1" applyFont="1" applyFill="1" applyBorder="1" applyAlignment="1" applyProtection="1">
      <alignment vertical="center" wrapText="1"/>
      <protection locked="0"/>
    </xf>
    <xf numFmtId="165" fontId="44" fillId="3" borderId="1" xfId="1" applyNumberFormat="1" applyFont="1" applyFill="1" applyBorder="1" applyAlignment="1" applyProtection="1">
      <alignment vertical="center" wrapText="1"/>
      <protection locked="0"/>
    </xf>
    <xf numFmtId="0" fontId="73" fillId="0" borderId="1" xfId="3" applyFont="1" applyBorder="1" applyAlignment="1" applyProtection="1">
      <alignment horizontal="justify" vertical="center" wrapText="1"/>
      <protection locked="0"/>
    </xf>
    <xf numFmtId="0" fontId="44" fillId="0" borderId="1" xfId="0" applyFont="1" applyBorder="1" applyAlignment="1" applyProtection="1">
      <alignment horizontal="center" vertical="center" wrapText="1"/>
      <protection locked="0"/>
    </xf>
    <xf numFmtId="43" fontId="73" fillId="0" borderId="1" xfId="1" applyFont="1" applyFill="1" applyBorder="1" applyAlignment="1" applyProtection="1">
      <alignment horizontal="center" vertical="center" wrapText="1"/>
    </xf>
    <xf numFmtId="0" fontId="73" fillId="0" borderId="1" xfId="2" applyFont="1" applyFill="1" applyBorder="1" applyAlignment="1" applyProtection="1">
      <alignment horizontal="center" vertical="center" wrapText="1"/>
    </xf>
    <xf numFmtId="0" fontId="44" fillId="0" borderId="1" xfId="0" applyFont="1" applyFill="1" applyBorder="1" applyAlignment="1" applyProtection="1">
      <alignment horizontal="justify" vertical="center" wrapText="1"/>
      <protection locked="0"/>
    </xf>
    <xf numFmtId="164" fontId="44" fillId="0" borderId="1" xfId="1" applyNumberFormat="1" applyFont="1" applyFill="1" applyBorder="1" applyAlignment="1" applyProtection="1">
      <alignment vertical="center" wrapText="1"/>
      <protection locked="0"/>
    </xf>
    <xf numFmtId="164" fontId="44" fillId="0" borderId="1" xfId="1" applyNumberFormat="1" applyFont="1" applyFill="1" applyBorder="1" applyAlignment="1" applyProtection="1">
      <alignment horizontal="center" vertical="center" wrapText="1"/>
      <protection locked="0"/>
    </xf>
    <xf numFmtId="17" fontId="44" fillId="0" borderId="1" xfId="0" applyNumberFormat="1" applyFont="1" applyFill="1" applyBorder="1" applyAlignment="1" applyProtection="1">
      <alignment horizontal="center" vertical="center" wrapText="1"/>
      <protection locked="0"/>
    </xf>
    <xf numFmtId="0" fontId="73" fillId="0" borderId="1" xfId="3" applyFont="1" applyFill="1" applyBorder="1" applyAlignment="1" applyProtection="1">
      <alignment horizontal="justify" vertical="center" wrapText="1"/>
      <protection locked="0"/>
    </xf>
    <xf numFmtId="43" fontId="44" fillId="0" borderId="1" xfId="1" applyFont="1" applyFill="1" applyBorder="1" applyAlignment="1" applyProtection="1">
      <alignment vertical="center" wrapText="1"/>
      <protection locked="0"/>
    </xf>
    <xf numFmtId="165" fontId="44" fillId="0" borderId="1" xfId="1" applyNumberFormat="1" applyFont="1" applyFill="1" applyBorder="1" applyAlignment="1" applyProtection="1">
      <alignment vertical="center" wrapText="1"/>
      <protection locked="0"/>
    </xf>
    <xf numFmtId="0" fontId="66" fillId="0" borderId="0" xfId="0" applyFont="1" applyBorder="1" applyAlignment="1">
      <alignment wrapText="1"/>
    </xf>
    <xf numFmtId="0" fontId="44" fillId="3" borderId="1" xfId="0" applyFont="1" applyFill="1" applyBorder="1" applyAlignment="1" applyProtection="1">
      <alignment horizontal="left" vertical="center" wrapText="1"/>
      <protection locked="0"/>
    </xf>
    <xf numFmtId="43" fontId="73" fillId="3" borderId="1" xfId="1" applyFont="1" applyFill="1" applyBorder="1" applyAlignment="1" applyProtection="1">
      <alignment horizontal="center" vertical="center" wrapText="1"/>
    </xf>
    <xf numFmtId="3" fontId="73" fillId="3" borderId="1" xfId="2" applyNumberFormat="1" applyFont="1" applyFill="1" applyBorder="1" applyAlignment="1" applyProtection="1">
      <alignment horizontal="center" vertical="center" wrapText="1"/>
    </xf>
    <xf numFmtId="0" fontId="73" fillId="3" borderId="1" xfId="2" applyFont="1" applyFill="1" applyBorder="1" applyAlignment="1" applyProtection="1">
      <alignment horizontal="center" vertical="center" wrapText="1"/>
    </xf>
    <xf numFmtId="0" fontId="73" fillId="0" borderId="1" xfId="2" applyFont="1" applyFill="1" applyBorder="1" applyAlignment="1" applyProtection="1">
      <alignment horizontal="right" vertical="center" wrapText="1"/>
    </xf>
    <xf numFmtId="3" fontId="73" fillId="0" borderId="1" xfId="2" applyNumberFormat="1" applyFont="1" applyFill="1" applyBorder="1" applyAlignment="1" applyProtection="1">
      <alignment horizontal="center" vertical="center" wrapText="1"/>
    </xf>
    <xf numFmtId="164" fontId="44" fillId="0" borderId="1" xfId="1" applyNumberFormat="1" applyFont="1" applyFill="1" applyBorder="1" applyAlignment="1" applyProtection="1">
      <alignment horizontal="right" vertical="center" wrapText="1"/>
      <protection locked="0"/>
    </xf>
    <xf numFmtId="164" fontId="44" fillId="3" borderId="1" xfId="1" applyNumberFormat="1" applyFont="1" applyFill="1" applyBorder="1" applyAlignment="1" applyProtection="1">
      <alignment horizontal="right" vertical="center" wrapText="1"/>
      <protection locked="0"/>
    </xf>
    <xf numFmtId="0" fontId="73" fillId="3" borderId="10" xfId="2" applyFont="1" applyFill="1" applyBorder="1" applyAlignment="1" applyProtection="1">
      <alignment horizontal="center" vertical="center" wrapText="1"/>
    </xf>
    <xf numFmtId="3" fontId="44" fillId="3" borderId="1" xfId="0" applyNumberFormat="1" applyFont="1" applyFill="1" applyBorder="1" applyAlignment="1" applyProtection="1">
      <alignment horizontal="justify" vertical="center" wrapText="1"/>
      <protection locked="0"/>
    </xf>
    <xf numFmtId="3" fontId="44" fillId="3" borderId="1" xfId="0" applyNumberFormat="1" applyFont="1" applyFill="1" applyBorder="1" applyAlignment="1" applyProtection="1">
      <alignment horizontal="right" vertical="center" wrapText="1"/>
      <protection locked="0"/>
    </xf>
    <xf numFmtId="164" fontId="67" fillId="0" borderId="1" xfId="1" applyNumberFormat="1" applyFont="1" applyFill="1" applyBorder="1" applyAlignment="1">
      <alignment vertical="center" wrapText="1"/>
    </xf>
    <xf numFmtId="0" fontId="76" fillId="0" borderId="1" xfId="0" applyFont="1" applyFill="1" applyBorder="1" applyAlignment="1">
      <alignment vertical="center" wrapText="1"/>
    </xf>
    <xf numFmtId="0" fontId="73" fillId="0" borderId="1" xfId="2" applyFont="1" applyFill="1" applyBorder="1" applyAlignment="1" applyProtection="1">
      <alignment horizontal="left" vertical="center" wrapText="1"/>
    </xf>
    <xf numFmtId="0" fontId="73" fillId="3" borderId="1" xfId="2" applyFont="1" applyFill="1" applyBorder="1" applyAlignment="1" applyProtection="1">
      <alignment horizontal="left" vertical="center" wrapText="1"/>
    </xf>
    <xf numFmtId="3" fontId="73" fillId="3" borderId="1" xfId="2" applyNumberFormat="1" applyFont="1" applyFill="1" applyBorder="1" applyAlignment="1" applyProtection="1">
      <alignment horizontal="right" vertical="center" wrapText="1"/>
    </xf>
    <xf numFmtId="0" fontId="44" fillId="0" borderId="1" xfId="0" applyFont="1" applyFill="1" applyBorder="1" applyAlignment="1" applyProtection="1">
      <alignment horizontal="left" vertical="center" wrapText="1"/>
      <protection locked="0"/>
    </xf>
    <xf numFmtId="0" fontId="73" fillId="3" borderId="1" xfId="2" applyFont="1" applyFill="1" applyBorder="1" applyAlignment="1" applyProtection="1">
      <alignment horizontal="right" vertical="center" wrapText="1"/>
    </xf>
    <xf numFmtId="0" fontId="44" fillId="0" borderId="11" xfId="0" applyFont="1" applyBorder="1" applyAlignment="1" applyProtection="1">
      <alignment horizontal="center" vertical="center" wrapText="1"/>
      <protection locked="0"/>
    </xf>
    <xf numFmtId="0" fontId="73" fillId="0" borderId="11" xfId="3" applyFont="1" applyBorder="1" applyAlignment="1" applyProtection="1">
      <alignment horizontal="justify" vertical="center" wrapText="1"/>
      <protection locked="0"/>
    </xf>
    <xf numFmtId="0" fontId="44" fillId="0" borderId="12" xfId="0" applyFont="1" applyBorder="1" applyAlignment="1" applyProtection="1">
      <alignment horizontal="center" vertical="center" wrapText="1"/>
      <protection locked="0"/>
    </xf>
    <xf numFmtId="0" fontId="44" fillId="3" borderId="0" xfId="0" applyFont="1" applyFill="1" applyProtection="1">
      <protection locked="0"/>
    </xf>
    <xf numFmtId="0" fontId="44" fillId="3" borderId="0" xfId="0" applyFont="1" applyFill="1" applyAlignment="1" applyProtection="1">
      <alignment horizontal="center"/>
      <protection locked="0"/>
    </xf>
    <xf numFmtId="0" fontId="44" fillId="3" borderId="0" xfId="0" applyFont="1" applyFill="1" applyBorder="1" applyProtection="1">
      <protection locked="0"/>
    </xf>
    <xf numFmtId="43" fontId="44" fillId="3" borderId="0" xfId="1" applyFont="1" applyFill="1" applyAlignment="1" applyProtection="1">
      <alignment horizontal="center"/>
      <protection locked="0"/>
    </xf>
    <xf numFmtId="0" fontId="77" fillId="0" borderId="1" xfId="0" applyFont="1" applyBorder="1" applyAlignment="1">
      <alignment horizontal="center" vertical="center"/>
    </xf>
    <xf numFmtId="0" fontId="77" fillId="0" borderId="1" xfId="0" applyFont="1" applyBorder="1" applyAlignment="1">
      <alignment horizontal="center" vertical="center" wrapText="1"/>
    </xf>
    <xf numFmtId="0" fontId="77" fillId="0" borderId="1" xfId="0" applyFont="1" applyBorder="1" applyAlignment="1">
      <alignment vertical="center"/>
    </xf>
    <xf numFmtId="167" fontId="0" fillId="0" borderId="0" xfId="0" applyNumberFormat="1"/>
    <xf numFmtId="0" fontId="16" fillId="3" borderId="1" xfId="0" applyFont="1" applyFill="1" applyBorder="1" applyAlignment="1" applyProtection="1">
      <alignment horizontal="center" vertical="center" wrapText="1"/>
      <protection locked="0"/>
    </xf>
    <xf numFmtId="164" fontId="3" fillId="3" borderId="10" xfId="1" applyNumberFormat="1" applyFont="1" applyFill="1" applyBorder="1" applyAlignment="1" applyProtection="1">
      <alignment vertical="center" wrapText="1"/>
      <protection locked="0"/>
    </xf>
    <xf numFmtId="164" fontId="3" fillId="3" borderId="12" xfId="1" applyNumberFormat="1" applyFont="1" applyFill="1" applyBorder="1" applyAlignment="1" applyProtection="1">
      <alignment vertical="center" wrapText="1"/>
      <protection locked="0"/>
    </xf>
    <xf numFmtId="0" fontId="21" fillId="0" borderId="0" xfId="0" applyFont="1"/>
    <xf numFmtId="0" fontId="0" fillId="0" borderId="10" xfId="0" applyFont="1" applyFill="1" applyBorder="1"/>
    <xf numFmtId="167" fontId="0" fillId="0" borderId="1" xfId="0" applyNumberFormat="1" applyFont="1" applyFill="1" applyBorder="1" applyAlignment="1">
      <alignment horizontal="center"/>
    </xf>
    <xf numFmtId="167" fontId="40" fillId="0" borderId="1" xfId="0" applyNumberFormat="1" applyFont="1" applyFill="1" applyBorder="1" applyAlignment="1">
      <alignment horizontal="center"/>
    </xf>
    <xf numFmtId="167" fontId="40" fillId="0" borderId="10" xfId="0" applyNumberFormat="1" applyFont="1" applyFill="1" applyBorder="1" applyAlignment="1">
      <alignment horizontal="center"/>
    </xf>
    <xf numFmtId="167" fontId="0" fillId="0" borderId="1" xfId="0" applyNumberFormat="1" applyFont="1" applyFill="1" applyBorder="1"/>
    <xf numFmtId="167" fontId="0" fillId="0" borderId="10" xfId="0" applyNumberFormat="1" applyFont="1" applyFill="1" applyBorder="1"/>
    <xf numFmtId="0" fontId="16" fillId="0" borderId="14" xfId="0" applyFont="1" applyFill="1" applyBorder="1" applyAlignment="1" applyProtection="1">
      <alignment horizontal="center" vertical="center" wrapText="1"/>
      <protection locked="0"/>
    </xf>
    <xf numFmtId="0" fontId="12" fillId="0" borderId="19" xfId="0" applyFont="1" applyFill="1" applyBorder="1" applyAlignment="1" applyProtection="1">
      <alignment horizontal="justify" vertical="center" wrapText="1"/>
      <protection locked="0"/>
    </xf>
    <xf numFmtId="0" fontId="14" fillId="0" borderId="12" xfId="3" applyFont="1" applyFill="1" applyBorder="1" applyAlignment="1">
      <alignment horizontal="justify" vertical="center" wrapText="1"/>
    </xf>
    <xf numFmtId="43" fontId="3" fillId="3" borderId="1" xfId="1" applyNumberFormat="1" applyFont="1" applyFill="1" applyBorder="1" applyAlignment="1"/>
    <xf numFmtId="164" fontId="3" fillId="3" borderId="1" xfId="1" applyNumberFormat="1" applyFont="1" applyFill="1" applyBorder="1" applyAlignment="1"/>
    <xf numFmtId="167" fontId="0" fillId="0" borderId="1" xfId="0" applyNumberFormat="1" applyFont="1" applyFill="1" applyBorder="1" applyAlignment="1">
      <alignment horizontal="center" vertical="center" wrapText="1"/>
    </xf>
    <xf numFmtId="0" fontId="5" fillId="0" borderId="1" xfId="0" applyFont="1" applyBorder="1" applyAlignment="1" applyProtection="1">
      <alignment horizontal="center" vertical="center"/>
    </xf>
    <xf numFmtId="0" fontId="20" fillId="0" borderId="1" xfId="0" applyFont="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11" fillId="0" borderId="0" xfId="0" applyFont="1" applyAlignment="1" applyProtection="1">
      <alignment horizontal="center"/>
      <protection locked="0"/>
    </xf>
    <xf numFmtId="0" fontId="5" fillId="0" borderId="1" xfId="0" applyFont="1" applyFill="1" applyBorder="1" applyAlignment="1" applyProtection="1">
      <alignment horizontal="center" vertical="center"/>
    </xf>
    <xf numFmtId="0" fontId="58" fillId="0" borderId="29" xfId="0" applyFont="1" applyFill="1" applyBorder="1" applyAlignment="1">
      <alignment horizontal="center" vertical="center" wrapText="1"/>
    </xf>
    <xf numFmtId="167" fontId="40" fillId="0" borderId="1" xfId="0" applyNumberFormat="1" applyFont="1" applyBorder="1" applyAlignment="1">
      <alignment horizontal="left"/>
    </xf>
    <xf numFmtId="167" fontId="0" fillId="0" borderId="1" xfId="0" applyNumberFormat="1" applyFont="1" applyBorder="1"/>
    <xf numFmtId="167" fontId="40" fillId="0" borderId="1" xfId="0" applyNumberFormat="1" applyFont="1" applyFill="1" applyBorder="1" applyAlignment="1">
      <alignment horizontal="left"/>
    </xf>
    <xf numFmtId="0" fontId="0" fillId="0" borderId="0" xfId="0" applyFont="1" applyBorder="1"/>
    <xf numFmtId="167" fontId="40" fillId="0" borderId="13" xfId="0" applyNumberFormat="1" applyFont="1" applyBorder="1" applyAlignment="1">
      <alignment horizontal="center" vertical="center"/>
    </xf>
    <xf numFmtId="167" fontId="21" fillId="0" borderId="1" xfId="0" applyNumberFormat="1" applyFont="1" applyBorder="1" applyAlignment="1">
      <alignment horizontal="center"/>
    </xf>
    <xf numFmtId="167" fontId="8" fillId="0" borderId="1" xfId="0" applyNumberFormat="1" applyFont="1" applyBorder="1" applyAlignment="1">
      <alignment horizontal="center"/>
    </xf>
    <xf numFmtId="167" fontId="56" fillId="0" borderId="13" xfId="0" applyNumberFormat="1" applyFont="1" applyBorder="1" applyAlignment="1">
      <alignment horizontal="center" vertical="center"/>
    </xf>
    <xf numFmtId="0" fontId="56" fillId="0" borderId="10" xfId="0" applyFont="1" applyBorder="1"/>
    <xf numFmtId="167" fontId="56" fillId="0" borderId="11" xfId="0" applyNumberFormat="1" applyFont="1" applyBorder="1" applyAlignment="1">
      <alignment horizontal="center" vertical="center"/>
    </xf>
    <xf numFmtId="167" fontId="56" fillId="0" borderId="12" xfId="0" applyNumberFormat="1" applyFont="1" applyBorder="1" applyAlignment="1">
      <alignment horizontal="center" vertical="center"/>
    </xf>
    <xf numFmtId="0" fontId="56" fillId="0" borderId="6"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14" xfId="0" applyFont="1" applyFill="1" applyBorder="1" applyAlignment="1">
      <alignment horizontal="center" vertical="center" wrapText="1"/>
    </xf>
    <xf numFmtId="0" fontId="56" fillId="0" borderId="1" xfId="0" applyFont="1" applyBorder="1" applyAlignment="1">
      <alignment horizontal="center" wrapText="1"/>
    </xf>
    <xf numFmtId="0" fontId="56" fillId="0" borderId="5" xfId="0" applyFont="1" applyFill="1" applyBorder="1" applyAlignment="1">
      <alignment horizontal="center" vertical="center" wrapText="1"/>
    </xf>
    <xf numFmtId="0" fontId="56" fillId="0" borderId="1" xfId="0" applyFont="1" applyBorder="1" applyAlignment="1">
      <alignment horizontal="center" vertical="center" wrapText="1"/>
    </xf>
    <xf numFmtId="0" fontId="21" fillId="0" borderId="1" xfId="0" applyFont="1" applyBorder="1"/>
    <xf numFmtId="0" fontId="21" fillId="0" borderId="12" xfId="0" applyFont="1" applyBorder="1"/>
    <xf numFmtId="0" fontId="40" fillId="0" borderId="12" xfId="0" applyFont="1" applyBorder="1"/>
    <xf numFmtId="0" fontId="41" fillId="0" borderId="0" xfId="0" applyFont="1" applyBorder="1" applyAlignment="1">
      <alignment vertical="center" wrapText="1"/>
    </xf>
    <xf numFmtId="167" fontId="0" fillId="0" borderId="0" xfId="0" applyNumberFormat="1" applyBorder="1"/>
    <xf numFmtId="167" fontId="56" fillId="0" borderId="1" xfId="0" applyNumberFormat="1" applyFont="1" applyBorder="1" applyAlignment="1">
      <alignment horizontal="center" vertical="center"/>
    </xf>
    <xf numFmtId="0" fontId="21" fillId="14" borderId="1" xfId="0" applyFont="1" applyFill="1" applyBorder="1" applyAlignment="1">
      <alignment wrapText="1"/>
    </xf>
    <xf numFmtId="0" fontId="40" fillId="14" borderId="1" xfId="0" applyFont="1" applyFill="1" applyBorder="1" applyAlignment="1">
      <alignment wrapText="1"/>
    </xf>
    <xf numFmtId="0" fontId="59" fillId="14" borderId="1" xfId="0" applyFont="1" applyFill="1" applyBorder="1" applyAlignment="1">
      <alignment horizontal="left" vertical="center" wrapText="1"/>
    </xf>
    <xf numFmtId="167" fontId="10" fillId="0" borderId="1" xfId="5" applyNumberFormat="1" applyFont="1" applyFill="1" applyBorder="1" applyAlignment="1">
      <alignment horizontal="center" vertical="center" wrapText="1"/>
    </xf>
    <xf numFmtId="0" fontId="40" fillId="0" borderId="15" xfId="0" applyFont="1" applyFill="1" applyBorder="1"/>
    <xf numFmtId="167" fontId="0" fillId="0" borderId="13" xfId="0" applyNumberFormat="1" applyFont="1" applyFill="1" applyBorder="1"/>
    <xf numFmtId="0" fontId="43" fillId="0" borderId="13" xfId="0" applyFont="1" applyBorder="1" applyAlignment="1">
      <alignment vertical="center" wrapText="1"/>
    </xf>
    <xf numFmtId="0" fontId="43" fillId="0" borderId="1" xfId="0" applyFont="1" applyBorder="1" applyAlignment="1">
      <alignment vertical="center" wrapText="1"/>
    </xf>
    <xf numFmtId="167" fontId="56" fillId="0" borderId="1" xfId="0" applyNumberFormat="1" applyFont="1" applyFill="1" applyBorder="1" applyAlignment="1">
      <alignment horizontal="left" vertical="center"/>
    </xf>
    <xf numFmtId="0" fontId="58" fillId="0" borderId="1" xfId="0" applyFont="1" applyBorder="1" applyAlignment="1">
      <alignment horizontal="center" vertical="center" wrapText="1"/>
    </xf>
    <xf numFmtId="167" fontId="56" fillId="0" borderId="1" xfId="0" applyNumberFormat="1" applyFont="1" applyFill="1" applyBorder="1" applyAlignment="1">
      <alignment horizontal="center"/>
    </xf>
    <xf numFmtId="0" fontId="41" fillId="0" borderId="10" xfId="0" applyFont="1" applyBorder="1" applyAlignment="1">
      <alignment vertical="center"/>
    </xf>
    <xf numFmtId="0" fontId="79" fillId="0" borderId="0" xfId="0" applyFont="1"/>
    <xf numFmtId="0" fontId="14" fillId="0" borderId="13" xfId="2" applyFont="1" applyFill="1" applyBorder="1" applyAlignment="1" applyProtection="1">
      <alignment horizontal="left" vertical="center" wrapText="1"/>
    </xf>
    <xf numFmtId="0" fontId="26" fillId="0" borderId="30" xfId="0" applyFont="1" applyFill="1" applyBorder="1" applyAlignment="1">
      <alignment horizontal="left" vertical="center" wrapText="1"/>
    </xf>
    <xf numFmtId="0" fontId="32" fillId="0" borderId="15" xfId="2" applyFont="1" applyFill="1" applyBorder="1" applyAlignment="1" applyProtection="1">
      <alignment horizontal="center" vertical="center" wrapText="1"/>
    </xf>
    <xf numFmtId="0" fontId="65" fillId="0" borderId="7" xfId="2" applyFont="1" applyFill="1" applyBorder="1" applyAlignment="1" applyProtection="1">
      <alignment horizontal="center" vertical="center" wrapText="1"/>
    </xf>
    <xf numFmtId="0" fontId="29" fillId="0" borderId="13" xfId="0" applyFont="1" applyFill="1" applyBorder="1" applyAlignment="1">
      <alignment horizontal="justify" vertical="center" wrapText="1"/>
    </xf>
    <xf numFmtId="0" fontId="17" fillId="0" borderId="13" xfId="0" applyFont="1" applyFill="1" applyBorder="1" applyAlignment="1">
      <alignment wrapText="1"/>
    </xf>
    <xf numFmtId="172" fontId="30" fillId="0" borderId="13" xfId="5" applyNumberFormat="1" applyFont="1" applyFill="1" applyBorder="1" applyAlignment="1">
      <alignment horizontal="center" vertical="center" wrapText="1"/>
    </xf>
    <xf numFmtId="164" fontId="29" fillId="0" borderId="29" xfId="1" applyNumberFormat="1" applyFont="1" applyFill="1" applyBorder="1" applyAlignment="1">
      <alignment vertical="center"/>
    </xf>
    <xf numFmtId="0" fontId="16" fillId="0" borderId="29" xfId="0" applyFont="1" applyFill="1" applyBorder="1" applyAlignment="1" applyProtection="1">
      <alignment horizontal="center" vertical="center" wrapText="1"/>
      <protection locked="0"/>
    </xf>
    <xf numFmtId="164" fontId="16" fillId="0" borderId="13" xfId="1" applyNumberFormat="1" applyFont="1" applyFill="1" applyBorder="1" applyAlignment="1" applyProtection="1">
      <alignment horizontal="center" vertical="center" wrapText="1"/>
      <protection locked="0"/>
    </xf>
    <xf numFmtId="0" fontId="16" fillId="0" borderId="13" xfId="0" applyFont="1" applyFill="1" applyBorder="1" applyAlignment="1" applyProtection="1">
      <alignment horizontal="center" vertical="center" wrapText="1"/>
      <protection locked="0"/>
    </xf>
    <xf numFmtId="0" fontId="65" fillId="0" borderId="15" xfId="2" applyFont="1" applyFill="1" applyBorder="1" applyAlignment="1" applyProtection="1">
      <alignment horizontal="center" vertical="center" wrapText="1"/>
    </xf>
    <xf numFmtId="0" fontId="21" fillId="0" borderId="1" xfId="0" applyFont="1" applyFill="1" applyBorder="1"/>
    <xf numFmtId="167" fontId="21" fillId="0" borderId="1" xfId="0" applyNumberFormat="1" applyFont="1" applyFill="1" applyBorder="1" applyAlignment="1">
      <alignment horizontal="center"/>
    </xf>
    <xf numFmtId="167" fontId="40" fillId="0" borderId="1" xfId="0" applyNumberFormat="1" applyFont="1" applyFill="1" applyBorder="1"/>
    <xf numFmtId="0" fontId="43" fillId="0" borderId="0" xfId="0" applyFont="1" applyAlignment="1"/>
    <xf numFmtId="167" fontId="42" fillId="0" borderId="12" xfId="0" applyNumberFormat="1" applyFont="1" applyFill="1" applyBorder="1" applyAlignment="1">
      <alignment horizontal="center" vertical="center"/>
    </xf>
    <xf numFmtId="167" fontId="42" fillId="0" borderId="12" xfId="0" applyNumberFormat="1" applyFont="1" applyBorder="1" applyAlignment="1">
      <alignment horizontal="center" vertical="center"/>
    </xf>
    <xf numFmtId="0" fontId="17" fillId="0" borderId="1" xfId="0" applyFont="1" applyFill="1" applyBorder="1" applyAlignment="1">
      <alignment horizontal="center" vertical="center" wrapText="1"/>
    </xf>
    <xf numFmtId="164" fontId="10" fillId="0" borderId="1" xfId="1" applyNumberFormat="1" applyFont="1" applyFill="1" applyBorder="1" applyAlignment="1" applyProtection="1">
      <alignment horizontal="center" vertical="center" wrapText="1"/>
      <protection locked="0"/>
    </xf>
    <xf numFmtId="0" fontId="81" fillId="0" borderId="0" xfId="0" applyFont="1" applyFill="1"/>
    <xf numFmtId="0" fontId="46" fillId="0" borderId="1" xfId="0" applyFont="1" applyFill="1" applyBorder="1" applyAlignment="1">
      <alignment vertical="center" wrapText="1"/>
    </xf>
    <xf numFmtId="0" fontId="0" fillId="0" borderId="1" xfId="0" applyFill="1" applyBorder="1" applyAlignment="1">
      <alignment vertical="center" wrapText="1"/>
    </xf>
    <xf numFmtId="164" fontId="26" fillId="0" borderId="1" xfId="1" applyNumberFormat="1" applyFont="1" applyFill="1" applyBorder="1" applyAlignment="1">
      <alignment horizontal="center" vertical="top" wrapText="1"/>
    </xf>
    <xf numFmtId="0" fontId="14" fillId="0" borderId="1" xfId="0" applyFont="1" applyFill="1" applyBorder="1" applyAlignment="1">
      <alignment horizontal="center" vertical="top" wrapText="1"/>
    </xf>
    <xf numFmtId="164" fontId="15" fillId="0" borderId="1" xfId="1" applyNumberFormat="1" applyFont="1" applyFill="1" applyBorder="1" applyAlignment="1" applyProtection="1">
      <alignment horizontal="center" vertical="top" wrapText="1"/>
      <protection locked="0"/>
    </xf>
    <xf numFmtId="0" fontId="15" fillId="0" borderId="1" xfId="0" applyFont="1" applyFill="1" applyBorder="1" applyAlignment="1" applyProtection="1">
      <alignment horizontal="left" vertical="top" wrapText="1"/>
      <protection locked="0"/>
    </xf>
    <xf numFmtId="0" fontId="15" fillId="0" borderId="10" xfId="0" applyFont="1" applyFill="1" applyBorder="1" applyAlignment="1">
      <alignment horizontal="center" vertical="top"/>
    </xf>
    <xf numFmtId="0" fontId="0" fillId="0" borderId="1" xfId="0" applyFill="1" applyBorder="1" applyAlignment="1">
      <alignment vertical="top" wrapText="1"/>
    </xf>
    <xf numFmtId="0" fontId="26" fillId="0" borderId="1" xfId="0" applyFont="1" applyFill="1" applyBorder="1" applyAlignment="1">
      <alignment horizontal="left" vertical="top" wrapText="1"/>
    </xf>
    <xf numFmtId="0" fontId="15" fillId="0" borderId="10" xfId="0" applyFont="1" applyFill="1" applyBorder="1" applyAlignment="1">
      <alignment horizontal="center" vertical="center"/>
    </xf>
    <xf numFmtId="0" fontId="26" fillId="0" borderId="1" xfId="0" applyFont="1" applyFill="1" applyBorder="1" applyAlignment="1">
      <alignment horizontal="center" vertical="top" wrapText="1"/>
    </xf>
    <xf numFmtId="0" fontId="15" fillId="0" borderId="10" xfId="0" applyFont="1" applyFill="1" applyBorder="1" applyAlignment="1">
      <alignment vertical="top" wrapText="1"/>
    </xf>
    <xf numFmtId="0" fontId="40" fillId="0" borderId="1" xfId="0" applyFont="1" applyFill="1" applyBorder="1" applyAlignment="1">
      <alignment vertical="center" wrapText="1"/>
    </xf>
    <xf numFmtId="164" fontId="26" fillId="0" borderId="13" xfId="1" applyNumberFormat="1" applyFont="1" applyFill="1" applyBorder="1" applyAlignment="1">
      <alignment horizontal="center" vertical="center" wrapText="1"/>
    </xf>
    <xf numFmtId="0" fontId="14" fillId="0" borderId="13" xfId="0" applyFont="1" applyFill="1" applyBorder="1" applyAlignment="1">
      <alignment horizontal="center" vertical="center" wrapText="1"/>
    </xf>
    <xf numFmtId="164" fontId="15" fillId="0" borderId="13" xfId="1" applyNumberFormat="1" applyFont="1" applyFill="1" applyBorder="1" applyAlignment="1" applyProtection="1">
      <alignment horizontal="center" vertical="center" wrapText="1"/>
      <protection locked="0"/>
    </xf>
    <xf numFmtId="0" fontId="15" fillId="0" borderId="13" xfId="0" applyFont="1" applyFill="1" applyBorder="1" applyAlignment="1" applyProtection="1">
      <alignment horizontal="left" vertical="center" wrapText="1"/>
      <protection locked="0"/>
    </xf>
    <xf numFmtId="0" fontId="15" fillId="0" borderId="29" xfId="0" applyFont="1" applyFill="1" applyBorder="1" applyAlignment="1">
      <alignment horizontal="left" wrapText="1"/>
    </xf>
    <xf numFmtId="0" fontId="46" fillId="0" borderId="13" xfId="0" applyFont="1" applyFill="1" applyBorder="1" applyAlignment="1">
      <alignment vertical="center" wrapText="1"/>
    </xf>
    <xf numFmtId="0" fontId="0" fillId="0" borderId="12" xfId="0" applyFill="1" applyBorder="1"/>
    <xf numFmtId="164" fontId="29" fillId="0" borderId="1" xfId="0" applyNumberFormat="1" applyFont="1" applyFill="1" applyBorder="1" applyAlignment="1">
      <alignment horizontal="center" vertical="center" wrapText="1"/>
    </xf>
    <xf numFmtId="0" fontId="10" fillId="0" borderId="13" xfId="5" applyFont="1" applyFill="1" applyBorder="1" applyAlignment="1">
      <alignment vertical="center" wrapText="1"/>
    </xf>
    <xf numFmtId="164" fontId="29" fillId="0" borderId="12" xfId="1" applyNumberFormat="1" applyFont="1" applyFill="1" applyBorder="1" applyAlignment="1">
      <alignment horizontal="center" vertical="center" wrapText="1"/>
    </xf>
    <xf numFmtId="164" fontId="29" fillId="0" borderId="13" xfId="0" applyNumberFormat="1" applyFont="1" applyFill="1" applyBorder="1" applyAlignment="1">
      <alignment horizontal="center" vertical="center" wrapText="1"/>
    </xf>
    <xf numFmtId="0" fontId="46" fillId="0" borderId="12" xfId="0" applyFont="1" applyFill="1" applyBorder="1" applyAlignment="1">
      <alignment vertical="center" wrapText="1"/>
    </xf>
    <xf numFmtId="167" fontId="15" fillId="0" borderId="1" xfId="0" applyNumberFormat="1" applyFont="1" applyFill="1" applyBorder="1"/>
    <xf numFmtId="0" fontId="21" fillId="0" borderId="10" xfId="0" applyFont="1" applyFill="1" applyBorder="1" applyAlignment="1">
      <alignment wrapText="1"/>
    </xf>
    <xf numFmtId="176" fontId="16" fillId="0" borderId="1" xfId="1" applyNumberFormat="1" applyFont="1" applyFill="1" applyBorder="1" applyAlignment="1" applyProtection="1">
      <alignment vertical="center" wrapText="1"/>
      <protection locked="0"/>
    </xf>
    <xf numFmtId="0" fontId="16" fillId="0" borderId="13" xfId="0" applyFont="1" applyFill="1" applyBorder="1" applyAlignment="1" applyProtection="1">
      <alignment horizontal="justify" vertical="center" wrapText="1"/>
      <protection locked="0"/>
    </xf>
    <xf numFmtId="176" fontId="16" fillId="0" borderId="13" xfId="1" applyNumberFormat="1" applyFont="1" applyFill="1" applyBorder="1" applyAlignment="1" applyProtection="1">
      <alignment vertical="center" wrapText="1"/>
      <protection locked="0"/>
    </xf>
    <xf numFmtId="164" fontId="16" fillId="0" borderId="1" xfId="1" applyNumberFormat="1" applyFont="1" applyFill="1" applyBorder="1" applyAlignment="1" applyProtection="1">
      <alignment horizontal="right" vertical="center" wrapText="1"/>
      <protection locked="0"/>
    </xf>
    <xf numFmtId="167" fontId="16" fillId="0" borderId="12" xfId="0" applyNumberFormat="1" applyFont="1" applyFill="1" applyBorder="1" applyAlignment="1" applyProtection="1">
      <alignment horizontal="center" vertical="center" wrapText="1"/>
      <protection locked="0"/>
    </xf>
    <xf numFmtId="0" fontId="16" fillId="0" borderId="9" xfId="0" applyFont="1" applyFill="1" applyBorder="1" applyAlignment="1" applyProtection="1">
      <alignment horizontal="center" vertical="center" wrapText="1"/>
      <protection locked="0"/>
    </xf>
    <xf numFmtId="167" fontId="16" fillId="0" borderId="1" xfId="0" applyNumberFormat="1" applyFont="1" applyFill="1" applyBorder="1" applyAlignment="1" applyProtection="1">
      <alignment horizontal="center" vertical="center" wrapText="1"/>
      <protection locked="0"/>
    </xf>
    <xf numFmtId="0" fontId="15" fillId="0" borderId="1" xfId="0" applyFont="1" applyFill="1" applyBorder="1" applyAlignment="1">
      <alignment wrapText="1"/>
    </xf>
    <xf numFmtId="164" fontId="17" fillId="0" borderId="1" xfId="1" applyNumberFormat="1" applyFont="1" applyFill="1" applyBorder="1" applyAlignment="1" applyProtection="1">
      <alignment horizontal="right" vertical="center" wrapText="1"/>
      <protection locked="0"/>
    </xf>
    <xf numFmtId="166" fontId="16" fillId="0" borderId="1" xfId="0" applyNumberFormat="1" applyFont="1" applyFill="1" applyBorder="1" applyAlignment="1" applyProtection="1">
      <alignment horizontal="center" vertical="center" wrapText="1"/>
      <protection locked="0"/>
    </xf>
    <xf numFmtId="0" fontId="16" fillId="0" borderId="1" xfId="0" applyFont="1" applyFill="1" applyBorder="1" applyAlignment="1" applyProtection="1">
      <alignment horizontal="left" vertical="center" wrapText="1"/>
      <protection locked="0"/>
    </xf>
    <xf numFmtId="0" fontId="10" fillId="0" borderId="1" xfId="2" applyFont="1" applyFill="1" applyBorder="1" applyAlignment="1" applyProtection="1">
      <alignment horizontal="right" vertical="center" wrapText="1"/>
    </xf>
    <xf numFmtId="3" fontId="16" fillId="0" borderId="1" xfId="0" applyNumberFormat="1" applyFont="1" applyFill="1" applyBorder="1" applyAlignment="1" applyProtection="1">
      <alignment horizontal="justify" vertical="center" wrapText="1"/>
      <protection locked="0"/>
    </xf>
    <xf numFmtId="3" fontId="16" fillId="0" borderId="1" xfId="0" applyNumberFormat="1" applyFont="1" applyFill="1" applyBorder="1" applyAlignment="1" applyProtection="1">
      <alignment horizontal="right" vertical="center" wrapText="1"/>
      <protection locked="0"/>
    </xf>
    <xf numFmtId="0" fontId="16" fillId="0" borderId="0" xfId="0" applyFont="1" applyFill="1" applyBorder="1" applyAlignment="1" applyProtection="1">
      <alignment horizontal="justify" vertical="center" wrapText="1"/>
      <protection locked="0"/>
    </xf>
    <xf numFmtId="176" fontId="0" fillId="0" borderId="0" xfId="0" applyNumberFormat="1" applyFill="1"/>
    <xf numFmtId="0" fontId="42" fillId="0" borderId="8" xfId="0" applyFont="1" applyFill="1" applyBorder="1" applyAlignment="1">
      <alignment vertical="center"/>
    </xf>
    <xf numFmtId="0" fontId="82" fillId="0" borderId="30" xfId="0" applyFont="1" applyFill="1" applyBorder="1" applyAlignment="1">
      <alignment horizontal="left" vertical="center" wrapText="1"/>
    </xf>
    <xf numFmtId="164" fontId="82" fillId="0" borderId="13" xfId="1" applyNumberFormat="1" applyFont="1" applyFill="1" applyBorder="1" applyAlignment="1">
      <alignment horizontal="center" vertical="center" wrapText="1"/>
    </xf>
    <xf numFmtId="0" fontId="32" fillId="0" borderId="13" xfId="0" applyFont="1" applyFill="1" applyBorder="1" applyAlignment="1">
      <alignment horizontal="center" vertical="center" wrapText="1"/>
    </xf>
    <xf numFmtId="164" fontId="33" fillId="0" borderId="13" xfId="1" applyNumberFormat="1" applyFont="1" applyFill="1" applyBorder="1" applyAlignment="1" applyProtection="1">
      <alignment horizontal="center" vertical="center" wrapText="1"/>
      <protection locked="0"/>
    </xf>
    <xf numFmtId="0" fontId="55" fillId="0" borderId="13" xfId="0" applyFont="1" applyFill="1" applyBorder="1" applyAlignment="1">
      <alignment vertical="center" wrapText="1"/>
    </xf>
    <xf numFmtId="172" fontId="83" fillId="0" borderId="13" xfId="5" applyNumberFormat="1" applyFont="1" applyFill="1" applyBorder="1" applyAlignment="1">
      <alignment horizontal="center" vertical="center" wrapText="1"/>
    </xf>
    <xf numFmtId="164" fontId="84" fillId="0" borderId="29" xfId="1" applyNumberFormat="1" applyFont="1" applyFill="1" applyBorder="1" applyAlignment="1">
      <alignment vertical="center"/>
    </xf>
    <xf numFmtId="0" fontId="55" fillId="0" borderId="13" xfId="0" applyFont="1" applyFill="1" applyBorder="1" applyAlignment="1" applyProtection="1">
      <alignment horizontal="center" vertical="center" wrapText="1"/>
      <protection locked="0"/>
    </xf>
    <xf numFmtId="164" fontId="84" fillId="0" borderId="13" xfId="0" applyNumberFormat="1" applyFont="1" applyFill="1" applyBorder="1" applyAlignment="1">
      <alignment horizontal="center" vertical="center" wrapText="1"/>
    </xf>
    <xf numFmtId="0" fontId="16" fillId="0" borderId="29" xfId="0" applyFont="1" applyFill="1" applyBorder="1" applyAlignment="1" applyProtection="1">
      <alignment horizontal="justify" vertical="center" wrapText="1"/>
      <protection locked="0"/>
    </xf>
    <xf numFmtId="0" fontId="16" fillId="0" borderId="30" xfId="0" applyFont="1" applyFill="1" applyBorder="1" applyAlignment="1" applyProtection="1">
      <alignment horizontal="justify" vertical="center" wrapText="1"/>
      <protection locked="0"/>
    </xf>
    <xf numFmtId="176" fontId="16" fillId="0" borderId="30" xfId="1" applyNumberFormat="1" applyFont="1" applyFill="1" applyBorder="1" applyAlignment="1" applyProtection="1">
      <alignment vertical="center" wrapText="1"/>
      <protection locked="0"/>
    </xf>
    <xf numFmtId="164" fontId="16" fillId="0" borderId="30" xfId="1" applyNumberFormat="1" applyFont="1" applyFill="1" applyBorder="1" applyAlignment="1" applyProtection="1">
      <alignment horizontal="center" vertical="center" wrapText="1"/>
      <protection locked="0"/>
    </xf>
    <xf numFmtId="0" fontId="16" fillId="0" borderId="30" xfId="0" applyFont="1" applyFill="1" applyBorder="1" applyAlignment="1" applyProtection="1">
      <alignment horizontal="center" vertical="center" wrapText="1"/>
      <protection locked="0"/>
    </xf>
    <xf numFmtId="0" fontId="46" fillId="0" borderId="31" xfId="0" applyFont="1" applyFill="1" applyBorder="1" applyAlignment="1">
      <alignment vertical="center" wrapText="1"/>
    </xf>
    <xf numFmtId="0" fontId="85" fillId="0" borderId="30" xfId="0" applyFont="1" applyFill="1" applyBorder="1" applyAlignment="1" applyProtection="1">
      <alignment horizontal="justify" vertical="center" wrapText="1"/>
      <protection locked="0"/>
    </xf>
    <xf numFmtId="176" fontId="85" fillId="0" borderId="30" xfId="1" applyNumberFormat="1" applyFont="1" applyFill="1" applyBorder="1" applyAlignment="1" applyProtection="1">
      <alignment vertical="center" wrapText="1"/>
      <protection locked="0"/>
    </xf>
    <xf numFmtId="164" fontId="85" fillId="0" borderId="30" xfId="1" applyNumberFormat="1" applyFont="1" applyFill="1" applyBorder="1" applyAlignment="1" applyProtection="1">
      <alignment horizontal="center" vertical="center" wrapText="1"/>
      <protection locked="0"/>
    </xf>
    <xf numFmtId="167" fontId="85" fillId="0" borderId="30" xfId="0" applyNumberFormat="1" applyFont="1" applyFill="1" applyBorder="1" applyAlignment="1" applyProtection="1">
      <alignment horizontal="center" vertical="center" wrapText="1"/>
      <protection locked="0"/>
    </xf>
    <xf numFmtId="0" fontId="86" fillId="0" borderId="1" xfId="0" applyFont="1" applyFill="1" applyBorder="1" applyAlignment="1">
      <alignment vertical="center" wrapText="1"/>
    </xf>
    <xf numFmtId="176" fontId="86" fillId="0" borderId="1" xfId="1" applyNumberFormat="1" applyFont="1" applyFill="1" applyBorder="1" applyAlignment="1">
      <alignment vertical="center"/>
    </xf>
    <xf numFmtId="0" fontId="86" fillId="0" borderId="1" xfId="0" applyFont="1" applyFill="1" applyBorder="1" applyAlignment="1">
      <alignment horizontal="center" vertical="center"/>
    </xf>
    <xf numFmtId="0" fontId="86" fillId="0" borderId="1" xfId="0" applyFont="1" applyFill="1" applyBorder="1" applyAlignment="1" applyProtection="1">
      <alignment horizontal="center" vertical="center" wrapText="1"/>
      <protection locked="0"/>
    </xf>
    <xf numFmtId="167" fontId="85" fillId="0" borderId="1" xfId="0" applyNumberFormat="1" applyFont="1" applyFill="1" applyBorder="1" applyAlignment="1" applyProtection="1">
      <alignment horizontal="center" vertical="center" wrapText="1"/>
      <protection locked="0"/>
    </xf>
    <xf numFmtId="0" fontId="17" fillId="0" borderId="10" xfId="0" applyFont="1" applyFill="1" applyBorder="1" applyAlignment="1" applyProtection="1">
      <alignment horizontal="center" vertical="center" wrapText="1"/>
      <protection locked="0"/>
    </xf>
    <xf numFmtId="0" fontId="16" fillId="0" borderId="11" xfId="0" applyFont="1" applyFill="1" applyBorder="1" applyAlignment="1" applyProtection="1">
      <alignment horizontal="center" vertical="center" wrapText="1"/>
      <protection locked="0"/>
    </xf>
    <xf numFmtId="0" fontId="15" fillId="0" borderId="11" xfId="0" applyFont="1" applyFill="1" applyBorder="1" applyAlignment="1">
      <alignment wrapText="1"/>
    </xf>
    <xf numFmtId="167" fontId="33" fillId="0" borderId="11" xfId="0" applyNumberFormat="1" applyFont="1" applyFill="1" applyBorder="1" applyAlignment="1"/>
    <xf numFmtId="0" fontId="55" fillId="0" borderId="11" xfId="0" applyFont="1" applyFill="1" applyBorder="1" applyAlignment="1" applyProtection="1">
      <alignment wrapText="1"/>
      <protection locked="0"/>
    </xf>
    <xf numFmtId="164" fontId="55" fillId="0" borderId="11" xfId="1" applyNumberFormat="1" applyFont="1" applyFill="1" applyBorder="1" applyAlignment="1" applyProtection="1">
      <alignment wrapText="1"/>
      <protection locked="0"/>
    </xf>
    <xf numFmtId="0" fontId="0" fillId="0" borderId="10" xfId="0" applyFill="1" applyBorder="1"/>
    <xf numFmtId="0" fontId="0" fillId="0" borderId="11" xfId="0" applyFill="1" applyBorder="1"/>
    <xf numFmtId="0" fontId="0" fillId="0" borderId="1" xfId="0" applyFill="1" applyBorder="1" applyAlignment="1">
      <alignment horizontal="center" wrapText="1"/>
    </xf>
    <xf numFmtId="0" fontId="41" fillId="0" borderId="11" xfId="0" applyFont="1" applyFill="1" applyBorder="1"/>
    <xf numFmtId="166" fontId="41" fillId="0" borderId="11" xfId="0" applyNumberFormat="1" applyFont="1" applyFill="1" applyBorder="1"/>
    <xf numFmtId="0" fontId="41" fillId="0" borderId="0" xfId="0" applyFont="1" applyFill="1" applyAlignment="1">
      <alignment horizontal="center"/>
    </xf>
    <xf numFmtId="0" fontId="40" fillId="0" borderId="1" xfId="0" applyFont="1" applyFill="1" applyBorder="1" applyAlignment="1">
      <alignment wrapText="1"/>
    </xf>
    <xf numFmtId="0" fontId="44" fillId="0" borderId="6" xfId="0" applyFont="1" applyFill="1" applyBorder="1" applyAlignment="1" applyProtection="1">
      <alignment horizontal="center" vertical="center" wrapText="1"/>
      <protection locked="0"/>
    </xf>
    <xf numFmtId="0" fontId="40" fillId="0" borderId="1" xfId="0" applyFont="1" applyBorder="1" applyAlignment="1">
      <alignment horizontal="center" vertical="center" wrapText="1"/>
    </xf>
    <xf numFmtId="0" fontId="44" fillId="0" borderId="0" xfId="0" applyFont="1" applyFill="1" applyBorder="1" applyAlignment="1" applyProtection="1">
      <alignment horizontal="left" vertical="center" wrapText="1"/>
      <protection locked="0"/>
    </xf>
    <xf numFmtId="0" fontId="44" fillId="3" borderId="0" xfId="0" applyFont="1" applyFill="1" applyBorder="1" applyAlignment="1" applyProtection="1">
      <alignment horizontal="left" vertical="center" wrapText="1"/>
      <protection locked="0"/>
    </xf>
    <xf numFmtId="164" fontId="3" fillId="3" borderId="0" xfId="1" applyNumberFormat="1" applyFont="1" applyFill="1" applyBorder="1" applyAlignment="1" applyProtection="1">
      <alignment vertical="center" wrapText="1"/>
      <protection locked="0"/>
    </xf>
    <xf numFmtId="0" fontId="44" fillId="0" borderId="0" xfId="0" applyFont="1" applyBorder="1" applyAlignment="1" applyProtection="1">
      <alignment horizontal="center" vertical="center" wrapText="1"/>
      <protection locked="0"/>
    </xf>
    <xf numFmtId="0" fontId="73" fillId="0" borderId="0" xfId="3" applyFont="1" applyBorder="1" applyAlignment="1" applyProtection="1">
      <alignment horizontal="justify" vertical="center" wrapText="1"/>
      <protection locked="0"/>
    </xf>
    <xf numFmtId="0" fontId="55" fillId="0" borderId="0" xfId="0" applyFont="1" applyFill="1" applyBorder="1" applyAlignment="1" applyProtection="1">
      <alignment wrapText="1"/>
      <protection locked="0"/>
    </xf>
    <xf numFmtId="164" fontId="55" fillId="0" borderId="0" xfId="1" applyNumberFormat="1" applyFont="1" applyFill="1" applyBorder="1" applyAlignment="1" applyProtection="1">
      <alignment wrapText="1"/>
      <protection locked="0"/>
    </xf>
    <xf numFmtId="167" fontId="33" fillId="0" borderId="0" xfId="0" applyNumberFormat="1" applyFont="1" applyFill="1" applyBorder="1" applyAlignment="1"/>
    <xf numFmtId="0" fontId="16" fillId="0" borderId="0" xfId="0" applyFont="1" applyFill="1" applyBorder="1" applyAlignment="1" applyProtection="1">
      <alignment horizontal="center" vertical="center" wrapText="1"/>
      <protection locked="0"/>
    </xf>
    <xf numFmtId="0" fontId="46" fillId="0" borderId="0" xfId="0" applyFont="1" applyFill="1" applyBorder="1" applyAlignment="1">
      <alignment vertical="center" wrapText="1"/>
    </xf>
    <xf numFmtId="167" fontId="56" fillId="0" borderId="1" xfId="0" applyNumberFormat="1" applyFont="1" applyFill="1" applyBorder="1" applyAlignment="1">
      <alignment horizontal="center" vertical="center"/>
    </xf>
    <xf numFmtId="167" fontId="56" fillId="0" borderId="13" xfId="0" applyNumberFormat="1" applyFont="1" applyFill="1" applyBorder="1" applyAlignment="1">
      <alignment horizontal="center" vertical="center"/>
    </xf>
    <xf numFmtId="0" fontId="15" fillId="17" borderId="1" xfId="0" applyFont="1" applyFill="1" applyBorder="1" applyAlignment="1">
      <alignment horizontal="center" vertical="center" wrapText="1"/>
    </xf>
    <xf numFmtId="0" fontId="33" fillId="14" borderId="1" xfId="0" applyFont="1" applyFill="1" applyBorder="1" applyAlignment="1" applyProtection="1">
      <alignment horizontal="left" vertical="center" wrapText="1"/>
      <protection locked="0"/>
    </xf>
    <xf numFmtId="0" fontId="33" fillId="17" borderId="1" xfId="0" applyFont="1" applyFill="1" applyBorder="1" applyAlignment="1" applyProtection="1">
      <alignment vertical="center"/>
      <protection locked="0"/>
    </xf>
    <xf numFmtId="0" fontId="15" fillId="3" borderId="30" xfId="0" applyFont="1" applyFill="1" applyBorder="1" applyAlignment="1" applyProtection="1">
      <alignment horizontal="left" vertical="center" wrapText="1"/>
      <protection locked="0"/>
    </xf>
    <xf numFmtId="0" fontId="3" fillId="12" borderId="0" xfId="0" applyFont="1" applyFill="1"/>
    <xf numFmtId="0" fontId="16" fillId="0" borderId="1" xfId="0" applyFont="1" applyBorder="1" applyAlignment="1">
      <alignment vertical="center" wrapText="1"/>
    </xf>
    <xf numFmtId="0" fontId="16" fillId="14" borderId="1" xfId="0" applyFont="1" applyFill="1" applyBorder="1" applyAlignment="1">
      <alignment horizontal="center" vertical="center"/>
    </xf>
    <xf numFmtId="0" fontId="16" fillId="17" borderId="1" xfId="0" applyFont="1" applyFill="1" applyBorder="1" applyAlignment="1">
      <alignment vertical="center" wrapText="1"/>
    </xf>
    <xf numFmtId="0" fontId="16" fillId="14" borderId="1" xfId="0" applyFont="1" applyFill="1" applyBorder="1" applyAlignment="1">
      <alignment vertical="center"/>
    </xf>
    <xf numFmtId="0" fontId="8" fillId="0" borderId="0" xfId="0" applyFont="1"/>
    <xf numFmtId="0" fontId="40" fillId="0" borderId="0" xfId="0" applyFont="1" applyAlignment="1">
      <alignment wrapText="1"/>
    </xf>
    <xf numFmtId="0" fontId="78" fillId="0" borderId="0" xfId="0" applyFont="1"/>
    <xf numFmtId="0" fontId="41" fillId="0" borderId="10" xfId="0" applyFont="1" applyFill="1" applyBorder="1" applyAlignment="1">
      <alignment horizontal="center" vertical="center" wrapText="1"/>
    </xf>
    <xf numFmtId="167" fontId="42" fillId="0" borderId="0" xfId="0" applyNumberFormat="1" applyFont="1" applyBorder="1" applyAlignment="1">
      <alignment horizontal="center" vertical="center"/>
    </xf>
    <xf numFmtId="167" fontId="43" fillId="0" borderId="0" xfId="0" applyNumberFormat="1" applyFont="1" applyFill="1" applyBorder="1" applyAlignment="1">
      <alignment horizontal="center" vertical="center" wrapText="1"/>
    </xf>
    <xf numFmtId="0" fontId="43" fillId="0" borderId="0" xfId="0" applyFont="1" applyFill="1" applyBorder="1" applyAlignment="1">
      <alignment horizontal="center" vertical="center" wrapText="1"/>
    </xf>
    <xf numFmtId="167" fontId="42"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0" fontId="16" fillId="0" borderId="1" xfId="0" applyFont="1" applyFill="1" applyBorder="1" applyAlignment="1" applyProtection="1">
      <alignment horizontal="center" vertical="center"/>
    </xf>
    <xf numFmtId="0" fontId="11" fillId="0" borderId="0" xfId="0" applyFont="1" applyBorder="1" applyAlignment="1" applyProtection="1">
      <alignment horizontal="center"/>
      <protection locked="0"/>
    </xf>
    <xf numFmtId="0" fontId="16"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11" fillId="0" borderId="0" xfId="0" applyFont="1" applyAlignment="1" applyProtection="1">
      <alignment horizontal="center"/>
      <protection locked="0"/>
    </xf>
    <xf numFmtId="0" fontId="10" fillId="21" borderId="1" xfId="2" applyFont="1" applyFill="1" applyBorder="1" applyAlignment="1" applyProtection="1">
      <alignment horizontal="center" wrapText="1"/>
    </xf>
    <xf numFmtId="0" fontId="43" fillId="0" borderId="1" xfId="0" applyFont="1" applyFill="1" applyBorder="1" applyAlignment="1">
      <alignment horizontal="center" wrapText="1"/>
    </xf>
    <xf numFmtId="0" fontId="40" fillId="0" borderId="0" xfId="0" applyFont="1" applyBorder="1" applyAlignment="1">
      <alignment wrapText="1"/>
    </xf>
    <xf numFmtId="0" fontId="58" fillId="14" borderId="13" xfId="0" applyFont="1" applyFill="1" applyBorder="1" applyAlignment="1">
      <alignment horizontal="center" vertical="center" wrapText="1"/>
    </xf>
    <xf numFmtId="167" fontId="42" fillId="0" borderId="1" xfId="0" applyNumberFormat="1" applyFont="1" applyFill="1" applyBorder="1" applyAlignment="1">
      <alignment vertical="center" wrapText="1"/>
    </xf>
    <xf numFmtId="167" fontId="43" fillId="0" borderId="0" xfId="0" applyNumberFormat="1" applyFont="1" applyFill="1" applyBorder="1" applyAlignment="1">
      <alignment horizontal="center" vertical="center"/>
    </xf>
    <xf numFmtId="167" fontId="43" fillId="0" borderId="0" xfId="0" applyNumberFormat="1" applyFont="1" applyBorder="1" applyAlignment="1">
      <alignment horizontal="center" vertical="center"/>
    </xf>
    <xf numFmtId="166" fontId="43" fillId="0" borderId="0" xfId="0" applyNumberFormat="1" applyFont="1" applyBorder="1" applyAlignment="1">
      <alignment horizontal="center" vertical="center"/>
    </xf>
    <xf numFmtId="0" fontId="78" fillId="0" borderId="1" xfId="0" applyFont="1" applyFill="1" applyBorder="1"/>
    <xf numFmtId="0" fontId="88" fillId="14" borderId="1" xfId="0" applyFont="1" applyFill="1" applyBorder="1" applyAlignment="1">
      <alignment horizontal="center"/>
    </xf>
    <xf numFmtId="167" fontId="88" fillId="14" borderId="1" xfId="0" applyNumberFormat="1" applyFont="1" applyFill="1" applyBorder="1" applyAlignment="1">
      <alignment horizontal="center"/>
    </xf>
    <xf numFmtId="0" fontId="78" fillId="0" borderId="1" xfId="0" applyFont="1" applyFill="1" applyBorder="1" applyAlignment="1">
      <alignment wrapText="1"/>
    </xf>
    <xf numFmtId="0" fontId="78" fillId="0" borderId="1" xfId="0" applyFont="1" applyFill="1" applyBorder="1" applyAlignment="1">
      <alignment horizontal="left" wrapText="1"/>
    </xf>
    <xf numFmtId="167" fontId="88" fillId="0" borderId="1" xfId="0" applyNumberFormat="1" applyFont="1" applyFill="1" applyBorder="1" applyAlignment="1">
      <alignment horizontal="center" vertical="center"/>
    </xf>
    <xf numFmtId="0" fontId="10" fillId="0" borderId="1" xfId="2" applyFont="1" applyFill="1" applyBorder="1" applyAlignment="1" applyProtection="1">
      <alignment horizontal="left" vertical="center" wrapText="1"/>
    </xf>
    <xf numFmtId="0" fontId="15" fillId="0" borderId="1" xfId="0" applyNumberFormat="1" applyFont="1" applyFill="1" applyBorder="1" applyAlignment="1">
      <alignment horizontal="center" wrapText="1"/>
    </xf>
    <xf numFmtId="0" fontId="11" fillId="0" borderId="38" xfId="0" applyFont="1" applyBorder="1" applyAlignment="1">
      <alignment horizontal="justify" vertical="center" wrapText="1"/>
    </xf>
    <xf numFmtId="8" fontId="90" fillId="0" borderId="39" xfId="0" applyNumberFormat="1" applyFont="1" applyBorder="1" applyAlignment="1">
      <alignment horizontal="justify" vertical="center" wrapText="1"/>
    </xf>
    <xf numFmtId="8" fontId="90" fillId="0" borderId="40" xfId="0" applyNumberFormat="1" applyFont="1" applyBorder="1" applyAlignment="1">
      <alignment horizontal="justify" vertical="center" wrapText="1"/>
    </xf>
    <xf numFmtId="0" fontId="11" fillId="0" borderId="41" xfId="0" applyFont="1" applyBorder="1" applyAlignment="1">
      <alignment horizontal="justify" vertical="center" wrapText="1"/>
    </xf>
    <xf numFmtId="0" fontId="87" fillId="28" borderId="42" xfId="0" applyFont="1" applyFill="1" applyBorder="1" applyAlignment="1">
      <alignment horizontal="justify" vertical="center" wrapText="1"/>
    </xf>
    <xf numFmtId="0" fontId="21" fillId="0" borderId="1" xfId="0" applyFont="1" applyFill="1" applyBorder="1" applyAlignment="1">
      <alignment wrapText="1"/>
    </xf>
    <xf numFmtId="167" fontId="8" fillId="0" borderId="13" xfId="0" applyNumberFormat="1" applyFont="1" applyBorder="1" applyAlignment="1">
      <alignment horizontal="center"/>
    </xf>
    <xf numFmtId="167" fontId="40" fillId="0" borderId="13" xfId="0" applyNumberFormat="1" applyFont="1" applyFill="1" applyBorder="1" applyAlignment="1">
      <alignment horizontal="center"/>
    </xf>
    <xf numFmtId="0" fontId="40" fillId="0" borderId="35" xfId="0" applyFont="1" applyBorder="1"/>
    <xf numFmtId="0" fontId="42" fillId="0" borderId="0" xfId="0" applyFont="1"/>
    <xf numFmtId="6" fontId="91" fillId="28" borderId="40" xfId="0" applyNumberFormat="1" applyFont="1" applyFill="1" applyBorder="1" applyAlignment="1">
      <alignment horizontal="justify" vertical="center" wrapText="1"/>
    </xf>
    <xf numFmtId="0" fontId="11" fillId="0" borderId="42" xfId="0" applyFont="1" applyBorder="1" applyAlignment="1">
      <alignment horizontal="justify" vertical="center" wrapText="1"/>
    </xf>
    <xf numFmtId="8" fontId="90" fillId="0" borderId="43" xfId="0" applyNumberFormat="1" applyFont="1" applyBorder="1" applyAlignment="1">
      <alignment horizontal="justify" vertical="center" wrapText="1"/>
    </xf>
    <xf numFmtId="6" fontId="21" fillId="0" borderId="1" xfId="0" applyNumberFormat="1" applyFont="1" applyBorder="1"/>
    <xf numFmtId="167" fontId="21" fillId="0" borderId="1" xfId="0" applyNumberFormat="1" applyFont="1" applyFill="1" applyBorder="1"/>
    <xf numFmtId="167" fontId="3" fillId="0" borderId="0" xfId="0" applyNumberFormat="1" applyFont="1" applyBorder="1"/>
    <xf numFmtId="167" fontId="56" fillId="14" borderId="13" xfId="0" applyNumberFormat="1" applyFont="1" applyFill="1" applyBorder="1" applyAlignment="1">
      <alignment horizontal="center" vertical="center"/>
    </xf>
    <xf numFmtId="167" fontId="56" fillId="14" borderId="1" xfId="0" applyNumberFormat="1" applyFont="1" applyFill="1" applyBorder="1" applyAlignment="1">
      <alignment horizontal="center" vertical="center"/>
    </xf>
    <xf numFmtId="167" fontId="41" fillId="0" borderId="1" xfId="0" applyNumberFormat="1" applyFont="1" applyFill="1" applyBorder="1" applyAlignment="1">
      <alignment horizontal="center" vertical="center" wrapText="1"/>
    </xf>
    <xf numFmtId="167" fontId="41" fillId="0" borderId="10" xfId="0" applyNumberFormat="1" applyFont="1" applyFill="1" applyBorder="1" applyAlignment="1">
      <alignment horizontal="center" vertical="center"/>
    </xf>
    <xf numFmtId="167" fontId="41" fillId="0" borderId="10" xfId="0" applyNumberFormat="1" applyFont="1" applyBorder="1" applyAlignment="1">
      <alignment horizontal="center" vertical="center"/>
    </xf>
    <xf numFmtId="0" fontId="41" fillId="0" borderId="10" xfId="0" applyFont="1" applyBorder="1" applyAlignment="1">
      <alignment horizontal="center" vertical="center" wrapText="1"/>
    </xf>
    <xf numFmtId="0" fontId="41" fillId="0" borderId="1" xfId="0" applyFont="1" applyFill="1" applyBorder="1" applyAlignment="1">
      <alignment horizontal="center" vertical="center" wrapText="1"/>
    </xf>
    <xf numFmtId="167" fontId="41" fillId="0" borderId="1" xfId="0" applyNumberFormat="1" applyFont="1" applyBorder="1" applyAlignment="1">
      <alignment horizontal="center" vertical="center"/>
    </xf>
    <xf numFmtId="0" fontId="41" fillId="14" borderId="1" xfId="0" applyFont="1" applyFill="1" applyBorder="1" applyAlignment="1">
      <alignment horizontal="center" vertical="center" wrapText="1"/>
    </xf>
    <xf numFmtId="167" fontId="41" fillId="14" borderId="1" xfId="0" applyNumberFormat="1" applyFont="1" applyFill="1" applyBorder="1" applyAlignment="1">
      <alignment horizontal="center" vertical="center"/>
    </xf>
    <xf numFmtId="167" fontId="42" fillId="29" borderId="0" xfId="0" applyNumberFormat="1" applyFont="1" applyFill="1" applyBorder="1" applyAlignment="1">
      <alignment horizontal="center" vertical="center" wrapText="1"/>
    </xf>
    <xf numFmtId="167" fontId="42" fillId="29" borderId="0" xfId="0" applyNumberFormat="1" applyFont="1" applyFill="1" applyAlignment="1">
      <alignment horizontal="center"/>
    </xf>
    <xf numFmtId="167" fontId="8" fillId="0" borderId="0" xfId="0" applyNumberFormat="1" applyFont="1" applyFill="1" applyBorder="1" applyAlignment="1">
      <alignment horizontal="center" vertical="center" wrapText="1"/>
    </xf>
    <xf numFmtId="167" fontId="8" fillId="0" borderId="0" xfId="0" applyNumberFormat="1" applyFont="1" applyBorder="1" applyAlignment="1">
      <alignment horizontal="center" vertical="center"/>
    </xf>
    <xf numFmtId="0" fontId="41" fillId="0" borderId="13" xfId="0" applyFont="1" applyFill="1" applyBorder="1" applyAlignment="1">
      <alignment vertical="center" wrapText="1"/>
    </xf>
    <xf numFmtId="167" fontId="43" fillId="0" borderId="1" xfId="0" applyNumberFormat="1" applyFont="1" applyBorder="1" applyAlignment="1">
      <alignment horizontal="center" vertical="center" wrapText="1"/>
    </xf>
    <xf numFmtId="0" fontId="41" fillId="0" borderId="1" xfId="0" applyFont="1" applyFill="1" applyBorder="1" applyAlignment="1">
      <alignment vertical="center" wrapText="1"/>
    </xf>
    <xf numFmtId="167" fontId="43" fillId="14" borderId="1" xfId="0" applyNumberFormat="1" applyFont="1" applyFill="1" applyBorder="1" applyAlignment="1">
      <alignment horizontal="center" vertical="center"/>
    </xf>
    <xf numFmtId="166" fontId="88" fillId="0" borderId="0" xfId="0" applyNumberFormat="1" applyFont="1" applyFill="1" applyBorder="1" applyAlignment="1">
      <alignment horizontal="center" vertical="center" wrapText="1"/>
    </xf>
    <xf numFmtId="166" fontId="88" fillId="0" borderId="0" xfId="0" applyNumberFormat="1" applyFont="1"/>
    <xf numFmtId="0" fontId="0" fillId="0" borderId="0" xfId="0" applyAlignment="1">
      <alignment wrapText="1"/>
    </xf>
    <xf numFmtId="167" fontId="15" fillId="0" borderId="1" xfId="0" applyNumberFormat="1" applyFont="1" applyFill="1" applyBorder="1" applyAlignment="1">
      <alignment vertical="center" wrapText="1"/>
    </xf>
    <xf numFmtId="0" fontId="0" fillId="0" borderId="0" xfId="0" applyFill="1" applyBorder="1"/>
    <xf numFmtId="0" fontId="41" fillId="0" borderId="0" xfId="0" applyFont="1" applyFill="1" applyBorder="1"/>
    <xf numFmtId="166" fontId="41" fillId="0" borderId="0" xfId="0" applyNumberFormat="1" applyFont="1" applyFill="1" applyBorder="1"/>
    <xf numFmtId="0" fontId="0" fillId="0" borderId="0" xfId="0" applyFont="1" applyAlignment="1">
      <alignment wrapText="1"/>
    </xf>
    <xf numFmtId="0" fontId="11" fillId="0" borderId="46" xfId="0" applyFont="1" applyBorder="1" applyAlignment="1">
      <alignment wrapText="1"/>
    </xf>
    <xf numFmtId="0" fontId="11" fillId="0" borderId="47" xfId="0" applyFont="1" applyBorder="1" applyAlignment="1">
      <alignment vertical="center" wrapText="1"/>
    </xf>
    <xf numFmtId="0" fontId="11" fillId="0" borderId="48" xfId="0" applyFont="1" applyBorder="1" applyAlignment="1">
      <alignment wrapText="1"/>
    </xf>
    <xf numFmtId="0" fontId="11" fillId="0" borderId="49" xfId="0" applyFont="1" applyBorder="1" applyAlignment="1">
      <alignment wrapText="1"/>
    </xf>
    <xf numFmtId="0" fontId="92" fillId="0" borderId="49" xfId="3" applyFont="1" applyBorder="1" applyAlignment="1">
      <alignment wrapText="1"/>
    </xf>
    <xf numFmtId="0" fontId="11" fillId="0" borderId="48" xfId="0" applyFont="1" applyBorder="1" applyAlignment="1">
      <alignment horizontal="center" vertical="center" wrapText="1"/>
    </xf>
    <xf numFmtId="0" fontId="11" fillId="0" borderId="49" xfId="0" applyFont="1" applyBorder="1" applyAlignment="1">
      <alignment horizontal="justify" vertical="justify" wrapText="1"/>
    </xf>
    <xf numFmtId="0" fontId="11" fillId="0" borderId="49" xfId="0" applyFont="1" applyBorder="1" applyAlignment="1">
      <alignment horizontal="left" vertical="center" wrapText="1"/>
    </xf>
    <xf numFmtId="0" fontId="11" fillId="0" borderId="0" xfId="0" applyFont="1" applyFill="1" applyAlignment="1">
      <alignment wrapText="1"/>
    </xf>
    <xf numFmtId="0" fontId="11" fillId="0" borderId="49" xfId="0" applyFont="1" applyBorder="1" applyAlignment="1">
      <alignment vertical="center" wrapText="1"/>
    </xf>
    <xf numFmtId="181" fontId="93" fillId="0" borderId="49" xfId="0" applyNumberFormat="1" applyFont="1" applyFill="1" applyBorder="1" applyAlignment="1">
      <alignment horizontal="left" vertical="center" wrapText="1"/>
    </xf>
    <xf numFmtId="174" fontId="11" fillId="0" borderId="49" xfId="0" applyNumberFormat="1" applyFont="1" applyBorder="1" applyAlignment="1">
      <alignment vertical="center" wrapText="1"/>
    </xf>
    <xf numFmtId="0" fontId="11" fillId="0" borderId="50" xfId="0" applyFont="1" applyBorder="1" applyAlignment="1">
      <alignment horizontal="center" vertical="center" wrapText="1"/>
    </xf>
    <xf numFmtId="14" fontId="11" fillId="0" borderId="51" xfId="0" applyNumberFormat="1" applyFont="1" applyBorder="1" applyAlignment="1">
      <alignment horizontal="left" vertical="center" wrapText="1"/>
    </xf>
    <xf numFmtId="0" fontId="41" fillId="0" borderId="0" xfId="0" applyFont="1" applyAlignment="1">
      <alignment horizontal="center" wrapText="1"/>
    </xf>
    <xf numFmtId="0" fontId="0" fillId="0" borderId="0" xfId="0" applyFont="1" applyAlignment="1">
      <alignment horizontal="center" wrapText="1"/>
    </xf>
    <xf numFmtId="0" fontId="0" fillId="0" borderId="0" xfId="0" applyFont="1" applyAlignment="1">
      <alignment vertical="center" wrapText="1"/>
    </xf>
    <xf numFmtId="0" fontId="2" fillId="2" borderId="46" xfId="2" applyFont="1" applyBorder="1" applyAlignment="1">
      <alignment horizontal="center" vertical="center" wrapText="1"/>
    </xf>
    <xf numFmtId="0" fontId="2" fillId="2" borderId="52" xfId="2" applyFont="1" applyBorder="1" applyAlignment="1">
      <alignment horizontal="center" vertical="center" wrapText="1"/>
    </xf>
    <xf numFmtId="0" fontId="2" fillId="2" borderId="52" xfId="2" applyFont="1" applyBorder="1" applyAlignment="1">
      <alignment vertical="center" wrapText="1"/>
    </xf>
    <xf numFmtId="0" fontId="2" fillId="2" borderId="47" xfId="2" applyFont="1" applyBorder="1" applyAlignment="1">
      <alignment vertical="center" wrapText="1"/>
    </xf>
    <xf numFmtId="0" fontId="0" fillId="3" borderId="0" xfId="0" applyFont="1" applyFill="1" applyAlignment="1">
      <alignment horizontal="center" vertical="center" wrapText="1"/>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182" fontId="20" fillId="3" borderId="1" xfId="0" applyNumberFormat="1" applyFont="1" applyFill="1" applyBorder="1" applyAlignment="1">
      <alignment horizontal="right" vertical="center" wrapText="1"/>
    </xf>
    <xf numFmtId="0" fontId="23" fillId="3" borderId="1" xfId="3" applyFont="1" applyFill="1" applyBorder="1" applyAlignment="1">
      <alignment horizontal="justify" vertical="center" wrapText="1"/>
    </xf>
    <xf numFmtId="0" fontId="20" fillId="3"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182" fontId="20" fillId="0" borderId="1" xfId="0" applyNumberFormat="1" applyFont="1" applyFill="1" applyBorder="1" applyAlignment="1">
      <alignment horizontal="right" vertical="center" wrapText="1"/>
    </xf>
    <xf numFmtId="0" fontId="20" fillId="3" borderId="0" xfId="0" applyFont="1" applyFill="1" applyAlignment="1">
      <alignment horizontal="center" vertical="center" wrapText="1"/>
    </xf>
    <xf numFmtId="0" fontId="20" fillId="3" borderId="1" xfId="3" applyFont="1" applyFill="1" applyBorder="1" applyAlignment="1">
      <alignment horizontal="justify" vertical="center" wrapText="1"/>
    </xf>
    <xf numFmtId="0" fontId="94" fillId="3" borderId="1" xfId="0" applyFont="1" applyFill="1" applyBorder="1" applyAlignment="1">
      <alignment horizontal="center" vertical="center" wrapText="1"/>
    </xf>
    <xf numFmtId="0" fontId="94" fillId="0" borderId="1" xfId="0" applyFont="1" applyFill="1" applyBorder="1" applyAlignment="1">
      <alignment horizontal="center" vertical="center" wrapText="1"/>
    </xf>
    <xf numFmtId="182" fontId="0" fillId="0" borderId="0" xfId="0" applyNumberFormat="1" applyFont="1" applyAlignment="1">
      <alignment horizontal="right" wrapText="1"/>
    </xf>
    <xf numFmtId="0" fontId="41" fillId="0" borderId="0" xfId="0" applyFont="1" applyAlignment="1">
      <alignment wrapText="1"/>
    </xf>
    <xf numFmtId="183" fontId="0" fillId="0" borderId="0" xfId="0" applyNumberFormat="1" applyFont="1" applyAlignment="1">
      <alignment wrapText="1"/>
    </xf>
    <xf numFmtId="0" fontId="2" fillId="2" borderId="46" xfId="2" applyFont="1" applyBorder="1" applyAlignment="1">
      <alignment wrapText="1"/>
    </xf>
    <xf numFmtId="0" fontId="2" fillId="2" borderId="52" xfId="2" applyFont="1" applyBorder="1" applyAlignment="1">
      <alignment horizontal="left" wrapText="1"/>
    </xf>
    <xf numFmtId="0" fontId="2" fillId="2" borderId="47" xfId="2" applyFont="1" applyBorder="1" applyAlignment="1">
      <alignment wrapText="1"/>
    </xf>
    <xf numFmtId="0" fontId="0" fillId="0" borderId="49" xfId="0" applyFont="1" applyBorder="1" applyAlignment="1">
      <alignment wrapText="1"/>
    </xf>
    <xf numFmtId="0" fontId="0" fillId="0" borderId="1" xfId="0" applyFill="1" applyBorder="1"/>
    <xf numFmtId="0" fontId="0" fillId="0" borderId="48" xfId="0" applyFont="1" applyBorder="1" applyAlignment="1">
      <alignment wrapText="1"/>
    </xf>
    <xf numFmtId="0" fontId="0" fillId="0" borderId="1" xfId="0" applyFont="1" applyBorder="1" applyAlignment="1">
      <alignment wrapText="1"/>
    </xf>
    <xf numFmtId="0" fontId="0" fillId="0" borderId="50" xfId="0" applyFont="1" applyBorder="1" applyAlignment="1">
      <alignment wrapText="1"/>
    </xf>
    <xf numFmtId="0" fontId="0" fillId="0" borderId="53" xfId="0" applyFont="1" applyBorder="1" applyAlignment="1">
      <alignment wrapText="1"/>
    </xf>
    <xf numFmtId="0" fontId="0" fillId="0" borderId="51" xfId="0" applyFont="1" applyBorder="1" applyAlignment="1">
      <alignment wrapText="1"/>
    </xf>
    <xf numFmtId="0" fontId="11" fillId="0" borderId="0" xfId="0" applyFont="1" applyFill="1" applyBorder="1" applyAlignment="1">
      <alignment horizontal="center" vertical="center" wrapText="1"/>
    </xf>
    <xf numFmtId="181" fontId="93" fillId="14" borderId="49" xfId="0" applyNumberFormat="1" applyFont="1" applyFill="1" applyBorder="1" applyAlignment="1">
      <alignment horizontal="left" vertical="center" wrapText="1"/>
    </xf>
    <xf numFmtId="182" fontId="0" fillId="0" borderId="1" xfId="0" applyNumberFormat="1" applyFont="1" applyBorder="1" applyAlignment="1">
      <alignment horizontal="right" wrapText="1"/>
    </xf>
    <xf numFmtId="0" fontId="0" fillId="14" borderId="0" xfId="0" applyFill="1"/>
    <xf numFmtId="184" fontId="20" fillId="3" borderId="1" xfId="0" applyNumberFormat="1" applyFont="1" applyFill="1" applyBorder="1" applyAlignment="1">
      <alignment horizontal="right" vertical="center" wrapText="1"/>
    </xf>
    <xf numFmtId="184" fontId="20" fillId="0" borderId="1" xfId="0" applyNumberFormat="1" applyFont="1" applyFill="1" applyBorder="1" applyAlignment="1">
      <alignment horizontal="right" vertical="center" wrapText="1"/>
    </xf>
    <xf numFmtId="0" fontId="0" fillId="30" borderId="0" xfId="0" applyFill="1"/>
    <xf numFmtId="0" fontId="0" fillId="31" borderId="0" xfId="0" applyFill="1"/>
    <xf numFmtId="184" fontId="0" fillId="0" borderId="0" xfId="0" applyNumberFormat="1" applyFont="1" applyAlignment="1">
      <alignment wrapText="1"/>
    </xf>
    <xf numFmtId="2" fontId="0" fillId="0" borderId="0" xfId="0" applyNumberFormat="1" applyFont="1" applyAlignment="1">
      <alignment wrapText="1"/>
    </xf>
    <xf numFmtId="0" fontId="15" fillId="3" borderId="0" xfId="0" applyFont="1" applyFill="1" applyAlignment="1">
      <alignment horizontal="left" vertical="center" wrapText="1"/>
    </xf>
    <xf numFmtId="0" fontId="11" fillId="0" borderId="3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23" fillId="3" borderId="13" xfId="3" applyFont="1" applyFill="1" applyBorder="1" applyAlignment="1">
      <alignment horizontal="center" vertical="center" wrapText="1"/>
    </xf>
    <xf numFmtId="0" fontId="23" fillId="3" borderId="15" xfId="3" applyFont="1" applyFill="1" applyBorder="1" applyAlignment="1">
      <alignment horizontal="center" vertical="center" wrapText="1"/>
    </xf>
    <xf numFmtId="0" fontId="14" fillId="3" borderId="13" xfId="3" applyFont="1" applyFill="1" applyBorder="1" applyAlignment="1">
      <alignment horizontal="center" vertical="center" wrapText="1"/>
    </xf>
    <xf numFmtId="0" fontId="14" fillId="3" borderId="15" xfId="3" applyFont="1" applyFill="1" applyBorder="1" applyAlignment="1">
      <alignment horizontal="center" vertical="center" wrapText="1"/>
    </xf>
    <xf numFmtId="184" fontId="20" fillId="3" borderId="13" xfId="0" applyNumberFormat="1" applyFont="1" applyFill="1" applyBorder="1" applyAlignment="1">
      <alignment horizontal="center" vertical="center" wrapText="1"/>
    </xf>
    <xf numFmtId="184" fontId="20" fillId="3" borderId="15" xfId="0" applyNumberFormat="1" applyFont="1" applyFill="1" applyBorder="1" applyAlignment="1">
      <alignment horizontal="center" vertical="center" wrapText="1"/>
    </xf>
    <xf numFmtId="184" fontId="20" fillId="0" borderId="13" xfId="0" applyNumberFormat="1" applyFont="1" applyFill="1" applyBorder="1" applyAlignment="1">
      <alignment horizontal="center" vertical="center" wrapText="1"/>
    </xf>
    <xf numFmtId="184" fontId="20" fillId="0" borderId="15" xfId="0" applyNumberFormat="1" applyFont="1" applyFill="1" applyBorder="1" applyAlignment="1">
      <alignment horizontal="center" vertical="center" wrapText="1"/>
    </xf>
    <xf numFmtId="182" fontId="20" fillId="3" borderId="13" xfId="0" applyNumberFormat="1" applyFont="1" applyFill="1" applyBorder="1" applyAlignment="1">
      <alignment horizontal="center" vertical="center" wrapText="1"/>
    </xf>
    <xf numFmtId="182" fontId="20" fillId="3" borderId="15" xfId="0" applyNumberFormat="1" applyFont="1" applyFill="1" applyBorder="1" applyAlignment="1">
      <alignment horizontal="center" vertical="center" wrapText="1"/>
    </xf>
    <xf numFmtId="167" fontId="0" fillId="0" borderId="0" xfId="0" applyNumberFormat="1" applyBorder="1" applyAlignment="1">
      <alignment horizontal="center"/>
    </xf>
    <xf numFmtId="167" fontId="78" fillId="0" borderId="11" xfId="0" applyNumberFormat="1" applyFont="1" applyBorder="1" applyAlignment="1">
      <alignment horizontal="center"/>
    </xf>
    <xf numFmtId="167" fontId="78" fillId="0" borderId="12" xfId="0" applyNumberFormat="1" applyFont="1" applyBorder="1" applyAlignment="1">
      <alignment horizontal="center"/>
    </xf>
    <xf numFmtId="0" fontId="43" fillId="0" borderId="0" xfId="0" applyFont="1" applyAlignment="1">
      <alignment horizontal="center"/>
    </xf>
    <xf numFmtId="0" fontId="43" fillId="0" borderId="13"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10" xfId="0" applyFont="1" applyBorder="1" applyAlignment="1">
      <alignment horizontal="left" vertical="center" wrapText="1"/>
    </xf>
    <xf numFmtId="0" fontId="43" fillId="0" borderId="11" xfId="0" applyFont="1" applyBorder="1" applyAlignment="1">
      <alignment horizontal="left" vertical="center" wrapText="1"/>
    </xf>
    <xf numFmtId="0" fontId="43" fillId="0" borderId="14" xfId="0" applyFont="1" applyBorder="1" applyAlignment="1">
      <alignment horizontal="center" vertical="center" wrapText="1"/>
    </xf>
    <xf numFmtId="167" fontId="43" fillId="0" borderId="8" xfId="0" applyNumberFormat="1" applyFont="1" applyBorder="1" applyAlignment="1">
      <alignment horizontal="left" vertical="center"/>
    </xf>
    <xf numFmtId="167" fontId="43" fillId="0" borderId="0" xfId="0" applyNumberFormat="1" applyFont="1" applyBorder="1" applyAlignment="1">
      <alignment horizontal="left" vertical="center"/>
    </xf>
    <xf numFmtId="0" fontId="42" fillId="0" borderId="0" xfId="0" applyFont="1" applyAlignment="1">
      <alignment horizontal="left" vertical="center"/>
    </xf>
    <xf numFmtId="0" fontId="41" fillId="14" borderId="10" xfId="0" applyFont="1" applyFill="1" applyBorder="1" applyAlignment="1">
      <alignment horizontal="center" vertical="center" wrapText="1"/>
    </xf>
    <xf numFmtId="0" fontId="41" fillId="14" borderId="11" xfId="0" applyFont="1" applyFill="1" applyBorder="1" applyAlignment="1">
      <alignment horizontal="center" vertical="center" wrapText="1"/>
    </xf>
    <xf numFmtId="0" fontId="41" fillId="14" borderId="12" xfId="0" applyFont="1" applyFill="1" applyBorder="1" applyAlignment="1">
      <alignment horizontal="center" vertical="center" wrapText="1"/>
    </xf>
    <xf numFmtId="0" fontId="41" fillId="0" borderId="12" xfId="0" applyFont="1" applyBorder="1" applyAlignment="1">
      <alignment horizontal="center" vertical="center"/>
    </xf>
    <xf numFmtId="0" fontId="56" fillId="0" borderId="1" xfId="0" applyFont="1" applyBorder="1" applyAlignment="1">
      <alignment horizontal="center" vertical="center" wrapText="1"/>
    </xf>
    <xf numFmtId="167" fontId="43" fillId="14" borderId="1" xfId="0" applyNumberFormat="1" applyFont="1" applyFill="1" applyBorder="1" applyAlignment="1">
      <alignment horizontal="center" vertical="center" wrapText="1"/>
    </xf>
    <xf numFmtId="0" fontId="57" fillId="0" borderId="10" xfId="0" applyFont="1" applyBorder="1" applyAlignment="1">
      <alignment horizontal="center" vertical="center" wrapText="1"/>
    </xf>
    <xf numFmtId="0" fontId="57" fillId="0" borderId="1" xfId="0" applyFont="1" applyBorder="1" applyAlignment="1">
      <alignment horizontal="center" vertical="center" wrapText="1"/>
    </xf>
    <xf numFmtId="0" fontId="56" fillId="0" borderId="1" xfId="0" applyFont="1" applyBorder="1" applyAlignment="1">
      <alignment horizontal="center" wrapText="1"/>
    </xf>
    <xf numFmtId="0" fontId="41" fillId="0" borderId="1" xfId="0" applyFont="1" applyBorder="1" applyAlignment="1">
      <alignment horizontal="center" vertical="center"/>
    </xf>
    <xf numFmtId="167" fontId="41" fillId="29" borderId="13" xfId="0" applyNumberFormat="1" applyFont="1" applyFill="1" applyBorder="1" applyAlignment="1">
      <alignment horizontal="center" vertical="center" wrapText="1"/>
    </xf>
    <xf numFmtId="167" fontId="41" fillId="29" borderId="15" xfId="0" applyNumberFormat="1" applyFont="1" applyFill="1" applyBorder="1" applyAlignment="1">
      <alignment horizontal="center" vertical="center" wrapText="1"/>
    </xf>
    <xf numFmtId="0" fontId="40" fillId="14" borderId="13" xfId="0" applyFont="1" applyFill="1" applyBorder="1" applyAlignment="1">
      <alignment horizontal="center" vertical="center" wrapText="1"/>
    </xf>
    <xf numFmtId="0" fontId="40" fillId="14" borderId="15" xfId="0" applyFont="1" applyFill="1" applyBorder="1" applyAlignment="1">
      <alignment horizontal="center" vertical="center" wrapText="1"/>
    </xf>
    <xf numFmtId="0" fontId="41" fillId="0" borderId="1" xfId="0" applyFont="1" applyBorder="1" applyAlignment="1">
      <alignment horizontal="center" vertical="center" wrapText="1"/>
    </xf>
    <xf numFmtId="0" fontId="56" fillId="0" borderId="1" xfId="0" applyFont="1" applyBorder="1" applyAlignment="1">
      <alignment horizontal="center" vertical="center"/>
    </xf>
    <xf numFmtId="167" fontId="42" fillId="0" borderId="13" xfId="0" applyNumberFormat="1" applyFont="1" applyFill="1" applyBorder="1" applyAlignment="1">
      <alignment horizontal="center" vertical="center" wrapText="1"/>
    </xf>
    <xf numFmtId="167" fontId="42" fillId="0" borderId="15" xfId="0" applyNumberFormat="1" applyFont="1" applyFill="1" applyBorder="1" applyAlignment="1">
      <alignment horizontal="center" vertical="center" wrapText="1"/>
    </xf>
    <xf numFmtId="167" fontId="42" fillId="0" borderId="13" xfId="0" applyNumberFormat="1" applyFont="1" applyBorder="1" applyAlignment="1">
      <alignment horizontal="center" vertical="center" wrapText="1"/>
    </xf>
    <xf numFmtId="167" fontId="42" fillId="0" borderId="15" xfId="0" applyNumberFormat="1" applyFont="1" applyBorder="1" applyAlignment="1">
      <alignment horizontal="center" vertical="center" wrapText="1"/>
    </xf>
    <xf numFmtId="0" fontId="56" fillId="0" borderId="35"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9" xfId="0" applyFont="1" applyBorder="1" applyAlignment="1">
      <alignment horizontal="center" vertical="center" wrapText="1"/>
    </xf>
    <xf numFmtId="167" fontId="58" fillId="0" borderId="1" xfId="0" applyNumberFormat="1" applyFont="1" applyFill="1" applyBorder="1" applyAlignment="1">
      <alignment horizontal="center" vertical="center" wrapText="1"/>
    </xf>
    <xf numFmtId="167" fontId="43" fillId="0" borderId="35" xfId="0" applyNumberFormat="1" applyFont="1" applyFill="1" applyBorder="1" applyAlignment="1">
      <alignment horizontal="center" vertical="center" wrapText="1"/>
    </xf>
    <xf numFmtId="167" fontId="43" fillId="0" borderId="37" xfId="0" applyNumberFormat="1" applyFont="1" applyFill="1" applyBorder="1" applyAlignment="1">
      <alignment horizontal="center" vertical="center" wrapText="1"/>
    </xf>
    <xf numFmtId="167" fontId="43" fillId="0" borderId="13" xfId="0" applyNumberFormat="1" applyFont="1" applyBorder="1" applyAlignment="1">
      <alignment horizontal="center" vertical="center"/>
    </xf>
    <xf numFmtId="167" fontId="43" fillId="0" borderId="14" xfId="0" applyNumberFormat="1" applyFont="1" applyBorder="1" applyAlignment="1">
      <alignment horizontal="center" vertical="center"/>
    </xf>
    <xf numFmtId="167" fontId="43" fillId="0" borderId="15" xfId="0" applyNumberFormat="1" applyFont="1" applyBorder="1" applyAlignment="1">
      <alignment horizontal="center" vertical="center"/>
    </xf>
    <xf numFmtId="0" fontId="0" fillId="0" borderId="35" xfId="0" applyBorder="1" applyAlignment="1">
      <alignment horizontal="center"/>
    </xf>
    <xf numFmtId="0" fontId="0" fillId="0" borderId="36" xfId="0" applyBorder="1" applyAlignment="1">
      <alignment horizontal="center"/>
    </xf>
    <xf numFmtId="0" fontId="0" fillId="0" borderId="5" xfId="0" applyBorder="1" applyAlignment="1">
      <alignment horizontal="center"/>
    </xf>
    <xf numFmtId="0" fontId="0" fillId="0" borderId="0" xfId="0" applyBorder="1" applyAlignment="1">
      <alignment horizontal="center"/>
    </xf>
    <xf numFmtId="166" fontId="43" fillId="0" borderId="1" xfId="0" applyNumberFormat="1" applyFont="1" applyBorder="1" applyAlignment="1">
      <alignment horizontal="center" vertical="center"/>
    </xf>
    <xf numFmtId="0" fontId="56" fillId="0" borderId="0" xfId="0" applyFont="1" applyBorder="1" applyAlignment="1">
      <alignment horizontal="center" wrapText="1"/>
    </xf>
    <xf numFmtId="0" fontId="42" fillId="0" borderId="0" xfId="0" applyFont="1" applyFill="1" applyAlignment="1">
      <alignment horizontal="center" vertical="center"/>
    </xf>
    <xf numFmtId="0" fontId="89" fillId="0" borderId="0" xfId="0" applyFont="1" applyFill="1" applyBorder="1" applyAlignment="1" applyProtection="1">
      <alignment horizontal="left" vertical="center" wrapText="1"/>
      <protection locked="0"/>
    </xf>
    <xf numFmtId="0" fontId="42" fillId="0" borderId="8" xfId="0" applyFont="1" applyFill="1" applyBorder="1" applyAlignment="1">
      <alignment horizontal="left" vertical="center"/>
    </xf>
    <xf numFmtId="0" fontId="42" fillId="0" borderId="10" xfId="0" applyFont="1" applyFill="1" applyBorder="1" applyAlignment="1">
      <alignment horizontal="left" vertical="center"/>
    </xf>
    <xf numFmtId="0" fontId="42" fillId="0" borderId="11" xfId="0" applyFont="1" applyFill="1" applyBorder="1" applyAlignment="1">
      <alignment horizontal="left" vertical="center"/>
    </xf>
    <xf numFmtId="0" fontId="42" fillId="0" borderId="0" xfId="0" applyFont="1" applyFill="1" applyAlignment="1">
      <alignment horizontal="left" vertical="center"/>
    </xf>
    <xf numFmtId="0" fontId="16" fillId="0" borderId="1" xfId="0" applyFont="1" applyFill="1" applyBorder="1" applyAlignment="1" applyProtection="1">
      <alignment horizontal="center" vertical="center"/>
    </xf>
    <xf numFmtId="0" fontId="44" fillId="0" borderId="1" xfId="0" applyFont="1" applyBorder="1" applyAlignment="1" applyProtection="1">
      <alignment horizontal="center" vertical="center"/>
    </xf>
    <xf numFmtId="0" fontId="44" fillId="0" borderId="1" xfId="0" applyFont="1" applyFill="1" applyBorder="1" applyAlignment="1" applyProtection="1">
      <alignment horizontal="center" vertical="center"/>
    </xf>
    <xf numFmtId="0" fontId="21" fillId="0" borderId="1" xfId="0" applyFont="1" applyBorder="1" applyAlignment="1" applyProtection="1">
      <alignment horizontal="center" vertical="center"/>
      <protection locked="0"/>
    </xf>
    <xf numFmtId="0" fontId="15" fillId="0" borderId="0" xfId="0" applyFont="1" applyBorder="1" applyAlignment="1" applyProtection="1">
      <alignment horizontal="center"/>
      <protection locked="0"/>
    </xf>
    <xf numFmtId="0" fontId="5" fillId="0" borderId="1" xfId="0" applyFont="1" applyBorder="1" applyAlignment="1" applyProtection="1">
      <alignment horizontal="center" vertical="center"/>
    </xf>
    <xf numFmtId="0" fontId="15" fillId="3" borderId="10" xfId="0" applyFont="1" applyFill="1" applyBorder="1" applyAlignment="1" applyProtection="1">
      <alignment horizontal="left" vertical="center" wrapText="1"/>
      <protection locked="0"/>
    </xf>
    <xf numFmtId="0" fontId="15" fillId="3" borderId="11" xfId="0" applyFont="1" applyFill="1" applyBorder="1" applyAlignment="1" applyProtection="1">
      <alignment horizontal="left" vertical="center" wrapText="1"/>
      <protection locked="0"/>
    </xf>
    <xf numFmtId="0" fontId="15" fillId="3" borderId="12" xfId="0" applyFont="1" applyFill="1" applyBorder="1" applyAlignment="1" applyProtection="1">
      <alignment horizontal="left" vertical="center" wrapText="1"/>
      <protection locked="0"/>
    </xf>
    <xf numFmtId="0" fontId="3" fillId="0" borderId="1" xfId="0" applyFont="1" applyBorder="1" applyAlignment="1" applyProtection="1">
      <alignment horizont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7"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9"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9" xfId="0" applyFont="1" applyBorder="1" applyAlignment="1" applyProtection="1">
      <alignment horizontal="center" vertical="center"/>
    </xf>
    <xf numFmtId="0" fontId="11" fillId="3" borderId="10" xfId="0" applyFont="1" applyFill="1" applyBorder="1" applyAlignment="1" applyProtection="1">
      <alignment horizontal="left" vertical="center" wrapText="1"/>
      <protection locked="0"/>
    </xf>
    <xf numFmtId="0" fontId="11" fillId="3" borderId="11"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1" fillId="0" borderId="0" xfId="0" applyFont="1" applyBorder="1" applyAlignment="1" applyProtection="1">
      <alignment horizontal="center" vertical="center"/>
      <protection locked="0"/>
    </xf>
    <xf numFmtId="0" fontId="11" fillId="0" borderId="6" xfId="0" applyFont="1" applyBorder="1" applyAlignment="1" applyProtection="1">
      <alignment horizontal="center" vertical="center"/>
      <protection locked="0"/>
    </xf>
    <xf numFmtId="14" fontId="11" fillId="0" borderId="2" xfId="0" applyNumberFormat="1"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11" fillId="0" borderId="7"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1" fillId="0" borderId="8" xfId="0" applyFont="1" applyBorder="1" applyAlignment="1" applyProtection="1">
      <alignment horizontal="center"/>
      <protection locked="0"/>
    </xf>
    <xf numFmtId="0" fontId="11" fillId="0" borderId="0" xfId="0" applyFont="1" applyBorder="1" applyAlignment="1" applyProtection="1">
      <alignment horizontal="center"/>
      <protection locked="0"/>
    </xf>
    <xf numFmtId="0" fontId="11" fillId="0" borderId="1" xfId="0" applyFont="1" applyBorder="1" applyAlignment="1" applyProtection="1">
      <alignment horizontal="center" vertical="center"/>
    </xf>
    <xf numFmtId="0" fontId="16" fillId="0" borderId="1" xfId="0" applyFont="1" applyBorder="1" applyAlignment="1" applyProtection="1">
      <alignment horizontal="center" vertical="center"/>
    </xf>
    <xf numFmtId="0" fontId="20" fillId="0" borderId="1" xfId="0" applyFont="1" applyBorder="1" applyAlignment="1" applyProtection="1">
      <alignment horizontal="center" vertical="center"/>
    </xf>
    <xf numFmtId="0" fontId="11" fillId="0" borderId="10" xfId="0" applyFont="1" applyFill="1" applyBorder="1" applyAlignment="1" applyProtection="1">
      <alignment horizontal="left" vertical="center" wrapText="1"/>
      <protection locked="0"/>
    </xf>
    <xf numFmtId="0" fontId="11" fillId="0" borderId="11" xfId="0" applyFont="1" applyFill="1" applyBorder="1" applyAlignment="1" applyProtection="1">
      <alignment horizontal="left" vertical="center" wrapText="1"/>
      <protection locked="0"/>
    </xf>
    <xf numFmtId="0" fontId="11" fillId="0" borderId="12" xfId="0" applyFont="1" applyFill="1" applyBorder="1" applyAlignment="1" applyProtection="1">
      <alignment horizontal="left" vertical="center" wrapText="1"/>
      <protection locked="0"/>
    </xf>
    <xf numFmtId="14" fontId="3" fillId="0" borderId="2" xfId="0" applyNumberFormat="1"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0" xfId="0" applyFont="1" applyBorder="1" applyAlignment="1" applyProtection="1">
      <alignment horizontal="left"/>
      <protection locked="0"/>
    </xf>
    <xf numFmtId="0" fontId="20"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0" borderId="0"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6" fillId="3" borderId="10" xfId="0" applyFont="1" applyFill="1" applyBorder="1" applyAlignment="1" applyProtection="1">
      <alignment horizontal="left" vertical="center" wrapText="1"/>
      <protection locked="0"/>
    </xf>
    <xf numFmtId="0" fontId="6" fillId="3" borderId="11" xfId="0" applyFont="1" applyFill="1" applyBorder="1" applyAlignment="1" applyProtection="1">
      <alignment horizontal="left" vertical="center" wrapText="1"/>
      <protection locked="0"/>
    </xf>
    <xf numFmtId="0" fontId="6" fillId="3" borderId="12" xfId="0" applyFont="1" applyFill="1" applyBorder="1" applyAlignment="1" applyProtection="1">
      <alignment horizontal="left" vertical="center" wrapText="1"/>
      <protection locked="0"/>
    </xf>
    <xf numFmtId="14" fontId="11" fillId="0" borderId="29" xfId="0" applyNumberFormat="1" applyFont="1" applyBorder="1" applyAlignment="1" applyProtection="1">
      <alignment horizontal="center" vertical="center"/>
      <protection locked="0"/>
    </xf>
    <xf numFmtId="0" fontId="11" fillId="0" borderId="30"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3" fillId="0" borderId="1" xfId="0" applyFont="1" applyBorder="1" applyAlignment="1" applyProtection="1">
      <alignment horizontal="center" vertical="center"/>
    </xf>
    <xf numFmtId="0" fontId="4" fillId="0" borderId="29" xfId="0" applyFont="1" applyBorder="1" applyAlignment="1" applyProtection="1">
      <alignment horizontal="center" vertical="center"/>
    </xf>
    <xf numFmtId="0" fontId="4" fillId="0" borderId="30" xfId="0" applyFont="1" applyBorder="1" applyAlignment="1" applyProtection="1">
      <alignment horizontal="center" vertical="center"/>
    </xf>
    <xf numFmtId="0" fontId="4" fillId="0" borderId="31" xfId="0" applyFont="1" applyBorder="1" applyAlignment="1" applyProtection="1">
      <alignment horizontal="center" vertical="center"/>
    </xf>
    <xf numFmtId="0" fontId="20" fillId="3" borderId="10" xfId="0" applyFont="1" applyFill="1" applyBorder="1" applyAlignment="1" applyProtection="1">
      <alignment horizontal="left" vertical="center" wrapText="1"/>
      <protection locked="0"/>
    </xf>
    <xf numFmtId="0" fontId="20" fillId="3" borderId="11" xfId="0" applyFont="1" applyFill="1" applyBorder="1" applyAlignment="1" applyProtection="1">
      <alignment horizontal="left" vertical="center" wrapText="1"/>
      <protection locked="0"/>
    </xf>
    <xf numFmtId="0" fontId="20" fillId="3" borderId="12" xfId="0" applyFont="1" applyFill="1" applyBorder="1" applyAlignment="1" applyProtection="1">
      <alignment horizontal="left" vertical="center" wrapText="1"/>
      <protection locked="0"/>
    </xf>
    <xf numFmtId="0" fontId="20" fillId="0" borderId="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11" fillId="0" borderId="1" xfId="0" applyFont="1" applyBorder="1" applyAlignment="1" applyProtection="1">
      <alignment horizontal="center"/>
      <protection locked="0"/>
    </xf>
    <xf numFmtId="0" fontId="3" fillId="0" borderId="3" xfId="0" applyFont="1" applyBorder="1" applyAlignment="1" applyProtection="1">
      <alignment horizontal="left"/>
      <protection locked="0"/>
    </xf>
    <xf numFmtId="0" fontId="20" fillId="0" borderId="0" xfId="0" applyFont="1" applyBorder="1" applyAlignment="1" applyProtection="1">
      <alignment horizontal="center"/>
      <protection locked="0"/>
    </xf>
    <xf numFmtId="0" fontId="17" fillId="4" borderId="11" xfId="0" applyFont="1" applyFill="1" applyBorder="1" applyAlignment="1" applyProtection="1">
      <alignment horizontal="center" vertical="center" wrapText="1"/>
      <protection locked="0"/>
    </xf>
    <xf numFmtId="0" fontId="10" fillId="0" borderId="1" xfId="3" applyFont="1" applyFill="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protection locked="0"/>
    </xf>
    <xf numFmtId="0" fontId="3" fillId="0" borderId="10" xfId="0" applyFont="1" applyBorder="1" applyAlignment="1">
      <alignment horizontal="left" vertical="center"/>
    </xf>
    <xf numFmtId="0" fontId="3" fillId="0" borderId="12" xfId="0" applyFont="1" applyBorder="1" applyAlignment="1">
      <alignment horizontal="left" vertical="center"/>
    </xf>
    <xf numFmtId="0" fontId="3" fillId="0" borderId="1" xfId="0" applyFont="1" applyBorder="1" applyAlignment="1">
      <alignment horizontal="left" vertical="center"/>
    </xf>
    <xf numFmtId="0" fontId="41" fillId="0" borderId="10" xfId="0" applyFont="1" applyBorder="1" applyAlignment="1">
      <alignment horizontal="right"/>
    </xf>
    <xf numFmtId="0" fontId="41" fillId="0" borderId="11" xfId="0" applyFont="1" applyBorder="1" applyAlignment="1">
      <alignment horizontal="right"/>
    </xf>
    <xf numFmtId="0" fontId="41" fillId="0" borderId="12" xfId="0" applyFont="1" applyBorder="1" applyAlignment="1">
      <alignment horizontal="right"/>
    </xf>
    <xf numFmtId="0" fontId="18" fillId="4" borderId="11" xfId="0" applyFont="1" applyFill="1" applyBorder="1" applyAlignment="1" applyProtection="1">
      <alignment horizontal="left" vertical="center" wrapText="1"/>
      <protection locked="0"/>
    </xf>
    <xf numFmtId="0" fontId="17" fillId="4" borderId="10" xfId="0" applyFont="1" applyFill="1" applyBorder="1" applyAlignment="1" applyProtection="1">
      <alignment horizontal="center" vertical="center" wrapText="1"/>
      <protection locked="0"/>
    </xf>
    <xf numFmtId="0" fontId="10" fillId="0" borderId="1" xfId="5" applyFont="1" applyFill="1" applyBorder="1" applyAlignment="1">
      <alignment horizontal="center" vertical="center" wrapText="1"/>
    </xf>
    <xf numFmtId="0" fontId="17" fillId="0" borderId="1" xfId="0" applyFont="1" applyFill="1" applyBorder="1" applyAlignment="1">
      <alignment horizontal="center" vertical="center" wrapText="1"/>
    </xf>
    <xf numFmtId="0" fontId="16" fillId="0" borderId="2" xfId="0" applyFont="1" applyBorder="1" applyAlignment="1" applyProtection="1">
      <alignment horizontal="center" vertical="center"/>
    </xf>
    <xf numFmtId="0" fontId="16" fillId="0" borderId="30" xfId="0" applyFont="1" applyBorder="1" applyAlignment="1" applyProtection="1">
      <alignment horizontal="center" vertical="center"/>
    </xf>
    <xf numFmtId="0" fontId="16" fillId="0" borderId="31" xfId="0" applyFont="1" applyBorder="1" applyAlignment="1" applyProtection="1">
      <alignment horizontal="center" vertical="center"/>
    </xf>
    <xf numFmtId="0" fontId="16" fillId="0" borderId="5" xfId="0" applyFont="1" applyBorder="1" applyAlignment="1" applyProtection="1">
      <alignment horizontal="center" vertical="center"/>
    </xf>
    <xf numFmtId="0" fontId="16" fillId="0" borderId="0" xfId="0" applyFont="1" applyBorder="1" applyAlignment="1" applyProtection="1">
      <alignment horizontal="center" vertical="center"/>
    </xf>
    <xf numFmtId="0" fontId="16" fillId="0" borderId="6" xfId="0" applyFont="1" applyBorder="1" applyAlignment="1" applyProtection="1">
      <alignment horizontal="center" vertical="center"/>
    </xf>
    <xf numFmtId="0" fontId="16" fillId="0" borderId="7" xfId="0" applyFont="1" applyBorder="1" applyAlignment="1" applyProtection="1">
      <alignment horizontal="center" vertical="center"/>
    </xf>
    <xf numFmtId="0" fontId="16" fillId="0" borderId="8" xfId="0" applyFont="1" applyBorder="1" applyAlignment="1" applyProtection="1">
      <alignment horizontal="center" vertical="center"/>
    </xf>
    <xf numFmtId="0" fontId="16" fillId="0" borderId="9" xfId="0" applyFont="1" applyBorder="1" applyAlignment="1" applyProtection="1">
      <alignment horizontal="center" vertical="center"/>
    </xf>
    <xf numFmtId="0" fontId="44" fillId="3" borderId="0" xfId="0" applyFont="1" applyFill="1" applyBorder="1" applyAlignment="1" applyProtection="1">
      <alignment horizontal="center"/>
      <protection locked="0"/>
    </xf>
    <xf numFmtId="0" fontId="44" fillId="0" borderId="10" xfId="0" applyFont="1" applyFill="1" applyBorder="1" applyAlignment="1" applyProtection="1">
      <alignment horizontal="left" vertical="center" wrapText="1"/>
      <protection locked="0"/>
    </xf>
    <xf numFmtId="0" fontId="44" fillId="0" borderId="11" xfId="0" applyFont="1" applyFill="1" applyBorder="1" applyAlignment="1" applyProtection="1">
      <alignment horizontal="left" vertical="center" wrapText="1"/>
      <protection locked="0"/>
    </xf>
    <xf numFmtId="0" fontId="44" fillId="0" borderId="12" xfId="0" applyFont="1" applyFill="1" applyBorder="1" applyAlignment="1" applyProtection="1">
      <alignment horizontal="left" vertical="center" wrapText="1"/>
      <protection locked="0"/>
    </xf>
    <xf numFmtId="0" fontId="44" fillId="3" borderId="10" xfId="0" applyFont="1" applyFill="1" applyBorder="1" applyAlignment="1" applyProtection="1">
      <alignment horizontal="left" vertical="center" wrapText="1"/>
      <protection locked="0"/>
    </xf>
    <xf numFmtId="0" fontId="44" fillId="3" borderId="11" xfId="0" applyFont="1" applyFill="1" applyBorder="1" applyAlignment="1" applyProtection="1">
      <alignment horizontal="left" vertical="center" wrapText="1"/>
      <protection locked="0"/>
    </xf>
    <xf numFmtId="0" fontId="44" fillId="3" borderId="12" xfId="0" applyFont="1" applyFill="1" applyBorder="1" applyAlignment="1" applyProtection="1">
      <alignment horizontal="left" vertical="center" wrapText="1"/>
      <protection locked="0"/>
    </xf>
    <xf numFmtId="0" fontId="44" fillId="3" borderId="0" xfId="0" applyFont="1" applyFill="1" applyBorder="1" applyAlignment="1" applyProtection="1">
      <alignment horizontal="center" vertical="center"/>
      <protection locked="0"/>
    </xf>
    <xf numFmtId="0" fontId="44" fillId="3" borderId="6" xfId="0" applyFont="1" applyFill="1" applyBorder="1" applyAlignment="1" applyProtection="1">
      <alignment horizontal="center" vertical="center"/>
      <protection locked="0"/>
    </xf>
    <xf numFmtId="0" fontId="44" fillId="3" borderId="29" xfId="0" applyFont="1" applyFill="1" applyBorder="1" applyAlignment="1" applyProtection="1">
      <alignment horizontal="center" vertical="center"/>
      <protection locked="0"/>
    </xf>
    <xf numFmtId="0" fontId="44" fillId="3" borderId="30" xfId="0" applyFont="1" applyFill="1" applyBorder="1" applyAlignment="1" applyProtection="1">
      <alignment horizontal="center" vertical="center"/>
      <protection locked="0"/>
    </xf>
    <xf numFmtId="0" fontId="44" fillId="3" borderId="31" xfId="0" applyFont="1" applyFill="1" applyBorder="1" applyAlignment="1" applyProtection="1">
      <alignment horizontal="center" vertical="center"/>
      <protection locked="0"/>
    </xf>
    <xf numFmtId="0" fontId="44" fillId="3" borderId="7" xfId="0" applyFont="1" applyFill="1" applyBorder="1" applyAlignment="1" applyProtection="1">
      <alignment horizontal="center" vertical="center"/>
      <protection locked="0"/>
    </xf>
    <xf numFmtId="0" fontId="44" fillId="3" borderId="8" xfId="0" applyFont="1" applyFill="1" applyBorder="1" applyAlignment="1" applyProtection="1">
      <alignment horizontal="center" vertical="center"/>
      <protection locked="0"/>
    </xf>
    <xf numFmtId="0" fontId="44" fillId="3" borderId="9" xfId="0" applyFont="1" applyFill="1" applyBorder="1" applyAlignment="1" applyProtection="1">
      <alignment horizontal="center" vertical="center"/>
      <protection locked="0"/>
    </xf>
    <xf numFmtId="0" fontId="44" fillId="3" borderId="8" xfId="0" applyFont="1" applyFill="1" applyBorder="1" applyAlignment="1" applyProtection="1">
      <alignment horizontal="center"/>
      <protection locked="0"/>
    </xf>
    <xf numFmtId="0" fontId="44" fillId="3" borderId="30" xfId="0" applyFont="1" applyFill="1" applyBorder="1" applyAlignment="1" applyProtection="1">
      <alignment horizontal="center"/>
      <protection locked="0"/>
    </xf>
    <xf numFmtId="0" fontId="44" fillId="3" borderId="1" xfId="0" applyFont="1" applyFill="1" applyBorder="1" applyAlignment="1" applyProtection="1">
      <alignment horizontal="center"/>
    </xf>
    <xf numFmtId="0" fontId="44" fillId="3" borderId="1" xfId="0" applyFont="1" applyFill="1" applyBorder="1" applyAlignment="1" applyProtection="1">
      <alignment horizontal="center" vertical="center"/>
    </xf>
    <xf numFmtId="0" fontId="44" fillId="3" borderId="29" xfId="0" applyFont="1" applyFill="1" applyBorder="1" applyAlignment="1" applyProtection="1">
      <alignment horizontal="center" vertical="center"/>
    </xf>
    <xf numFmtId="0" fontId="44" fillId="3" borderId="30" xfId="0" applyFont="1" applyFill="1" applyBorder="1" applyAlignment="1" applyProtection="1">
      <alignment horizontal="center" vertical="center"/>
    </xf>
    <xf numFmtId="0" fontId="44" fillId="3" borderId="31" xfId="0" applyFont="1" applyFill="1" applyBorder="1" applyAlignment="1" applyProtection="1">
      <alignment horizontal="center" vertical="center"/>
    </xf>
    <xf numFmtId="0" fontId="44" fillId="3" borderId="5"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44" fillId="3" borderId="6" xfId="0" applyFont="1" applyFill="1" applyBorder="1" applyAlignment="1" applyProtection="1">
      <alignment horizontal="center" vertical="center"/>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xf>
    <xf numFmtId="0" fontId="44" fillId="3" borderId="9"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0" xfId="0" applyFont="1" applyAlignment="1" applyProtection="1">
      <alignment horizontal="center"/>
      <protection locked="0"/>
    </xf>
    <xf numFmtId="0" fontId="3" fillId="0" borderId="2" xfId="0" applyFont="1" applyBorder="1" applyAlignment="1" applyProtection="1">
      <alignment horizontal="center"/>
    </xf>
    <xf numFmtId="0" fontId="3" fillId="0" borderId="5" xfId="0" applyFont="1" applyBorder="1" applyAlignment="1" applyProtection="1">
      <alignment horizontal="center"/>
    </xf>
    <xf numFmtId="0" fontId="3" fillId="0" borderId="7" xfId="0" applyFont="1" applyBorder="1" applyAlignment="1" applyProtection="1">
      <alignment horizontal="center"/>
    </xf>
    <xf numFmtId="0" fontId="36" fillId="5" borderId="1" xfId="14" applyFont="1" applyFill="1" applyBorder="1" applyAlignment="1" applyProtection="1">
      <alignment horizontal="center" vertical="center" wrapText="1"/>
      <protection locked="0"/>
    </xf>
    <xf numFmtId="0" fontId="3" fillId="0" borderId="2" xfId="0" applyFont="1" applyBorder="1" applyAlignment="1" applyProtection="1">
      <alignment horizontal="left" vertical="center"/>
      <protection locked="0"/>
    </xf>
    <xf numFmtId="0" fontId="3" fillId="0" borderId="26" xfId="0" applyFont="1" applyBorder="1" applyAlignment="1" applyProtection="1">
      <alignment horizontal="left" vertical="center"/>
      <protection locked="0"/>
    </xf>
    <xf numFmtId="0" fontId="3" fillId="0" borderId="7"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5" fillId="0" borderId="8" xfId="0" applyFont="1" applyBorder="1" applyAlignment="1" applyProtection="1">
      <alignment horizontal="left"/>
      <protection locked="0"/>
    </xf>
    <xf numFmtId="0" fontId="5" fillId="0" borderId="0" xfId="0" applyFont="1" applyBorder="1" applyAlignment="1" applyProtection="1">
      <alignment horizontal="left"/>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8" xfId="0" applyFont="1" applyBorder="1" applyAlignment="1" applyProtection="1">
      <alignment horizontal="center" vertical="center"/>
    </xf>
    <xf numFmtId="0" fontId="11" fillId="0" borderId="9" xfId="0" applyFont="1" applyBorder="1" applyAlignment="1" applyProtection="1">
      <alignment horizontal="center" vertical="center"/>
    </xf>
    <xf numFmtId="0" fontId="3" fillId="0" borderId="1" xfId="0" applyFont="1" applyBorder="1" applyAlignment="1" applyProtection="1">
      <alignment horizontal="center" vertical="center"/>
      <protection locked="0"/>
    </xf>
    <xf numFmtId="0" fontId="20" fillId="0" borderId="0" xfId="0" applyFont="1" applyBorder="1" applyAlignment="1" applyProtection="1">
      <alignment horizontal="left"/>
      <protection locked="0"/>
    </xf>
    <xf numFmtId="14" fontId="11" fillId="0" borderId="35" xfId="0" applyNumberFormat="1"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7" xfId="0" applyFont="1" applyBorder="1" applyAlignment="1" applyProtection="1">
      <alignment horizontal="center" vertical="center"/>
      <protection locked="0"/>
    </xf>
    <xf numFmtId="0" fontId="11" fillId="0" borderId="36" xfId="0" applyFont="1" applyBorder="1" applyAlignment="1" applyProtection="1">
      <alignment horizontal="left"/>
      <protection locked="0"/>
    </xf>
    <xf numFmtId="0" fontId="11" fillId="0" borderId="29"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1" xfId="0" applyFont="1" applyBorder="1" applyAlignment="1" applyProtection="1">
      <alignment horizontal="center" vertical="center"/>
    </xf>
    <xf numFmtId="0" fontId="3" fillId="0" borderId="29" xfId="0" applyFont="1" applyBorder="1" applyAlignment="1" applyProtection="1">
      <alignment horizontal="left" vertical="center"/>
      <protection locked="0"/>
    </xf>
    <xf numFmtId="0" fontId="3" fillId="0" borderId="31" xfId="0" applyFont="1" applyBorder="1" applyAlignment="1" applyProtection="1">
      <alignment horizontal="left" vertical="center"/>
      <protection locked="0"/>
    </xf>
    <xf numFmtId="0" fontId="11" fillId="0" borderId="8" xfId="0" applyFont="1" applyBorder="1" applyAlignment="1" applyProtection="1">
      <alignment horizontal="left"/>
      <protection locked="0"/>
    </xf>
    <xf numFmtId="0" fontId="11" fillId="0" borderId="0" xfId="0" applyFont="1" applyBorder="1" applyAlignment="1" applyProtection="1">
      <alignment horizontal="left"/>
      <protection locked="0"/>
    </xf>
    <xf numFmtId="0" fontId="3" fillId="0" borderId="4" xfId="0" applyFont="1" applyBorder="1" applyAlignment="1" applyProtection="1">
      <alignment horizontal="left" vertical="center"/>
      <protection locked="0"/>
    </xf>
    <xf numFmtId="0" fontId="87" fillId="28" borderId="44" xfId="0" applyFont="1" applyFill="1" applyBorder="1" applyAlignment="1">
      <alignment horizontal="center" vertical="center" wrapText="1"/>
    </xf>
    <xf numFmtId="0" fontId="87" fillId="28" borderId="45" xfId="0" applyFont="1" applyFill="1" applyBorder="1" applyAlignment="1">
      <alignment horizontal="center" vertical="center" wrapText="1"/>
    </xf>
  </cellXfs>
  <cellStyles count="68">
    <cellStyle name="Énfasis1" xfId="2" builtinId="29"/>
    <cellStyle name="Excel_BuiltIn_Énfasis1" xfId="7"/>
    <cellStyle name="Excel_BuiltIn_Énfasis1 2" xfId="13"/>
    <cellStyle name="Hipervínculo" xfId="3" builtinId="8"/>
    <cellStyle name="Hipervínculo 2" xfId="12"/>
    <cellStyle name="Millares" xfId="1" builtinId="3"/>
    <cellStyle name="Millares 2" xfId="8"/>
    <cellStyle name="Moneda 2" xfId="4"/>
    <cellStyle name="Moneda 2 2" xfId="6"/>
    <cellStyle name="Moneda 2 3" xfId="18"/>
    <cellStyle name="Moneda 2 3 2" xfId="36"/>
    <cellStyle name="Moneda 2 3 3" xfId="52"/>
    <cellStyle name="Moneda 2 3 4" xfId="62"/>
    <cellStyle name="Moneda 2 4" xfId="24"/>
    <cellStyle name="Moneda 2 4 2" xfId="42"/>
    <cellStyle name="Moneda 2 5" xfId="30"/>
    <cellStyle name="Moneda 2 6" xfId="49"/>
    <cellStyle name="Moneda 2 7" xfId="59"/>
    <cellStyle name="Moneda 3" xfId="10"/>
    <cellStyle name="Moneda 3 2" xfId="19"/>
    <cellStyle name="Moneda 3 2 2" xfId="37"/>
    <cellStyle name="Moneda 3 2 3" xfId="51"/>
    <cellStyle name="Moneda 3 2 4" xfId="61"/>
    <cellStyle name="Moneda 3 3" xfId="25"/>
    <cellStyle name="Moneda 3 3 2" xfId="43"/>
    <cellStyle name="Moneda 3 4" xfId="31"/>
    <cellStyle name="Moneda 3 5" xfId="53"/>
    <cellStyle name="Moneda 3 6" xfId="63"/>
    <cellStyle name="Moneda 4" xfId="11"/>
    <cellStyle name="Moneda 4 2" xfId="16"/>
    <cellStyle name="Moneda 4 2 2" xfId="22"/>
    <cellStyle name="Moneda 4 2 2 2" xfId="40"/>
    <cellStyle name="Moneda 4 2 3" xfId="28"/>
    <cellStyle name="Moneda 4 2 3 2" xfId="46"/>
    <cellStyle name="Moneda 4 2 4" xfId="34"/>
    <cellStyle name="Moneda 4 2 5" xfId="56"/>
    <cellStyle name="Moneda 4 2 6" xfId="66"/>
    <cellStyle name="Moneda 4 3" xfId="20"/>
    <cellStyle name="Moneda 4 3 2" xfId="38"/>
    <cellStyle name="Moneda 4 3 3" xfId="54"/>
    <cellStyle name="Moneda 4 3 4" xfId="64"/>
    <cellStyle name="Moneda 4 4" xfId="26"/>
    <cellStyle name="Moneda 4 4 2" xfId="44"/>
    <cellStyle name="Moneda 4 5" xfId="32"/>
    <cellStyle name="Moneda 4 6" xfId="48"/>
    <cellStyle name="Moneda 4 7" xfId="58"/>
    <cellStyle name="Moneda 5" xfId="15"/>
    <cellStyle name="Moneda 5 2" xfId="21"/>
    <cellStyle name="Moneda 5 2 2" xfId="39"/>
    <cellStyle name="Moneda 5 2 3" xfId="55"/>
    <cellStyle name="Moneda 5 2 4" xfId="65"/>
    <cellStyle name="Moneda 5 3" xfId="27"/>
    <cellStyle name="Moneda 5 3 2" xfId="45"/>
    <cellStyle name="Moneda 5 4" xfId="33"/>
    <cellStyle name="Moneda 5 5" xfId="50"/>
    <cellStyle name="Moneda 5 6" xfId="60"/>
    <cellStyle name="Moneda 6" xfId="17"/>
    <cellStyle name="Moneda 6 2" xfId="23"/>
    <cellStyle name="Moneda 6 2 2" xfId="41"/>
    <cellStyle name="Moneda 6 3" xfId="29"/>
    <cellStyle name="Moneda 6 3 2" xfId="47"/>
    <cellStyle name="Moneda 6 4" xfId="35"/>
    <cellStyle name="Moneda 6 5" xfId="57"/>
    <cellStyle name="Moneda 6 6" xfId="67"/>
    <cellStyle name="Normal" xfId="0" builtinId="0"/>
    <cellStyle name="Normal 2" xfId="5"/>
    <cellStyle name="Normal 3" xfId="9"/>
    <cellStyle name="Normal 4" xfId="1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104776</xdr:colOff>
      <xdr:row>0</xdr:row>
      <xdr:rowOff>123825</xdr:rowOff>
    </xdr:from>
    <xdr:to>
      <xdr:col>1</xdr:col>
      <xdr:colOff>752475</xdr:colOff>
      <xdr:row>4</xdr:row>
      <xdr:rowOff>85724</xdr:rowOff>
    </xdr:to>
    <xdr:grpSp>
      <xdr:nvGrpSpPr>
        <xdr:cNvPr id="2" name="Group 14"/>
        <xdr:cNvGrpSpPr>
          <a:grpSpLocks/>
        </xdr:cNvGrpSpPr>
      </xdr:nvGrpSpPr>
      <xdr:grpSpPr bwMode="auto">
        <a:xfrm>
          <a:off x="1009651" y="123825"/>
          <a:ext cx="647699" cy="1028699"/>
          <a:chOff x="5314" y="697"/>
          <a:chExt cx="1785" cy="1550"/>
        </a:xfrm>
      </xdr:grpSpPr>
      <xdr:sp macro="" textlink="">
        <xdr:nvSpPr>
          <xdr:cNvPr id="3"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8</xdr:col>
      <xdr:colOff>47626</xdr:colOff>
      <xdr:row>0</xdr:row>
      <xdr:rowOff>0</xdr:rowOff>
    </xdr:from>
    <xdr:to>
      <xdr:col>8</xdr:col>
      <xdr:colOff>619125</xdr:colOff>
      <xdr:row>4</xdr:row>
      <xdr:rowOff>76200</xdr:rowOff>
    </xdr:to>
    <xdr:pic>
      <xdr:nvPicPr>
        <xdr:cNvPr id="18"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9576" y="0"/>
          <a:ext cx="571499"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257175</xdr:colOff>
      <xdr:row>0</xdr:row>
      <xdr:rowOff>0</xdr:rowOff>
    </xdr:from>
    <xdr:to>
      <xdr:col>18</xdr:col>
      <xdr:colOff>1076324</xdr:colOff>
      <xdr:row>4</xdr:row>
      <xdr:rowOff>133350</xdr:rowOff>
    </xdr:to>
    <xdr:pic>
      <xdr:nvPicPr>
        <xdr:cNvPr id="35"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06625" y="0"/>
          <a:ext cx="1714499"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123827</xdr:colOff>
      <xdr:row>0</xdr:row>
      <xdr:rowOff>123825</xdr:rowOff>
    </xdr:from>
    <xdr:to>
      <xdr:col>0</xdr:col>
      <xdr:colOff>704851</xdr:colOff>
      <xdr:row>4</xdr:row>
      <xdr:rowOff>123824</xdr:rowOff>
    </xdr:to>
    <xdr:grpSp>
      <xdr:nvGrpSpPr>
        <xdr:cNvPr id="2" name="Group 14"/>
        <xdr:cNvGrpSpPr>
          <a:grpSpLocks/>
        </xdr:cNvGrpSpPr>
      </xdr:nvGrpSpPr>
      <xdr:grpSpPr bwMode="auto">
        <a:xfrm>
          <a:off x="123827" y="123825"/>
          <a:ext cx="581024" cy="761999"/>
          <a:chOff x="5314" y="697"/>
          <a:chExt cx="1785" cy="1550"/>
        </a:xfrm>
      </xdr:grpSpPr>
      <xdr:sp macro="" textlink="">
        <xdr:nvSpPr>
          <xdr:cNvPr id="3"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7</xdr:col>
      <xdr:colOff>57151</xdr:colOff>
      <xdr:row>0</xdr:row>
      <xdr:rowOff>66677</xdr:rowOff>
    </xdr:from>
    <xdr:to>
      <xdr:col>7</xdr:col>
      <xdr:colOff>742950</xdr:colOff>
      <xdr:row>4</xdr:row>
      <xdr:rowOff>180975</xdr:rowOff>
    </xdr:to>
    <xdr:pic>
      <xdr:nvPicPr>
        <xdr:cNvPr id="18"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9276" y="66677"/>
          <a:ext cx="685799" cy="87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76200</xdr:colOff>
      <xdr:row>0</xdr:row>
      <xdr:rowOff>152400</xdr:rowOff>
    </xdr:from>
    <xdr:to>
      <xdr:col>8</xdr:col>
      <xdr:colOff>695325</xdr:colOff>
      <xdr:row>4</xdr:row>
      <xdr:rowOff>152400</xdr:rowOff>
    </xdr:to>
    <xdr:grpSp>
      <xdr:nvGrpSpPr>
        <xdr:cNvPr id="19" name="Group 14"/>
        <xdr:cNvGrpSpPr>
          <a:grpSpLocks/>
        </xdr:cNvGrpSpPr>
      </xdr:nvGrpSpPr>
      <xdr:grpSpPr bwMode="auto">
        <a:xfrm>
          <a:off x="7181850" y="152400"/>
          <a:ext cx="619125" cy="762000"/>
          <a:chOff x="5314" y="697"/>
          <a:chExt cx="1785" cy="1550"/>
        </a:xfrm>
      </xdr:grpSpPr>
      <xdr:sp macro="" textlink="">
        <xdr:nvSpPr>
          <xdr:cNvPr id="20"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16</xdr:col>
      <xdr:colOff>57151</xdr:colOff>
      <xdr:row>0</xdr:row>
      <xdr:rowOff>0</xdr:rowOff>
    </xdr:from>
    <xdr:to>
      <xdr:col>16</xdr:col>
      <xdr:colOff>666751</xdr:colOff>
      <xdr:row>4</xdr:row>
      <xdr:rowOff>171450</xdr:rowOff>
    </xdr:to>
    <xdr:pic>
      <xdr:nvPicPr>
        <xdr:cNvPr id="35"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9301" y="0"/>
          <a:ext cx="6096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57150</xdr:colOff>
      <xdr:row>0</xdr:row>
      <xdr:rowOff>0</xdr:rowOff>
    </xdr:from>
    <xdr:to>
      <xdr:col>17</xdr:col>
      <xdr:colOff>676275</xdr:colOff>
      <xdr:row>4</xdr:row>
      <xdr:rowOff>161925</xdr:rowOff>
    </xdr:to>
    <xdr:pic>
      <xdr:nvPicPr>
        <xdr:cNvPr id="35"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11425" y="0"/>
          <a:ext cx="619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0</xdr:row>
      <xdr:rowOff>123825</xdr:rowOff>
    </xdr:from>
    <xdr:to>
      <xdr:col>2</xdr:col>
      <xdr:colOff>0</xdr:colOff>
      <xdr:row>4</xdr:row>
      <xdr:rowOff>95250</xdr:rowOff>
    </xdr:to>
    <xdr:grpSp>
      <xdr:nvGrpSpPr>
        <xdr:cNvPr id="36" name="Group 14"/>
        <xdr:cNvGrpSpPr>
          <a:grpSpLocks/>
        </xdr:cNvGrpSpPr>
      </xdr:nvGrpSpPr>
      <xdr:grpSpPr bwMode="auto">
        <a:xfrm>
          <a:off x="885825" y="123825"/>
          <a:ext cx="1019175" cy="657225"/>
          <a:chOff x="5314" y="697"/>
          <a:chExt cx="1785" cy="1550"/>
        </a:xfrm>
      </xdr:grpSpPr>
      <xdr:sp macro="" textlink="">
        <xdr:nvSpPr>
          <xdr:cNvPr id="37"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8</xdr:col>
      <xdr:colOff>114301</xdr:colOff>
      <xdr:row>0</xdr:row>
      <xdr:rowOff>57152</xdr:rowOff>
    </xdr:from>
    <xdr:to>
      <xdr:col>8</xdr:col>
      <xdr:colOff>685801</xdr:colOff>
      <xdr:row>4</xdr:row>
      <xdr:rowOff>38100</xdr:rowOff>
    </xdr:to>
    <xdr:pic>
      <xdr:nvPicPr>
        <xdr:cNvPr id="52"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19976" y="57152"/>
          <a:ext cx="571500" cy="66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76201</xdr:colOff>
      <xdr:row>0</xdr:row>
      <xdr:rowOff>133350</xdr:rowOff>
    </xdr:from>
    <xdr:to>
      <xdr:col>9</xdr:col>
      <xdr:colOff>695326</xdr:colOff>
      <xdr:row>4</xdr:row>
      <xdr:rowOff>114300</xdr:rowOff>
    </xdr:to>
    <xdr:grpSp>
      <xdr:nvGrpSpPr>
        <xdr:cNvPr id="53" name="Group 14"/>
        <xdr:cNvGrpSpPr>
          <a:grpSpLocks/>
        </xdr:cNvGrpSpPr>
      </xdr:nvGrpSpPr>
      <xdr:grpSpPr bwMode="auto">
        <a:xfrm>
          <a:off x="8143876" y="133350"/>
          <a:ext cx="619125" cy="666750"/>
          <a:chOff x="5314" y="697"/>
          <a:chExt cx="1785" cy="1550"/>
        </a:xfrm>
      </xdr:grpSpPr>
      <xdr:sp macro="" textlink="">
        <xdr:nvSpPr>
          <xdr:cNvPr id="54"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4"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7"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17</xdr:col>
      <xdr:colOff>57150</xdr:colOff>
      <xdr:row>0</xdr:row>
      <xdr:rowOff>0</xdr:rowOff>
    </xdr:from>
    <xdr:to>
      <xdr:col>17</xdr:col>
      <xdr:colOff>676275</xdr:colOff>
      <xdr:row>4</xdr:row>
      <xdr:rowOff>161925</xdr:rowOff>
    </xdr:to>
    <xdr:pic>
      <xdr:nvPicPr>
        <xdr:cNvPr id="69"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92425" y="0"/>
          <a:ext cx="619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1028700</xdr:colOff>
      <xdr:row>4</xdr:row>
      <xdr:rowOff>95250</xdr:rowOff>
    </xdr:to>
    <xdr:grpSp>
      <xdr:nvGrpSpPr>
        <xdr:cNvPr id="2" name="Group 14"/>
        <xdr:cNvGrpSpPr>
          <a:grpSpLocks/>
        </xdr:cNvGrpSpPr>
      </xdr:nvGrpSpPr>
      <xdr:grpSpPr bwMode="auto">
        <a:xfrm>
          <a:off x="123825" y="123825"/>
          <a:ext cx="904875" cy="657225"/>
          <a:chOff x="5314" y="697"/>
          <a:chExt cx="1785" cy="1550"/>
        </a:xfrm>
      </xdr:grpSpPr>
      <xdr:sp macro="" textlink="">
        <xdr:nvSpPr>
          <xdr:cNvPr id="3"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7</xdr:col>
      <xdr:colOff>114301</xdr:colOff>
      <xdr:row>0</xdr:row>
      <xdr:rowOff>57151</xdr:rowOff>
    </xdr:from>
    <xdr:to>
      <xdr:col>7</xdr:col>
      <xdr:colOff>819151</xdr:colOff>
      <xdr:row>4</xdr:row>
      <xdr:rowOff>151476</xdr:rowOff>
    </xdr:to>
    <xdr:pic>
      <xdr:nvPicPr>
        <xdr:cNvPr id="18"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6" y="57151"/>
          <a:ext cx="704850" cy="78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228600</xdr:colOff>
      <xdr:row>0</xdr:row>
      <xdr:rowOff>104775</xdr:rowOff>
    </xdr:from>
    <xdr:to>
      <xdr:col>8</xdr:col>
      <xdr:colOff>1095375</xdr:colOff>
      <xdr:row>4</xdr:row>
      <xdr:rowOff>85725</xdr:rowOff>
    </xdr:to>
    <xdr:grpSp>
      <xdr:nvGrpSpPr>
        <xdr:cNvPr id="19" name="Group 14"/>
        <xdr:cNvGrpSpPr>
          <a:grpSpLocks/>
        </xdr:cNvGrpSpPr>
      </xdr:nvGrpSpPr>
      <xdr:grpSpPr bwMode="auto">
        <a:xfrm>
          <a:off x="8943975" y="104775"/>
          <a:ext cx="866775" cy="666750"/>
          <a:chOff x="5314" y="697"/>
          <a:chExt cx="1785" cy="1550"/>
        </a:xfrm>
      </xdr:grpSpPr>
      <xdr:sp macro="" textlink="">
        <xdr:nvSpPr>
          <xdr:cNvPr id="20"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16</xdr:col>
      <xdr:colOff>57150</xdr:colOff>
      <xdr:row>0</xdr:row>
      <xdr:rowOff>0</xdr:rowOff>
    </xdr:from>
    <xdr:to>
      <xdr:col>16</xdr:col>
      <xdr:colOff>866775</xdr:colOff>
      <xdr:row>4</xdr:row>
      <xdr:rowOff>104775</xdr:rowOff>
    </xdr:to>
    <xdr:pic>
      <xdr:nvPicPr>
        <xdr:cNvPr id="35"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97675" y="0"/>
          <a:ext cx="8096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xdr:col>
      <xdr:colOff>0</xdr:colOff>
      <xdr:row>4</xdr:row>
      <xdr:rowOff>95250</xdr:rowOff>
    </xdr:to>
    <xdr:grpSp>
      <xdr:nvGrpSpPr>
        <xdr:cNvPr id="2" name="Group 14"/>
        <xdr:cNvGrpSpPr>
          <a:grpSpLocks/>
        </xdr:cNvGrpSpPr>
      </xdr:nvGrpSpPr>
      <xdr:grpSpPr bwMode="auto">
        <a:xfrm>
          <a:off x="123825" y="123825"/>
          <a:ext cx="923925" cy="657225"/>
          <a:chOff x="5314" y="697"/>
          <a:chExt cx="1785" cy="1550"/>
        </a:xfrm>
      </xdr:grpSpPr>
      <xdr:sp macro="" textlink="">
        <xdr:nvSpPr>
          <xdr:cNvPr id="3"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7</xdr:col>
      <xdr:colOff>114301</xdr:colOff>
      <xdr:row>0</xdr:row>
      <xdr:rowOff>57151</xdr:rowOff>
    </xdr:from>
    <xdr:to>
      <xdr:col>7</xdr:col>
      <xdr:colOff>819151</xdr:colOff>
      <xdr:row>4</xdr:row>
      <xdr:rowOff>75276</xdr:rowOff>
    </xdr:to>
    <xdr:pic>
      <xdr:nvPicPr>
        <xdr:cNvPr id="18"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8601" y="57151"/>
          <a:ext cx="704850" cy="78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228600</xdr:colOff>
      <xdr:row>0</xdr:row>
      <xdr:rowOff>104775</xdr:rowOff>
    </xdr:from>
    <xdr:to>
      <xdr:col>9</xdr:col>
      <xdr:colOff>0</xdr:colOff>
      <xdr:row>4</xdr:row>
      <xdr:rowOff>85725</xdr:rowOff>
    </xdr:to>
    <xdr:grpSp>
      <xdr:nvGrpSpPr>
        <xdr:cNvPr id="19" name="Group 14"/>
        <xdr:cNvGrpSpPr>
          <a:grpSpLocks/>
        </xdr:cNvGrpSpPr>
      </xdr:nvGrpSpPr>
      <xdr:grpSpPr bwMode="auto">
        <a:xfrm>
          <a:off x="8943975" y="104775"/>
          <a:ext cx="942975" cy="666750"/>
          <a:chOff x="5314" y="697"/>
          <a:chExt cx="1785" cy="1550"/>
        </a:xfrm>
      </xdr:grpSpPr>
      <xdr:sp macro="" textlink="">
        <xdr:nvSpPr>
          <xdr:cNvPr id="20"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16</xdr:col>
      <xdr:colOff>57150</xdr:colOff>
      <xdr:row>0</xdr:row>
      <xdr:rowOff>0</xdr:rowOff>
    </xdr:from>
    <xdr:to>
      <xdr:col>16</xdr:col>
      <xdr:colOff>866775</xdr:colOff>
      <xdr:row>4</xdr:row>
      <xdr:rowOff>28575</xdr:rowOff>
    </xdr:to>
    <xdr:pic>
      <xdr:nvPicPr>
        <xdr:cNvPr id="35"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11650" y="0"/>
          <a:ext cx="8096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1104900</xdr:colOff>
      <xdr:row>4</xdr:row>
      <xdr:rowOff>123825</xdr:rowOff>
    </xdr:to>
    <xdr:grpSp>
      <xdr:nvGrpSpPr>
        <xdr:cNvPr id="2" name="Group 14"/>
        <xdr:cNvGrpSpPr>
          <a:grpSpLocks/>
        </xdr:cNvGrpSpPr>
      </xdr:nvGrpSpPr>
      <xdr:grpSpPr bwMode="auto">
        <a:xfrm>
          <a:off x="123825" y="123825"/>
          <a:ext cx="981075" cy="762000"/>
          <a:chOff x="5314" y="697"/>
          <a:chExt cx="1785" cy="1550"/>
        </a:xfrm>
      </xdr:grpSpPr>
      <xdr:sp macro="" textlink="">
        <xdr:nvSpPr>
          <xdr:cNvPr id="3"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7</xdr:col>
      <xdr:colOff>66676</xdr:colOff>
      <xdr:row>0</xdr:row>
      <xdr:rowOff>66676</xdr:rowOff>
    </xdr:from>
    <xdr:to>
      <xdr:col>7</xdr:col>
      <xdr:colOff>770078</xdr:colOff>
      <xdr:row>4</xdr:row>
      <xdr:rowOff>152400</xdr:rowOff>
    </xdr:to>
    <xdr:pic>
      <xdr:nvPicPr>
        <xdr:cNvPr id="18"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1" y="66676"/>
          <a:ext cx="703402" cy="847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57150</xdr:colOff>
      <xdr:row>0</xdr:row>
      <xdr:rowOff>161925</xdr:rowOff>
    </xdr:from>
    <xdr:to>
      <xdr:col>8</xdr:col>
      <xdr:colOff>1114425</xdr:colOff>
      <xdr:row>4</xdr:row>
      <xdr:rowOff>142875</xdr:rowOff>
    </xdr:to>
    <xdr:grpSp>
      <xdr:nvGrpSpPr>
        <xdr:cNvPr id="19" name="Group 14"/>
        <xdr:cNvGrpSpPr>
          <a:grpSpLocks/>
        </xdr:cNvGrpSpPr>
      </xdr:nvGrpSpPr>
      <xdr:grpSpPr bwMode="auto">
        <a:xfrm>
          <a:off x="8982075" y="161925"/>
          <a:ext cx="1019175" cy="742950"/>
          <a:chOff x="5314" y="697"/>
          <a:chExt cx="1785" cy="1550"/>
        </a:xfrm>
      </xdr:grpSpPr>
      <xdr:sp macro="" textlink="">
        <xdr:nvSpPr>
          <xdr:cNvPr id="20"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16</xdr:col>
      <xdr:colOff>57151</xdr:colOff>
      <xdr:row>0</xdr:row>
      <xdr:rowOff>0</xdr:rowOff>
    </xdr:from>
    <xdr:to>
      <xdr:col>16</xdr:col>
      <xdr:colOff>666751</xdr:colOff>
      <xdr:row>4</xdr:row>
      <xdr:rowOff>161925</xdr:rowOff>
    </xdr:to>
    <xdr:pic>
      <xdr:nvPicPr>
        <xdr:cNvPr id="35"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6" y="0"/>
          <a:ext cx="6096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123826</xdr:colOff>
      <xdr:row>0</xdr:row>
      <xdr:rowOff>123824</xdr:rowOff>
    </xdr:from>
    <xdr:to>
      <xdr:col>2</xdr:col>
      <xdr:colOff>0</xdr:colOff>
      <xdr:row>4</xdr:row>
      <xdr:rowOff>152400</xdr:rowOff>
    </xdr:to>
    <xdr:grpSp>
      <xdr:nvGrpSpPr>
        <xdr:cNvPr id="2" name="Group 14"/>
        <xdr:cNvGrpSpPr>
          <a:grpSpLocks/>
        </xdr:cNvGrpSpPr>
      </xdr:nvGrpSpPr>
      <xdr:grpSpPr bwMode="auto">
        <a:xfrm>
          <a:off x="885826" y="123824"/>
          <a:ext cx="828674" cy="990601"/>
          <a:chOff x="5314" y="697"/>
          <a:chExt cx="1785" cy="1550"/>
        </a:xfrm>
      </xdr:grpSpPr>
      <xdr:sp macro="" textlink="">
        <xdr:nvSpPr>
          <xdr:cNvPr id="3"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8</xdr:col>
      <xdr:colOff>38100</xdr:colOff>
      <xdr:row>0</xdr:row>
      <xdr:rowOff>38102</xdr:rowOff>
    </xdr:from>
    <xdr:to>
      <xdr:col>8</xdr:col>
      <xdr:colOff>762000</xdr:colOff>
      <xdr:row>4</xdr:row>
      <xdr:rowOff>219075</xdr:rowOff>
    </xdr:to>
    <xdr:pic>
      <xdr:nvPicPr>
        <xdr:cNvPr id="18"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00900" y="38102"/>
          <a:ext cx="723900" cy="1142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xdr:colOff>
      <xdr:row>0</xdr:row>
      <xdr:rowOff>161925</xdr:rowOff>
    </xdr:from>
    <xdr:to>
      <xdr:col>10</xdr:col>
      <xdr:colOff>0</xdr:colOff>
      <xdr:row>4</xdr:row>
      <xdr:rowOff>142875</xdr:rowOff>
    </xdr:to>
    <xdr:grpSp>
      <xdr:nvGrpSpPr>
        <xdr:cNvPr id="19" name="Group 14"/>
        <xdr:cNvGrpSpPr>
          <a:grpSpLocks/>
        </xdr:cNvGrpSpPr>
      </xdr:nvGrpSpPr>
      <xdr:grpSpPr bwMode="auto">
        <a:xfrm>
          <a:off x="8029575" y="161925"/>
          <a:ext cx="838200" cy="942975"/>
          <a:chOff x="5314" y="697"/>
          <a:chExt cx="1785" cy="1550"/>
        </a:xfrm>
      </xdr:grpSpPr>
      <xdr:sp macro="" textlink="">
        <xdr:nvSpPr>
          <xdr:cNvPr id="20"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17</xdr:col>
      <xdr:colOff>57149</xdr:colOff>
      <xdr:row>0</xdr:row>
      <xdr:rowOff>0</xdr:rowOff>
    </xdr:from>
    <xdr:to>
      <xdr:col>17</xdr:col>
      <xdr:colOff>723900</xdr:colOff>
      <xdr:row>4</xdr:row>
      <xdr:rowOff>76200</xdr:rowOff>
    </xdr:to>
    <xdr:pic>
      <xdr:nvPicPr>
        <xdr:cNvPr id="35"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97199" y="0"/>
          <a:ext cx="666751"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0</xdr:row>
      <xdr:rowOff>123825</xdr:rowOff>
    </xdr:from>
    <xdr:to>
      <xdr:col>1</xdr:col>
      <xdr:colOff>942976</xdr:colOff>
      <xdr:row>4</xdr:row>
      <xdr:rowOff>76200</xdr:rowOff>
    </xdr:to>
    <xdr:grpSp>
      <xdr:nvGrpSpPr>
        <xdr:cNvPr id="2" name="Group 14"/>
        <xdr:cNvGrpSpPr>
          <a:grpSpLocks/>
        </xdr:cNvGrpSpPr>
      </xdr:nvGrpSpPr>
      <xdr:grpSpPr bwMode="auto">
        <a:xfrm>
          <a:off x="657226" y="123825"/>
          <a:ext cx="771525" cy="1066800"/>
          <a:chOff x="5314" y="697"/>
          <a:chExt cx="1785" cy="1550"/>
        </a:xfrm>
      </xdr:grpSpPr>
      <xdr:sp macro="" textlink="">
        <xdr:nvSpPr>
          <xdr:cNvPr id="3"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8</xdr:col>
      <xdr:colOff>114300</xdr:colOff>
      <xdr:row>0</xdr:row>
      <xdr:rowOff>57152</xdr:rowOff>
    </xdr:from>
    <xdr:to>
      <xdr:col>9</xdr:col>
      <xdr:colOff>9525</xdr:colOff>
      <xdr:row>2</xdr:row>
      <xdr:rowOff>208122</xdr:rowOff>
    </xdr:to>
    <xdr:pic>
      <xdr:nvPicPr>
        <xdr:cNvPr id="18"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0525" y="57152"/>
          <a:ext cx="628650" cy="77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142876</xdr:colOff>
      <xdr:row>0</xdr:row>
      <xdr:rowOff>142874</xdr:rowOff>
    </xdr:from>
    <xdr:to>
      <xdr:col>9</xdr:col>
      <xdr:colOff>676276</xdr:colOff>
      <xdr:row>4</xdr:row>
      <xdr:rowOff>123825</xdr:rowOff>
    </xdr:to>
    <xdr:grpSp>
      <xdr:nvGrpSpPr>
        <xdr:cNvPr id="19" name="Group 14"/>
        <xdr:cNvGrpSpPr>
          <a:grpSpLocks/>
        </xdr:cNvGrpSpPr>
      </xdr:nvGrpSpPr>
      <xdr:grpSpPr bwMode="auto">
        <a:xfrm>
          <a:off x="8248651" y="142874"/>
          <a:ext cx="533400" cy="1095376"/>
          <a:chOff x="5314" y="697"/>
          <a:chExt cx="1785" cy="1550"/>
        </a:xfrm>
      </xdr:grpSpPr>
      <xdr:sp macro="" textlink="">
        <xdr:nvSpPr>
          <xdr:cNvPr id="20"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17</xdr:col>
      <xdr:colOff>57151</xdr:colOff>
      <xdr:row>0</xdr:row>
      <xdr:rowOff>0</xdr:rowOff>
    </xdr:from>
    <xdr:to>
      <xdr:col>17</xdr:col>
      <xdr:colOff>619125</xdr:colOff>
      <xdr:row>2</xdr:row>
      <xdr:rowOff>200025</xdr:rowOff>
    </xdr:to>
    <xdr:pic>
      <xdr:nvPicPr>
        <xdr:cNvPr id="35" name="5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87451" y="0"/>
          <a:ext cx="561974"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104776</xdr:colOff>
      <xdr:row>0</xdr:row>
      <xdr:rowOff>19051</xdr:rowOff>
    </xdr:from>
    <xdr:to>
      <xdr:col>1</xdr:col>
      <xdr:colOff>914401</xdr:colOff>
      <xdr:row>4</xdr:row>
      <xdr:rowOff>9525</xdr:rowOff>
    </xdr:to>
    <xdr:grpSp>
      <xdr:nvGrpSpPr>
        <xdr:cNvPr id="2" name="Group 14"/>
        <xdr:cNvGrpSpPr>
          <a:grpSpLocks/>
        </xdr:cNvGrpSpPr>
      </xdr:nvGrpSpPr>
      <xdr:grpSpPr bwMode="auto">
        <a:xfrm>
          <a:off x="866776" y="19051"/>
          <a:ext cx="809625" cy="676274"/>
          <a:chOff x="5314" y="697"/>
          <a:chExt cx="1785" cy="1550"/>
        </a:xfrm>
      </xdr:grpSpPr>
      <xdr:sp macro="" textlink="">
        <xdr:nvSpPr>
          <xdr:cNvPr id="3"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8</xdr:col>
      <xdr:colOff>114301</xdr:colOff>
      <xdr:row>0</xdr:row>
      <xdr:rowOff>57152</xdr:rowOff>
    </xdr:from>
    <xdr:to>
      <xdr:col>8</xdr:col>
      <xdr:colOff>800100</xdr:colOff>
      <xdr:row>4</xdr:row>
      <xdr:rowOff>85725</xdr:rowOff>
    </xdr:to>
    <xdr:pic>
      <xdr:nvPicPr>
        <xdr:cNvPr id="18"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5226" y="57152"/>
          <a:ext cx="685799" cy="790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142875</xdr:colOff>
      <xdr:row>0</xdr:row>
      <xdr:rowOff>142875</xdr:rowOff>
    </xdr:from>
    <xdr:to>
      <xdr:col>10</xdr:col>
      <xdr:colOff>0</xdr:colOff>
      <xdr:row>4</xdr:row>
      <xdr:rowOff>142875</xdr:rowOff>
    </xdr:to>
    <xdr:grpSp>
      <xdr:nvGrpSpPr>
        <xdr:cNvPr id="19" name="Group 14"/>
        <xdr:cNvGrpSpPr>
          <a:grpSpLocks/>
        </xdr:cNvGrpSpPr>
      </xdr:nvGrpSpPr>
      <xdr:grpSpPr bwMode="auto">
        <a:xfrm>
          <a:off x="8372475" y="142875"/>
          <a:ext cx="609600" cy="685800"/>
          <a:chOff x="5314" y="697"/>
          <a:chExt cx="1785" cy="1550"/>
        </a:xfrm>
      </xdr:grpSpPr>
      <xdr:sp macro="" textlink="">
        <xdr:nvSpPr>
          <xdr:cNvPr id="20"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17</xdr:col>
      <xdr:colOff>57150</xdr:colOff>
      <xdr:row>0</xdr:row>
      <xdr:rowOff>0</xdr:rowOff>
    </xdr:from>
    <xdr:to>
      <xdr:col>17</xdr:col>
      <xdr:colOff>744567</xdr:colOff>
      <xdr:row>4</xdr:row>
      <xdr:rowOff>95250</xdr:rowOff>
    </xdr:to>
    <xdr:pic>
      <xdr:nvPicPr>
        <xdr:cNvPr id="35"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97125" y="0"/>
          <a:ext cx="68741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104776</xdr:colOff>
      <xdr:row>0</xdr:row>
      <xdr:rowOff>19051</xdr:rowOff>
    </xdr:from>
    <xdr:to>
      <xdr:col>1</xdr:col>
      <xdr:colOff>914401</xdr:colOff>
      <xdr:row>4</xdr:row>
      <xdr:rowOff>9525</xdr:rowOff>
    </xdr:to>
    <xdr:grpSp>
      <xdr:nvGrpSpPr>
        <xdr:cNvPr id="36" name="Group 14"/>
        <xdr:cNvGrpSpPr>
          <a:grpSpLocks/>
        </xdr:cNvGrpSpPr>
      </xdr:nvGrpSpPr>
      <xdr:grpSpPr bwMode="auto">
        <a:xfrm>
          <a:off x="866776" y="19051"/>
          <a:ext cx="809625" cy="676274"/>
          <a:chOff x="5314" y="697"/>
          <a:chExt cx="1785" cy="1550"/>
        </a:xfrm>
      </xdr:grpSpPr>
      <xdr:sp macro="" textlink="">
        <xdr:nvSpPr>
          <xdr:cNvPr id="37"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8</xdr:col>
      <xdr:colOff>114301</xdr:colOff>
      <xdr:row>0</xdr:row>
      <xdr:rowOff>57152</xdr:rowOff>
    </xdr:from>
    <xdr:to>
      <xdr:col>8</xdr:col>
      <xdr:colOff>800100</xdr:colOff>
      <xdr:row>4</xdr:row>
      <xdr:rowOff>85725</xdr:rowOff>
    </xdr:to>
    <xdr:pic>
      <xdr:nvPicPr>
        <xdr:cNvPr id="5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5226" y="57152"/>
          <a:ext cx="685799"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142875</xdr:colOff>
      <xdr:row>0</xdr:row>
      <xdr:rowOff>142875</xdr:rowOff>
    </xdr:from>
    <xdr:to>
      <xdr:col>10</xdr:col>
      <xdr:colOff>0</xdr:colOff>
      <xdr:row>4</xdr:row>
      <xdr:rowOff>142875</xdr:rowOff>
    </xdr:to>
    <xdr:grpSp>
      <xdr:nvGrpSpPr>
        <xdr:cNvPr id="53" name="Group 14"/>
        <xdr:cNvGrpSpPr>
          <a:grpSpLocks/>
        </xdr:cNvGrpSpPr>
      </xdr:nvGrpSpPr>
      <xdr:grpSpPr bwMode="auto">
        <a:xfrm>
          <a:off x="8372475" y="142875"/>
          <a:ext cx="609600" cy="685800"/>
          <a:chOff x="5314" y="697"/>
          <a:chExt cx="1785" cy="1550"/>
        </a:xfrm>
      </xdr:grpSpPr>
      <xdr:sp macro="" textlink="">
        <xdr:nvSpPr>
          <xdr:cNvPr id="54"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4"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7"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17</xdr:col>
      <xdr:colOff>57150</xdr:colOff>
      <xdr:row>0</xdr:row>
      <xdr:rowOff>0</xdr:rowOff>
    </xdr:from>
    <xdr:to>
      <xdr:col>17</xdr:col>
      <xdr:colOff>744567</xdr:colOff>
      <xdr:row>4</xdr:row>
      <xdr:rowOff>95250</xdr:rowOff>
    </xdr:to>
    <xdr:pic>
      <xdr:nvPicPr>
        <xdr:cNvPr id="69"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97125" y="0"/>
          <a:ext cx="687417"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57150</xdr:colOff>
      <xdr:row>0</xdr:row>
      <xdr:rowOff>0</xdr:rowOff>
    </xdr:from>
    <xdr:to>
      <xdr:col>16</xdr:col>
      <xdr:colOff>744567</xdr:colOff>
      <xdr:row>4</xdr:row>
      <xdr:rowOff>95250</xdr:rowOff>
    </xdr:to>
    <xdr:pic>
      <xdr:nvPicPr>
        <xdr:cNvPr id="37"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77650" y="0"/>
          <a:ext cx="68741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85726</xdr:colOff>
      <xdr:row>0</xdr:row>
      <xdr:rowOff>95251</xdr:rowOff>
    </xdr:from>
    <xdr:to>
      <xdr:col>0</xdr:col>
      <xdr:colOff>723901</xdr:colOff>
      <xdr:row>4</xdr:row>
      <xdr:rowOff>85725</xdr:rowOff>
    </xdr:to>
    <xdr:grpSp>
      <xdr:nvGrpSpPr>
        <xdr:cNvPr id="38" name="Group 14"/>
        <xdr:cNvGrpSpPr>
          <a:grpSpLocks/>
        </xdr:cNvGrpSpPr>
      </xdr:nvGrpSpPr>
      <xdr:grpSpPr bwMode="auto">
        <a:xfrm>
          <a:off x="85726" y="95251"/>
          <a:ext cx="638175" cy="752474"/>
          <a:chOff x="5314" y="697"/>
          <a:chExt cx="1785" cy="1550"/>
        </a:xfrm>
      </xdr:grpSpPr>
      <xdr:sp macro="" textlink="">
        <xdr:nvSpPr>
          <xdr:cNvPr id="39"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7</xdr:col>
      <xdr:colOff>47627</xdr:colOff>
      <xdr:row>0</xdr:row>
      <xdr:rowOff>85727</xdr:rowOff>
    </xdr:from>
    <xdr:to>
      <xdr:col>7</xdr:col>
      <xdr:colOff>495300</xdr:colOff>
      <xdr:row>4</xdr:row>
      <xdr:rowOff>150237</xdr:rowOff>
    </xdr:to>
    <xdr:pic>
      <xdr:nvPicPr>
        <xdr:cNvPr id="54"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53052" y="85727"/>
          <a:ext cx="447673" cy="82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76200</xdr:colOff>
      <xdr:row>0</xdr:row>
      <xdr:rowOff>114300</xdr:rowOff>
    </xdr:from>
    <xdr:to>
      <xdr:col>8</xdr:col>
      <xdr:colOff>666750</xdr:colOff>
      <xdr:row>4</xdr:row>
      <xdr:rowOff>114300</xdr:rowOff>
    </xdr:to>
    <xdr:grpSp>
      <xdr:nvGrpSpPr>
        <xdr:cNvPr id="55" name="Group 14"/>
        <xdr:cNvGrpSpPr>
          <a:grpSpLocks/>
        </xdr:cNvGrpSpPr>
      </xdr:nvGrpSpPr>
      <xdr:grpSpPr bwMode="auto">
        <a:xfrm>
          <a:off x="7134225" y="114300"/>
          <a:ext cx="590550" cy="762000"/>
          <a:chOff x="5314" y="697"/>
          <a:chExt cx="1785" cy="1550"/>
        </a:xfrm>
      </xdr:grpSpPr>
      <xdr:sp macro="" textlink="">
        <xdr:nvSpPr>
          <xdr:cNvPr id="56"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4"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7"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9"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16</xdr:col>
      <xdr:colOff>57150</xdr:colOff>
      <xdr:row>0</xdr:row>
      <xdr:rowOff>0</xdr:rowOff>
    </xdr:from>
    <xdr:to>
      <xdr:col>16</xdr:col>
      <xdr:colOff>744567</xdr:colOff>
      <xdr:row>4</xdr:row>
      <xdr:rowOff>95250</xdr:rowOff>
    </xdr:to>
    <xdr:pic>
      <xdr:nvPicPr>
        <xdr:cNvPr id="71"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77650" y="0"/>
          <a:ext cx="68741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123826</xdr:colOff>
      <xdr:row>0</xdr:row>
      <xdr:rowOff>123825</xdr:rowOff>
    </xdr:from>
    <xdr:to>
      <xdr:col>0</xdr:col>
      <xdr:colOff>714376</xdr:colOff>
      <xdr:row>4</xdr:row>
      <xdr:rowOff>142875</xdr:rowOff>
    </xdr:to>
    <xdr:grpSp>
      <xdr:nvGrpSpPr>
        <xdr:cNvPr id="2" name="Group 14"/>
        <xdr:cNvGrpSpPr>
          <a:grpSpLocks/>
        </xdr:cNvGrpSpPr>
      </xdr:nvGrpSpPr>
      <xdr:grpSpPr bwMode="auto">
        <a:xfrm>
          <a:off x="123826" y="114300"/>
          <a:ext cx="590550" cy="457200"/>
          <a:chOff x="5314" y="697"/>
          <a:chExt cx="1785" cy="1550"/>
        </a:xfrm>
      </xdr:grpSpPr>
      <xdr:sp macro="" textlink="">
        <xdr:nvSpPr>
          <xdr:cNvPr id="3"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7</xdr:col>
      <xdr:colOff>66674</xdr:colOff>
      <xdr:row>0</xdr:row>
      <xdr:rowOff>1</xdr:rowOff>
    </xdr:from>
    <xdr:to>
      <xdr:col>7</xdr:col>
      <xdr:colOff>657225</xdr:colOff>
      <xdr:row>3</xdr:row>
      <xdr:rowOff>57151</xdr:rowOff>
    </xdr:to>
    <xdr:pic>
      <xdr:nvPicPr>
        <xdr:cNvPr id="18"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4174" y="1"/>
          <a:ext cx="590551"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66675</xdr:colOff>
      <xdr:row>0</xdr:row>
      <xdr:rowOff>95250</xdr:rowOff>
    </xdr:from>
    <xdr:to>
      <xdr:col>8</xdr:col>
      <xdr:colOff>628650</xdr:colOff>
      <xdr:row>4</xdr:row>
      <xdr:rowOff>85725</xdr:rowOff>
    </xdr:to>
    <xdr:grpSp>
      <xdr:nvGrpSpPr>
        <xdr:cNvPr id="19" name="Group 14"/>
        <xdr:cNvGrpSpPr>
          <a:grpSpLocks/>
        </xdr:cNvGrpSpPr>
      </xdr:nvGrpSpPr>
      <xdr:grpSpPr bwMode="auto">
        <a:xfrm>
          <a:off x="7581900" y="95250"/>
          <a:ext cx="561975" cy="447675"/>
          <a:chOff x="5314" y="697"/>
          <a:chExt cx="1785" cy="1550"/>
        </a:xfrm>
      </xdr:grpSpPr>
      <xdr:sp macro="" textlink="">
        <xdr:nvSpPr>
          <xdr:cNvPr id="20"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16</xdr:col>
      <xdr:colOff>161925</xdr:colOff>
      <xdr:row>0</xdr:row>
      <xdr:rowOff>85724</xdr:rowOff>
    </xdr:from>
    <xdr:to>
      <xdr:col>16</xdr:col>
      <xdr:colOff>704850</xdr:colOff>
      <xdr:row>6</xdr:row>
      <xdr:rowOff>282177</xdr:rowOff>
    </xdr:to>
    <xdr:pic>
      <xdr:nvPicPr>
        <xdr:cNvPr id="35" name="5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87650" y="85724"/>
          <a:ext cx="542925" cy="882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xdr:col>
      <xdr:colOff>0</xdr:colOff>
      <xdr:row>4</xdr:row>
      <xdr:rowOff>95250</xdr:rowOff>
    </xdr:to>
    <xdr:grpSp>
      <xdr:nvGrpSpPr>
        <xdr:cNvPr id="2" name="Group 14"/>
        <xdr:cNvGrpSpPr>
          <a:grpSpLocks/>
        </xdr:cNvGrpSpPr>
      </xdr:nvGrpSpPr>
      <xdr:grpSpPr bwMode="auto">
        <a:xfrm>
          <a:off x="123825" y="123825"/>
          <a:ext cx="1076325" cy="809625"/>
          <a:chOff x="5314" y="697"/>
          <a:chExt cx="1785" cy="1550"/>
        </a:xfrm>
      </xdr:grpSpPr>
      <xdr:sp macro="" textlink="">
        <xdr:nvSpPr>
          <xdr:cNvPr id="3"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7</xdr:col>
      <xdr:colOff>114300</xdr:colOff>
      <xdr:row>0</xdr:row>
      <xdr:rowOff>57151</xdr:rowOff>
    </xdr:from>
    <xdr:to>
      <xdr:col>7</xdr:col>
      <xdr:colOff>895350</xdr:colOff>
      <xdr:row>4</xdr:row>
      <xdr:rowOff>171450</xdr:rowOff>
    </xdr:to>
    <xdr:pic>
      <xdr:nvPicPr>
        <xdr:cNvPr id="18"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0700" y="57151"/>
          <a:ext cx="781050"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142876</xdr:colOff>
      <xdr:row>0</xdr:row>
      <xdr:rowOff>142875</xdr:rowOff>
    </xdr:from>
    <xdr:to>
      <xdr:col>9</xdr:col>
      <xdr:colOff>1</xdr:colOff>
      <xdr:row>4</xdr:row>
      <xdr:rowOff>123825</xdr:rowOff>
    </xdr:to>
    <xdr:grpSp>
      <xdr:nvGrpSpPr>
        <xdr:cNvPr id="19" name="Group 14"/>
        <xdr:cNvGrpSpPr>
          <a:grpSpLocks/>
        </xdr:cNvGrpSpPr>
      </xdr:nvGrpSpPr>
      <xdr:grpSpPr bwMode="auto">
        <a:xfrm>
          <a:off x="10420351" y="142875"/>
          <a:ext cx="1057275" cy="819150"/>
          <a:chOff x="5314" y="697"/>
          <a:chExt cx="1785" cy="1550"/>
        </a:xfrm>
      </xdr:grpSpPr>
      <xdr:sp macro="" textlink="">
        <xdr:nvSpPr>
          <xdr:cNvPr id="20"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16</xdr:col>
      <xdr:colOff>57150</xdr:colOff>
      <xdr:row>0</xdr:row>
      <xdr:rowOff>0</xdr:rowOff>
    </xdr:from>
    <xdr:to>
      <xdr:col>16</xdr:col>
      <xdr:colOff>866775</xdr:colOff>
      <xdr:row>5</xdr:row>
      <xdr:rowOff>152400</xdr:rowOff>
    </xdr:to>
    <xdr:pic>
      <xdr:nvPicPr>
        <xdr:cNvPr id="35"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54975" y="0"/>
          <a:ext cx="8096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57150</xdr:colOff>
      <xdr:row>0</xdr:row>
      <xdr:rowOff>0</xdr:rowOff>
    </xdr:from>
    <xdr:to>
      <xdr:col>16</xdr:col>
      <xdr:colOff>866775</xdr:colOff>
      <xdr:row>3</xdr:row>
      <xdr:rowOff>85725</xdr:rowOff>
    </xdr:to>
    <xdr:pic>
      <xdr:nvPicPr>
        <xdr:cNvPr id="35"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11650" y="0"/>
          <a:ext cx="8096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123825</xdr:rowOff>
    </xdr:from>
    <xdr:to>
      <xdr:col>1</xdr:col>
      <xdr:colOff>0</xdr:colOff>
      <xdr:row>4</xdr:row>
      <xdr:rowOff>95250</xdr:rowOff>
    </xdr:to>
    <xdr:grpSp>
      <xdr:nvGrpSpPr>
        <xdr:cNvPr id="36" name="Group 14"/>
        <xdr:cNvGrpSpPr>
          <a:grpSpLocks/>
        </xdr:cNvGrpSpPr>
      </xdr:nvGrpSpPr>
      <xdr:grpSpPr bwMode="auto">
        <a:xfrm>
          <a:off x="123825" y="123825"/>
          <a:ext cx="1076325" cy="809625"/>
          <a:chOff x="5314" y="697"/>
          <a:chExt cx="1785" cy="1550"/>
        </a:xfrm>
      </xdr:grpSpPr>
      <xdr:sp macro="" textlink="">
        <xdr:nvSpPr>
          <xdr:cNvPr id="37"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7</xdr:col>
      <xdr:colOff>114300</xdr:colOff>
      <xdr:row>0</xdr:row>
      <xdr:rowOff>57151</xdr:rowOff>
    </xdr:from>
    <xdr:to>
      <xdr:col>7</xdr:col>
      <xdr:colOff>895350</xdr:colOff>
      <xdr:row>5</xdr:row>
      <xdr:rowOff>0</xdr:rowOff>
    </xdr:to>
    <xdr:pic>
      <xdr:nvPicPr>
        <xdr:cNvPr id="5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0700" y="57151"/>
          <a:ext cx="781050" cy="95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142876</xdr:colOff>
      <xdr:row>0</xdr:row>
      <xdr:rowOff>142875</xdr:rowOff>
    </xdr:from>
    <xdr:to>
      <xdr:col>9</xdr:col>
      <xdr:colOff>1</xdr:colOff>
      <xdr:row>4</xdr:row>
      <xdr:rowOff>123825</xdr:rowOff>
    </xdr:to>
    <xdr:grpSp>
      <xdr:nvGrpSpPr>
        <xdr:cNvPr id="53" name="Group 14"/>
        <xdr:cNvGrpSpPr>
          <a:grpSpLocks/>
        </xdr:cNvGrpSpPr>
      </xdr:nvGrpSpPr>
      <xdr:grpSpPr bwMode="auto">
        <a:xfrm>
          <a:off x="10420351" y="142875"/>
          <a:ext cx="1057275" cy="819150"/>
          <a:chOff x="5314" y="697"/>
          <a:chExt cx="1785" cy="1550"/>
        </a:xfrm>
      </xdr:grpSpPr>
      <xdr:sp macro="" textlink="">
        <xdr:nvSpPr>
          <xdr:cNvPr id="54"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4"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7"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16</xdr:col>
      <xdr:colOff>57150</xdr:colOff>
      <xdr:row>0</xdr:row>
      <xdr:rowOff>0</xdr:rowOff>
    </xdr:from>
    <xdr:to>
      <xdr:col>16</xdr:col>
      <xdr:colOff>866775</xdr:colOff>
      <xdr:row>6</xdr:row>
      <xdr:rowOff>647700</xdr:rowOff>
    </xdr:to>
    <xdr:pic>
      <xdr:nvPicPr>
        <xdr:cNvPr id="69"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54975" y="0"/>
          <a:ext cx="80962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47624</xdr:colOff>
      <xdr:row>0</xdr:row>
      <xdr:rowOff>95252</xdr:rowOff>
    </xdr:from>
    <xdr:to>
      <xdr:col>6</xdr:col>
      <xdr:colOff>704849</xdr:colOff>
      <xdr:row>4</xdr:row>
      <xdr:rowOff>190500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4" y="95252"/>
          <a:ext cx="657225" cy="1352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104775</xdr:colOff>
      <xdr:row>0</xdr:row>
      <xdr:rowOff>95250</xdr:rowOff>
    </xdr:from>
    <xdr:to>
      <xdr:col>7</xdr:col>
      <xdr:colOff>638175</xdr:colOff>
      <xdr:row>4</xdr:row>
      <xdr:rowOff>209550</xdr:rowOff>
    </xdr:to>
    <xdr:grpSp>
      <xdr:nvGrpSpPr>
        <xdr:cNvPr id="3" name="Group 14"/>
        <xdr:cNvGrpSpPr>
          <a:grpSpLocks/>
        </xdr:cNvGrpSpPr>
      </xdr:nvGrpSpPr>
      <xdr:grpSpPr bwMode="auto">
        <a:xfrm>
          <a:off x="6562725" y="95250"/>
          <a:ext cx="533400" cy="1371600"/>
          <a:chOff x="5314" y="697"/>
          <a:chExt cx="1785" cy="1550"/>
        </a:xfrm>
      </xdr:grpSpPr>
      <xdr:sp macro="" textlink="">
        <xdr:nvSpPr>
          <xdr:cNvPr id="4" name="Freeform 15"/>
          <xdr:cNvSpPr>
            <a:spLocks noEditPoints="1"/>
          </xdr:cNvSpPr>
        </xdr:nvSpPr>
        <xdr:spPr bwMode="auto">
          <a:xfrm>
            <a:off x="5335" y="197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16"/>
          <xdr:cNvSpPr>
            <a:spLocks noEditPoints="1"/>
          </xdr:cNvSpPr>
        </xdr:nvSpPr>
        <xdr:spPr bwMode="auto">
          <a:xfrm>
            <a:off x="5314" y="215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7"/>
          <xdr:cNvSpPr>
            <a:spLocks noEditPoints="1"/>
          </xdr:cNvSpPr>
        </xdr:nvSpPr>
        <xdr:spPr bwMode="auto">
          <a:xfrm>
            <a:off x="5356" y="178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18"/>
          <xdr:cNvSpPr>
            <a:spLocks/>
          </xdr:cNvSpPr>
        </xdr:nvSpPr>
        <xdr:spPr bwMode="auto">
          <a:xfrm>
            <a:off x="6150" y="69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19"/>
          <xdr:cNvSpPr>
            <a:spLocks/>
          </xdr:cNvSpPr>
        </xdr:nvSpPr>
        <xdr:spPr bwMode="auto">
          <a:xfrm>
            <a:off x="6150" y="143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20"/>
          <xdr:cNvSpPr>
            <a:spLocks/>
          </xdr:cNvSpPr>
        </xdr:nvSpPr>
        <xdr:spPr bwMode="auto">
          <a:xfrm>
            <a:off x="5679" y="115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21"/>
          <xdr:cNvSpPr>
            <a:spLocks/>
          </xdr:cNvSpPr>
        </xdr:nvSpPr>
        <xdr:spPr bwMode="auto">
          <a:xfrm>
            <a:off x="6421" y="116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2"/>
          <xdr:cNvSpPr>
            <a:spLocks/>
          </xdr:cNvSpPr>
        </xdr:nvSpPr>
        <xdr:spPr bwMode="auto">
          <a:xfrm>
            <a:off x="6410" y="117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23"/>
          <xdr:cNvSpPr>
            <a:spLocks/>
          </xdr:cNvSpPr>
        </xdr:nvSpPr>
        <xdr:spPr bwMode="auto">
          <a:xfrm>
            <a:off x="6171" y="142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24"/>
          <xdr:cNvSpPr>
            <a:spLocks/>
          </xdr:cNvSpPr>
        </xdr:nvSpPr>
        <xdr:spPr bwMode="auto">
          <a:xfrm>
            <a:off x="6285" y="91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25"/>
          <xdr:cNvSpPr>
            <a:spLocks/>
          </xdr:cNvSpPr>
        </xdr:nvSpPr>
        <xdr:spPr bwMode="auto">
          <a:xfrm>
            <a:off x="5690" y="118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26"/>
          <xdr:cNvSpPr>
            <a:spLocks/>
          </xdr:cNvSpPr>
        </xdr:nvSpPr>
        <xdr:spPr bwMode="auto">
          <a:xfrm>
            <a:off x="5899" y="128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27"/>
          <xdr:cNvSpPr>
            <a:spLocks/>
          </xdr:cNvSpPr>
        </xdr:nvSpPr>
        <xdr:spPr bwMode="auto">
          <a:xfrm>
            <a:off x="5690" y="91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28"/>
          <xdr:cNvSpPr>
            <a:spLocks/>
          </xdr:cNvSpPr>
        </xdr:nvSpPr>
        <xdr:spPr bwMode="auto">
          <a:xfrm>
            <a:off x="6159" y="69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29"/>
          <xdr:cNvSpPr>
            <a:spLocks noEditPoints="1"/>
          </xdr:cNvSpPr>
        </xdr:nvSpPr>
        <xdr:spPr bwMode="auto">
          <a:xfrm>
            <a:off x="5899" y="69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15</xdr:col>
      <xdr:colOff>419100</xdr:colOff>
      <xdr:row>0</xdr:row>
      <xdr:rowOff>0</xdr:rowOff>
    </xdr:from>
    <xdr:to>
      <xdr:col>16</xdr:col>
      <xdr:colOff>354261</xdr:colOff>
      <xdr:row>4</xdr:row>
      <xdr:rowOff>95250</xdr:rowOff>
    </xdr:to>
    <xdr:pic>
      <xdr:nvPicPr>
        <xdr:cNvPr id="19"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06500" y="0"/>
          <a:ext cx="1221036"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PAA%202017/PLAN%20ADQUISICION%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SOLIDADO POR RUBROS "/>
      <sheetName val="Relacion equipos medicos-indus "/>
      <sheetName val="QUIROFANOS Y SALA PARTOS "/>
      <sheetName val="URGENCIAS Y CONSULTA EXTERNA"/>
      <sheetName val="SERVICIO FARMACEUTICO"/>
      <sheetName val="CIOORDINACION UNIVERSITARIO"/>
      <sheetName val="SALUD OCUPACIONAL "/>
      <sheetName val="SOPORTE TERAPEUTICO "/>
      <sheetName val="AYUDAS DIAGNOSTICAS "/>
      <sheetName val="HOSPITALIZACION "/>
      <sheetName val="coord. neurocirugia "/>
      <sheetName val="ATENCION AL USUARIO "/>
      <sheetName val="AREAS ADMINISTRATIVAS"/>
      <sheetName val="emergencias y desastre "/>
      <sheetName val="ALMACEN "/>
      <sheetName val="OFICINA CALIDAD"/>
      <sheetName val="GESTION DE LA INFORMACION "/>
      <sheetName val="APOYO LOGISTICO "/>
      <sheetName val="apoyo logistico 2"/>
    </sheetNames>
    <sheetDataSet>
      <sheetData sheetId="0"/>
      <sheetData sheetId="1"/>
      <sheetData sheetId="2">
        <row r="219">
          <cell r="C219">
            <v>368614000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hosdenar.gov.co/"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osdenar.gov.co/"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bin"/><Relationship Id="rId1" Type="http://schemas.openxmlformats.org/officeDocument/2006/relationships/hyperlink" Target="http://www.daga-sa.com/index.php?option=com_virtuemart&amp;view=productdetails&amp;virtuemart_product_id=155&amp;virtuemart_category_id=30&amp;Itemid=260"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7"/>
  <sheetViews>
    <sheetView topLeftCell="A28" workbookViewId="0">
      <selection activeCell="B46" sqref="B46"/>
    </sheetView>
  </sheetViews>
  <sheetFormatPr baseColWidth="10" defaultColWidth="10.85546875" defaultRowHeight="15" x14ac:dyDescent="0.25"/>
  <cols>
    <col min="1" max="1" width="13.5703125" style="1483" customWidth="1"/>
    <col min="2" max="2" width="35.140625" style="1483" customWidth="1"/>
    <col min="3" max="3" width="61.140625" style="1483" customWidth="1"/>
    <col min="4" max="4" width="13.85546875" style="1483" customWidth="1"/>
    <col min="5" max="5" width="14.140625" style="1483" customWidth="1"/>
    <col min="6" max="6" width="15.5703125" style="1483" customWidth="1"/>
    <col min="7" max="7" width="29.28515625" style="1483" customWidth="1"/>
    <col min="8" max="8" width="19.7109375" style="1483" customWidth="1"/>
    <col min="9" max="9" width="19.28515625" style="1483" customWidth="1"/>
    <col min="10" max="11" width="14" style="1483" customWidth="1"/>
    <col min="12" max="12" width="40.5703125" style="1483" customWidth="1"/>
    <col min="13" max="13" width="14" style="1483" customWidth="1"/>
    <col min="14" max="14" width="42.42578125" style="1483" customWidth="1"/>
    <col min="15" max="256" width="10.85546875" style="1483"/>
    <col min="257" max="257" width="13.5703125" style="1483" customWidth="1"/>
    <col min="258" max="258" width="35.140625" style="1483" customWidth="1"/>
    <col min="259" max="259" width="61.140625" style="1483" customWidth="1"/>
    <col min="260" max="260" width="13.85546875" style="1483" customWidth="1"/>
    <col min="261" max="261" width="14.140625" style="1483" customWidth="1"/>
    <col min="262" max="262" width="15.5703125" style="1483" customWidth="1"/>
    <col min="263" max="263" width="29.28515625" style="1483" customWidth="1"/>
    <col min="264" max="264" width="19.7109375" style="1483" customWidth="1"/>
    <col min="265" max="265" width="19.28515625" style="1483" customWidth="1"/>
    <col min="266" max="267" width="14" style="1483" customWidth="1"/>
    <col min="268" max="268" width="40.5703125" style="1483" customWidth="1"/>
    <col min="269" max="269" width="14" style="1483" customWidth="1"/>
    <col min="270" max="270" width="42.42578125" style="1483" customWidth="1"/>
    <col min="271" max="512" width="10.85546875" style="1483"/>
    <col min="513" max="513" width="13.5703125" style="1483" customWidth="1"/>
    <col min="514" max="514" width="35.140625" style="1483" customWidth="1"/>
    <col min="515" max="515" width="61.140625" style="1483" customWidth="1"/>
    <col min="516" max="516" width="13.85546875" style="1483" customWidth="1"/>
    <col min="517" max="517" width="14.140625" style="1483" customWidth="1"/>
    <col min="518" max="518" width="15.5703125" style="1483" customWidth="1"/>
    <col min="519" max="519" width="29.28515625" style="1483" customWidth="1"/>
    <col min="520" max="520" width="19.7109375" style="1483" customWidth="1"/>
    <col min="521" max="521" width="19.28515625" style="1483" customWidth="1"/>
    <col min="522" max="523" width="14" style="1483" customWidth="1"/>
    <col min="524" max="524" width="40.5703125" style="1483" customWidth="1"/>
    <col min="525" max="525" width="14" style="1483" customWidth="1"/>
    <col min="526" max="526" width="42.42578125" style="1483" customWidth="1"/>
    <col min="527" max="768" width="10.85546875" style="1483"/>
    <col min="769" max="769" width="13.5703125" style="1483" customWidth="1"/>
    <col min="770" max="770" width="35.140625" style="1483" customWidth="1"/>
    <col min="771" max="771" width="61.140625" style="1483" customWidth="1"/>
    <col min="772" max="772" width="13.85546875" style="1483" customWidth="1"/>
    <col min="773" max="773" width="14.140625" style="1483" customWidth="1"/>
    <col min="774" max="774" width="15.5703125" style="1483" customWidth="1"/>
    <col min="775" max="775" width="29.28515625" style="1483" customWidth="1"/>
    <col min="776" max="776" width="19.7109375" style="1483" customWidth="1"/>
    <col min="777" max="777" width="19.28515625" style="1483" customWidth="1"/>
    <col min="778" max="779" width="14" style="1483" customWidth="1"/>
    <col min="780" max="780" width="40.5703125" style="1483" customWidth="1"/>
    <col min="781" max="781" width="14" style="1483" customWidth="1"/>
    <col min="782" max="782" width="42.42578125" style="1483" customWidth="1"/>
    <col min="783" max="1024" width="10.85546875" style="1483"/>
    <col min="1025" max="1025" width="13.5703125" style="1483" customWidth="1"/>
    <col min="1026" max="1026" width="35.140625" style="1483" customWidth="1"/>
    <col min="1027" max="1027" width="61.140625" style="1483" customWidth="1"/>
    <col min="1028" max="1028" width="13.85546875" style="1483" customWidth="1"/>
    <col min="1029" max="1029" width="14.140625" style="1483" customWidth="1"/>
    <col min="1030" max="1030" width="15.5703125" style="1483" customWidth="1"/>
    <col min="1031" max="1031" width="29.28515625" style="1483" customWidth="1"/>
    <col min="1032" max="1032" width="19.7109375" style="1483" customWidth="1"/>
    <col min="1033" max="1033" width="19.28515625" style="1483" customWidth="1"/>
    <col min="1034" max="1035" width="14" style="1483" customWidth="1"/>
    <col min="1036" max="1036" width="40.5703125" style="1483" customWidth="1"/>
    <col min="1037" max="1037" width="14" style="1483" customWidth="1"/>
    <col min="1038" max="1038" width="42.42578125" style="1483" customWidth="1"/>
    <col min="1039" max="1280" width="10.85546875" style="1483"/>
    <col min="1281" max="1281" width="13.5703125" style="1483" customWidth="1"/>
    <col min="1282" max="1282" width="35.140625" style="1483" customWidth="1"/>
    <col min="1283" max="1283" width="61.140625" style="1483" customWidth="1"/>
    <col min="1284" max="1284" width="13.85546875" style="1483" customWidth="1"/>
    <col min="1285" max="1285" width="14.140625" style="1483" customWidth="1"/>
    <col min="1286" max="1286" width="15.5703125" style="1483" customWidth="1"/>
    <col min="1287" max="1287" width="29.28515625" style="1483" customWidth="1"/>
    <col min="1288" max="1288" width="19.7109375" style="1483" customWidth="1"/>
    <col min="1289" max="1289" width="19.28515625" style="1483" customWidth="1"/>
    <col min="1290" max="1291" width="14" style="1483" customWidth="1"/>
    <col min="1292" max="1292" width="40.5703125" style="1483" customWidth="1"/>
    <col min="1293" max="1293" width="14" style="1483" customWidth="1"/>
    <col min="1294" max="1294" width="42.42578125" style="1483" customWidth="1"/>
    <col min="1295" max="1536" width="10.85546875" style="1483"/>
    <col min="1537" max="1537" width="13.5703125" style="1483" customWidth="1"/>
    <col min="1538" max="1538" width="35.140625" style="1483" customWidth="1"/>
    <col min="1539" max="1539" width="61.140625" style="1483" customWidth="1"/>
    <col min="1540" max="1540" width="13.85546875" style="1483" customWidth="1"/>
    <col min="1541" max="1541" width="14.140625" style="1483" customWidth="1"/>
    <col min="1542" max="1542" width="15.5703125" style="1483" customWidth="1"/>
    <col min="1543" max="1543" width="29.28515625" style="1483" customWidth="1"/>
    <col min="1544" max="1544" width="19.7109375" style="1483" customWidth="1"/>
    <col min="1545" max="1545" width="19.28515625" style="1483" customWidth="1"/>
    <col min="1546" max="1547" width="14" style="1483" customWidth="1"/>
    <col min="1548" max="1548" width="40.5703125" style="1483" customWidth="1"/>
    <col min="1549" max="1549" width="14" style="1483" customWidth="1"/>
    <col min="1550" max="1550" width="42.42578125" style="1483" customWidth="1"/>
    <col min="1551" max="1792" width="10.85546875" style="1483"/>
    <col min="1793" max="1793" width="13.5703125" style="1483" customWidth="1"/>
    <col min="1794" max="1794" width="35.140625" style="1483" customWidth="1"/>
    <col min="1795" max="1795" width="61.140625" style="1483" customWidth="1"/>
    <col min="1796" max="1796" width="13.85546875" style="1483" customWidth="1"/>
    <col min="1797" max="1797" width="14.140625" style="1483" customWidth="1"/>
    <col min="1798" max="1798" width="15.5703125" style="1483" customWidth="1"/>
    <col min="1799" max="1799" width="29.28515625" style="1483" customWidth="1"/>
    <col min="1800" max="1800" width="19.7109375" style="1483" customWidth="1"/>
    <col min="1801" max="1801" width="19.28515625" style="1483" customWidth="1"/>
    <col min="1802" max="1803" width="14" style="1483" customWidth="1"/>
    <col min="1804" max="1804" width="40.5703125" style="1483" customWidth="1"/>
    <col min="1805" max="1805" width="14" style="1483" customWidth="1"/>
    <col min="1806" max="1806" width="42.42578125" style="1483" customWidth="1"/>
    <col min="1807" max="2048" width="10.85546875" style="1483"/>
    <col min="2049" max="2049" width="13.5703125" style="1483" customWidth="1"/>
    <col min="2050" max="2050" width="35.140625" style="1483" customWidth="1"/>
    <col min="2051" max="2051" width="61.140625" style="1483" customWidth="1"/>
    <col min="2052" max="2052" width="13.85546875" style="1483" customWidth="1"/>
    <col min="2053" max="2053" width="14.140625" style="1483" customWidth="1"/>
    <col min="2054" max="2054" width="15.5703125" style="1483" customWidth="1"/>
    <col min="2055" max="2055" width="29.28515625" style="1483" customWidth="1"/>
    <col min="2056" max="2056" width="19.7109375" style="1483" customWidth="1"/>
    <col min="2057" max="2057" width="19.28515625" style="1483" customWidth="1"/>
    <col min="2058" max="2059" width="14" style="1483" customWidth="1"/>
    <col min="2060" max="2060" width="40.5703125" style="1483" customWidth="1"/>
    <col min="2061" max="2061" width="14" style="1483" customWidth="1"/>
    <col min="2062" max="2062" width="42.42578125" style="1483" customWidth="1"/>
    <col min="2063" max="2304" width="10.85546875" style="1483"/>
    <col min="2305" max="2305" width="13.5703125" style="1483" customWidth="1"/>
    <col min="2306" max="2306" width="35.140625" style="1483" customWidth="1"/>
    <col min="2307" max="2307" width="61.140625" style="1483" customWidth="1"/>
    <col min="2308" max="2308" width="13.85546875" style="1483" customWidth="1"/>
    <col min="2309" max="2309" width="14.140625" style="1483" customWidth="1"/>
    <col min="2310" max="2310" width="15.5703125" style="1483" customWidth="1"/>
    <col min="2311" max="2311" width="29.28515625" style="1483" customWidth="1"/>
    <col min="2312" max="2312" width="19.7109375" style="1483" customWidth="1"/>
    <col min="2313" max="2313" width="19.28515625" style="1483" customWidth="1"/>
    <col min="2314" max="2315" width="14" style="1483" customWidth="1"/>
    <col min="2316" max="2316" width="40.5703125" style="1483" customWidth="1"/>
    <col min="2317" max="2317" width="14" style="1483" customWidth="1"/>
    <col min="2318" max="2318" width="42.42578125" style="1483" customWidth="1"/>
    <col min="2319" max="2560" width="10.85546875" style="1483"/>
    <col min="2561" max="2561" width="13.5703125" style="1483" customWidth="1"/>
    <col min="2562" max="2562" width="35.140625" style="1483" customWidth="1"/>
    <col min="2563" max="2563" width="61.140625" style="1483" customWidth="1"/>
    <col min="2564" max="2564" width="13.85546875" style="1483" customWidth="1"/>
    <col min="2565" max="2565" width="14.140625" style="1483" customWidth="1"/>
    <col min="2566" max="2566" width="15.5703125" style="1483" customWidth="1"/>
    <col min="2567" max="2567" width="29.28515625" style="1483" customWidth="1"/>
    <col min="2568" max="2568" width="19.7109375" style="1483" customWidth="1"/>
    <col min="2569" max="2569" width="19.28515625" style="1483" customWidth="1"/>
    <col min="2570" max="2571" width="14" style="1483" customWidth="1"/>
    <col min="2572" max="2572" width="40.5703125" style="1483" customWidth="1"/>
    <col min="2573" max="2573" width="14" style="1483" customWidth="1"/>
    <col min="2574" max="2574" width="42.42578125" style="1483" customWidth="1"/>
    <col min="2575" max="2816" width="10.85546875" style="1483"/>
    <col min="2817" max="2817" width="13.5703125" style="1483" customWidth="1"/>
    <col min="2818" max="2818" width="35.140625" style="1483" customWidth="1"/>
    <col min="2819" max="2819" width="61.140625" style="1483" customWidth="1"/>
    <col min="2820" max="2820" width="13.85546875" style="1483" customWidth="1"/>
    <col min="2821" max="2821" width="14.140625" style="1483" customWidth="1"/>
    <col min="2822" max="2822" width="15.5703125" style="1483" customWidth="1"/>
    <col min="2823" max="2823" width="29.28515625" style="1483" customWidth="1"/>
    <col min="2824" max="2824" width="19.7109375" style="1483" customWidth="1"/>
    <col min="2825" max="2825" width="19.28515625" style="1483" customWidth="1"/>
    <col min="2826" max="2827" width="14" style="1483" customWidth="1"/>
    <col min="2828" max="2828" width="40.5703125" style="1483" customWidth="1"/>
    <col min="2829" max="2829" width="14" style="1483" customWidth="1"/>
    <col min="2830" max="2830" width="42.42578125" style="1483" customWidth="1"/>
    <col min="2831" max="3072" width="10.85546875" style="1483"/>
    <col min="3073" max="3073" width="13.5703125" style="1483" customWidth="1"/>
    <col min="3074" max="3074" width="35.140625" style="1483" customWidth="1"/>
    <col min="3075" max="3075" width="61.140625" style="1483" customWidth="1"/>
    <col min="3076" max="3076" width="13.85546875" style="1483" customWidth="1"/>
    <col min="3077" max="3077" width="14.140625" style="1483" customWidth="1"/>
    <col min="3078" max="3078" width="15.5703125" style="1483" customWidth="1"/>
    <col min="3079" max="3079" width="29.28515625" style="1483" customWidth="1"/>
    <col min="3080" max="3080" width="19.7109375" style="1483" customWidth="1"/>
    <col min="3081" max="3081" width="19.28515625" style="1483" customWidth="1"/>
    <col min="3082" max="3083" width="14" style="1483" customWidth="1"/>
    <col min="3084" max="3084" width="40.5703125" style="1483" customWidth="1"/>
    <col min="3085" max="3085" width="14" style="1483" customWidth="1"/>
    <col min="3086" max="3086" width="42.42578125" style="1483" customWidth="1"/>
    <col min="3087" max="3328" width="10.85546875" style="1483"/>
    <col min="3329" max="3329" width="13.5703125" style="1483" customWidth="1"/>
    <col min="3330" max="3330" width="35.140625" style="1483" customWidth="1"/>
    <col min="3331" max="3331" width="61.140625" style="1483" customWidth="1"/>
    <col min="3332" max="3332" width="13.85546875" style="1483" customWidth="1"/>
    <col min="3333" max="3333" width="14.140625" style="1483" customWidth="1"/>
    <col min="3334" max="3334" width="15.5703125" style="1483" customWidth="1"/>
    <col min="3335" max="3335" width="29.28515625" style="1483" customWidth="1"/>
    <col min="3336" max="3336" width="19.7109375" style="1483" customWidth="1"/>
    <col min="3337" max="3337" width="19.28515625" style="1483" customWidth="1"/>
    <col min="3338" max="3339" width="14" style="1483" customWidth="1"/>
    <col min="3340" max="3340" width="40.5703125" style="1483" customWidth="1"/>
    <col min="3341" max="3341" width="14" style="1483" customWidth="1"/>
    <col min="3342" max="3342" width="42.42578125" style="1483" customWidth="1"/>
    <col min="3343" max="3584" width="10.85546875" style="1483"/>
    <col min="3585" max="3585" width="13.5703125" style="1483" customWidth="1"/>
    <col min="3586" max="3586" width="35.140625" style="1483" customWidth="1"/>
    <col min="3587" max="3587" width="61.140625" style="1483" customWidth="1"/>
    <col min="3588" max="3588" width="13.85546875" style="1483" customWidth="1"/>
    <col min="3589" max="3589" width="14.140625" style="1483" customWidth="1"/>
    <col min="3590" max="3590" width="15.5703125" style="1483" customWidth="1"/>
    <col min="3591" max="3591" width="29.28515625" style="1483" customWidth="1"/>
    <col min="3592" max="3592" width="19.7109375" style="1483" customWidth="1"/>
    <col min="3593" max="3593" width="19.28515625" style="1483" customWidth="1"/>
    <col min="3594" max="3595" width="14" style="1483" customWidth="1"/>
    <col min="3596" max="3596" width="40.5703125" style="1483" customWidth="1"/>
    <col min="3597" max="3597" width="14" style="1483" customWidth="1"/>
    <col min="3598" max="3598" width="42.42578125" style="1483" customWidth="1"/>
    <col min="3599" max="3840" width="10.85546875" style="1483"/>
    <col min="3841" max="3841" width="13.5703125" style="1483" customWidth="1"/>
    <col min="3842" max="3842" width="35.140625" style="1483" customWidth="1"/>
    <col min="3843" max="3843" width="61.140625" style="1483" customWidth="1"/>
    <col min="3844" max="3844" width="13.85546875" style="1483" customWidth="1"/>
    <col min="3845" max="3845" width="14.140625" style="1483" customWidth="1"/>
    <col min="3846" max="3846" width="15.5703125" style="1483" customWidth="1"/>
    <col min="3847" max="3847" width="29.28515625" style="1483" customWidth="1"/>
    <col min="3848" max="3848" width="19.7109375" style="1483" customWidth="1"/>
    <col min="3849" max="3849" width="19.28515625" style="1483" customWidth="1"/>
    <col min="3850" max="3851" width="14" style="1483" customWidth="1"/>
    <col min="3852" max="3852" width="40.5703125" style="1483" customWidth="1"/>
    <col min="3853" max="3853" width="14" style="1483" customWidth="1"/>
    <col min="3854" max="3854" width="42.42578125" style="1483" customWidth="1"/>
    <col min="3855" max="4096" width="10.85546875" style="1483"/>
    <col min="4097" max="4097" width="13.5703125" style="1483" customWidth="1"/>
    <col min="4098" max="4098" width="35.140625" style="1483" customWidth="1"/>
    <col min="4099" max="4099" width="61.140625" style="1483" customWidth="1"/>
    <col min="4100" max="4100" width="13.85546875" style="1483" customWidth="1"/>
    <col min="4101" max="4101" width="14.140625" style="1483" customWidth="1"/>
    <col min="4102" max="4102" width="15.5703125" style="1483" customWidth="1"/>
    <col min="4103" max="4103" width="29.28515625" style="1483" customWidth="1"/>
    <col min="4104" max="4104" width="19.7109375" style="1483" customWidth="1"/>
    <col min="4105" max="4105" width="19.28515625" style="1483" customWidth="1"/>
    <col min="4106" max="4107" width="14" style="1483" customWidth="1"/>
    <col min="4108" max="4108" width="40.5703125" style="1483" customWidth="1"/>
    <col min="4109" max="4109" width="14" style="1483" customWidth="1"/>
    <col min="4110" max="4110" width="42.42578125" style="1483" customWidth="1"/>
    <col min="4111" max="4352" width="10.85546875" style="1483"/>
    <col min="4353" max="4353" width="13.5703125" style="1483" customWidth="1"/>
    <col min="4354" max="4354" width="35.140625" style="1483" customWidth="1"/>
    <col min="4355" max="4355" width="61.140625" style="1483" customWidth="1"/>
    <col min="4356" max="4356" width="13.85546875" style="1483" customWidth="1"/>
    <col min="4357" max="4357" width="14.140625" style="1483" customWidth="1"/>
    <col min="4358" max="4358" width="15.5703125" style="1483" customWidth="1"/>
    <col min="4359" max="4359" width="29.28515625" style="1483" customWidth="1"/>
    <col min="4360" max="4360" width="19.7109375" style="1483" customWidth="1"/>
    <col min="4361" max="4361" width="19.28515625" style="1483" customWidth="1"/>
    <col min="4362" max="4363" width="14" style="1483" customWidth="1"/>
    <col min="4364" max="4364" width="40.5703125" style="1483" customWidth="1"/>
    <col min="4365" max="4365" width="14" style="1483" customWidth="1"/>
    <col min="4366" max="4366" width="42.42578125" style="1483" customWidth="1"/>
    <col min="4367" max="4608" width="10.85546875" style="1483"/>
    <col min="4609" max="4609" width="13.5703125" style="1483" customWidth="1"/>
    <col min="4610" max="4610" width="35.140625" style="1483" customWidth="1"/>
    <col min="4611" max="4611" width="61.140625" style="1483" customWidth="1"/>
    <col min="4612" max="4612" width="13.85546875" style="1483" customWidth="1"/>
    <col min="4613" max="4613" width="14.140625" style="1483" customWidth="1"/>
    <col min="4614" max="4614" width="15.5703125" style="1483" customWidth="1"/>
    <col min="4615" max="4615" width="29.28515625" style="1483" customWidth="1"/>
    <col min="4616" max="4616" width="19.7109375" style="1483" customWidth="1"/>
    <col min="4617" max="4617" width="19.28515625" style="1483" customWidth="1"/>
    <col min="4618" max="4619" width="14" style="1483" customWidth="1"/>
    <col min="4620" max="4620" width="40.5703125" style="1483" customWidth="1"/>
    <col min="4621" max="4621" width="14" style="1483" customWidth="1"/>
    <col min="4622" max="4622" width="42.42578125" style="1483" customWidth="1"/>
    <col min="4623" max="4864" width="10.85546875" style="1483"/>
    <col min="4865" max="4865" width="13.5703125" style="1483" customWidth="1"/>
    <col min="4866" max="4866" width="35.140625" style="1483" customWidth="1"/>
    <col min="4867" max="4867" width="61.140625" style="1483" customWidth="1"/>
    <col min="4868" max="4868" width="13.85546875" style="1483" customWidth="1"/>
    <col min="4869" max="4869" width="14.140625" style="1483" customWidth="1"/>
    <col min="4870" max="4870" width="15.5703125" style="1483" customWidth="1"/>
    <col min="4871" max="4871" width="29.28515625" style="1483" customWidth="1"/>
    <col min="4872" max="4872" width="19.7109375" style="1483" customWidth="1"/>
    <col min="4873" max="4873" width="19.28515625" style="1483" customWidth="1"/>
    <col min="4874" max="4875" width="14" style="1483" customWidth="1"/>
    <col min="4876" max="4876" width="40.5703125" style="1483" customWidth="1"/>
    <col min="4877" max="4877" width="14" style="1483" customWidth="1"/>
    <col min="4878" max="4878" width="42.42578125" style="1483" customWidth="1"/>
    <col min="4879" max="5120" width="10.85546875" style="1483"/>
    <col min="5121" max="5121" width="13.5703125" style="1483" customWidth="1"/>
    <col min="5122" max="5122" width="35.140625" style="1483" customWidth="1"/>
    <col min="5123" max="5123" width="61.140625" style="1483" customWidth="1"/>
    <col min="5124" max="5124" width="13.85546875" style="1483" customWidth="1"/>
    <col min="5125" max="5125" width="14.140625" style="1483" customWidth="1"/>
    <col min="5126" max="5126" width="15.5703125" style="1483" customWidth="1"/>
    <col min="5127" max="5127" width="29.28515625" style="1483" customWidth="1"/>
    <col min="5128" max="5128" width="19.7109375" style="1483" customWidth="1"/>
    <col min="5129" max="5129" width="19.28515625" style="1483" customWidth="1"/>
    <col min="5130" max="5131" width="14" style="1483" customWidth="1"/>
    <col min="5132" max="5132" width="40.5703125" style="1483" customWidth="1"/>
    <col min="5133" max="5133" width="14" style="1483" customWidth="1"/>
    <col min="5134" max="5134" width="42.42578125" style="1483" customWidth="1"/>
    <col min="5135" max="5376" width="10.85546875" style="1483"/>
    <col min="5377" max="5377" width="13.5703125" style="1483" customWidth="1"/>
    <col min="5378" max="5378" width="35.140625" style="1483" customWidth="1"/>
    <col min="5379" max="5379" width="61.140625" style="1483" customWidth="1"/>
    <col min="5380" max="5380" width="13.85546875" style="1483" customWidth="1"/>
    <col min="5381" max="5381" width="14.140625" style="1483" customWidth="1"/>
    <col min="5382" max="5382" width="15.5703125" style="1483" customWidth="1"/>
    <col min="5383" max="5383" width="29.28515625" style="1483" customWidth="1"/>
    <col min="5384" max="5384" width="19.7109375" style="1483" customWidth="1"/>
    <col min="5385" max="5385" width="19.28515625" style="1483" customWidth="1"/>
    <col min="5386" max="5387" width="14" style="1483" customWidth="1"/>
    <col min="5388" max="5388" width="40.5703125" style="1483" customWidth="1"/>
    <col min="5389" max="5389" width="14" style="1483" customWidth="1"/>
    <col min="5390" max="5390" width="42.42578125" style="1483" customWidth="1"/>
    <col min="5391" max="5632" width="10.85546875" style="1483"/>
    <col min="5633" max="5633" width="13.5703125" style="1483" customWidth="1"/>
    <col min="5634" max="5634" width="35.140625" style="1483" customWidth="1"/>
    <col min="5635" max="5635" width="61.140625" style="1483" customWidth="1"/>
    <col min="5636" max="5636" width="13.85546875" style="1483" customWidth="1"/>
    <col min="5637" max="5637" width="14.140625" style="1483" customWidth="1"/>
    <col min="5638" max="5638" width="15.5703125" style="1483" customWidth="1"/>
    <col min="5639" max="5639" width="29.28515625" style="1483" customWidth="1"/>
    <col min="5640" max="5640" width="19.7109375" style="1483" customWidth="1"/>
    <col min="5641" max="5641" width="19.28515625" style="1483" customWidth="1"/>
    <col min="5642" max="5643" width="14" style="1483" customWidth="1"/>
    <col min="5644" max="5644" width="40.5703125" style="1483" customWidth="1"/>
    <col min="5645" max="5645" width="14" style="1483" customWidth="1"/>
    <col min="5646" max="5646" width="42.42578125" style="1483" customWidth="1"/>
    <col min="5647" max="5888" width="10.85546875" style="1483"/>
    <col min="5889" max="5889" width="13.5703125" style="1483" customWidth="1"/>
    <col min="5890" max="5890" width="35.140625" style="1483" customWidth="1"/>
    <col min="5891" max="5891" width="61.140625" style="1483" customWidth="1"/>
    <col min="5892" max="5892" width="13.85546875" style="1483" customWidth="1"/>
    <col min="5893" max="5893" width="14.140625" style="1483" customWidth="1"/>
    <col min="5894" max="5894" width="15.5703125" style="1483" customWidth="1"/>
    <col min="5895" max="5895" width="29.28515625" style="1483" customWidth="1"/>
    <col min="5896" max="5896" width="19.7109375" style="1483" customWidth="1"/>
    <col min="5897" max="5897" width="19.28515625" style="1483" customWidth="1"/>
    <col min="5898" max="5899" width="14" style="1483" customWidth="1"/>
    <col min="5900" max="5900" width="40.5703125" style="1483" customWidth="1"/>
    <col min="5901" max="5901" width="14" style="1483" customWidth="1"/>
    <col min="5902" max="5902" width="42.42578125" style="1483" customWidth="1"/>
    <col min="5903" max="6144" width="10.85546875" style="1483"/>
    <col min="6145" max="6145" width="13.5703125" style="1483" customWidth="1"/>
    <col min="6146" max="6146" width="35.140625" style="1483" customWidth="1"/>
    <col min="6147" max="6147" width="61.140625" style="1483" customWidth="1"/>
    <col min="6148" max="6148" width="13.85546875" style="1483" customWidth="1"/>
    <col min="6149" max="6149" width="14.140625" style="1483" customWidth="1"/>
    <col min="6150" max="6150" width="15.5703125" style="1483" customWidth="1"/>
    <col min="6151" max="6151" width="29.28515625" style="1483" customWidth="1"/>
    <col min="6152" max="6152" width="19.7109375" style="1483" customWidth="1"/>
    <col min="6153" max="6153" width="19.28515625" style="1483" customWidth="1"/>
    <col min="6154" max="6155" width="14" style="1483" customWidth="1"/>
    <col min="6156" max="6156" width="40.5703125" style="1483" customWidth="1"/>
    <col min="6157" max="6157" width="14" style="1483" customWidth="1"/>
    <col min="6158" max="6158" width="42.42578125" style="1483" customWidth="1"/>
    <col min="6159" max="6400" width="10.85546875" style="1483"/>
    <col min="6401" max="6401" width="13.5703125" style="1483" customWidth="1"/>
    <col min="6402" max="6402" width="35.140625" style="1483" customWidth="1"/>
    <col min="6403" max="6403" width="61.140625" style="1483" customWidth="1"/>
    <col min="6404" max="6404" width="13.85546875" style="1483" customWidth="1"/>
    <col min="6405" max="6405" width="14.140625" style="1483" customWidth="1"/>
    <col min="6406" max="6406" width="15.5703125" style="1483" customWidth="1"/>
    <col min="6407" max="6407" width="29.28515625" style="1483" customWidth="1"/>
    <col min="6408" max="6408" width="19.7109375" style="1483" customWidth="1"/>
    <col min="6409" max="6409" width="19.28515625" style="1483" customWidth="1"/>
    <col min="6410" max="6411" width="14" style="1483" customWidth="1"/>
    <col min="6412" max="6412" width="40.5703125" style="1483" customWidth="1"/>
    <col min="6413" max="6413" width="14" style="1483" customWidth="1"/>
    <col min="6414" max="6414" width="42.42578125" style="1483" customWidth="1"/>
    <col min="6415" max="6656" width="10.85546875" style="1483"/>
    <col min="6657" max="6657" width="13.5703125" style="1483" customWidth="1"/>
    <col min="6658" max="6658" width="35.140625" style="1483" customWidth="1"/>
    <col min="6659" max="6659" width="61.140625" style="1483" customWidth="1"/>
    <col min="6660" max="6660" width="13.85546875" style="1483" customWidth="1"/>
    <col min="6661" max="6661" width="14.140625" style="1483" customWidth="1"/>
    <col min="6662" max="6662" width="15.5703125" style="1483" customWidth="1"/>
    <col min="6663" max="6663" width="29.28515625" style="1483" customWidth="1"/>
    <col min="6664" max="6664" width="19.7109375" style="1483" customWidth="1"/>
    <col min="6665" max="6665" width="19.28515625" style="1483" customWidth="1"/>
    <col min="6666" max="6667" width="14" style="1483" customWidth="1"/>
    <col min="6668" max="6668" width="40.5703125" style="1483" customWidth="1"/>
    <col min="6669" max="6669" width="14" style="1483" customWidth="1"/>
    <col min="6670" max="6670" width="42.42578125" style="1483" customWidth="1"/>
    <col min="6671" max="6912" width="10.85546875" style="1483"/>
    <col min="6913" max="6913" width="13.5703125" style="1483" customWidth="1"/>
    <col min="6914" max="6914" width="35.140625" style="1483" customWidth="1"/>
    <col min="6915" max="6915" width="61.140625" style="1483" customWidth="1"/>
    <col min="6916" max="6916" width="13.85546875" style="1483" customWidth="1"/>
    <col min="6917" max="6917" width="14.140625" style="1483" customWidth="1"/>
    <col min="6918" max="6918" width="15.5703125" style="1483" customWidth="1"/>
    <col min="6919" max="6919" width="29.28515625" style="1483" customWidth="1"/>
    <col min="6920" max="6920" width="19.7109375" style="1483" customWidth="1"/>
    <col min="6921" max="6921" width="19.28515625" style="1483" customWidth="1"/>
    <col min="6922" max="6923" width="14" style="1483" customWidth="1"/>
    <col min="6924" max="6924" width="40.5703125" style="1483" customWidth="1"/>
    <col min="6925" max="6925" width="14" style="1483" customWidth="1"/>
    <col min="6926" max="6926" width="42.42578125" style="1483" customWidth="1"/>
    <col min="6927" max="7168" width="10.85546875" style="1483"/>
    <col min="7169" max="7169" width="13.5703125" style="1483" customWidth="1"/>
    <col min="7170" max="7170" width="35.140625" style="1483" customWidth="1"/>
    <col min="7171" max="7171" width="61.140625" style="1483" customWidth="1"/>
    <col min="7172" max="7172" width="13.85546875" style="1483" customWidth="1"/>
    <col min="7173" max="7173" width="14.140625" style="1483" customWidth="1"/>
    <col min="7174" max="7174" width="15.5703125" style="1483" customWidth="1"/>
    <col min="7175" max="7175" width="29.28515625" style="1483" customWidth="1"/>
    <col min="7176" max="7176" width="19.7109375" style="1483" customWidth="1"/>
    <col min="7177" max="7177" width="19.28515625" style="1483" customWidth="1"/>
    <col min="7178" max="7179" width="14" style="1483" customWidth="1"/>
    <col min="7180" max="7180" width="40.5703125" style="1483" customWidth="1"/>
    <col min="7181" max="7181" width="14" style="1483" customWidth="1"/>
    <col min="7182" max="7182" width="42.42578125" style="1483" customWidth="1"/>
    <col min="7183" max="7424" width="10.85546875" style="1483"/>
    <col min="7425" max="7425" width="13.5703125" style="1483" customWidth="1"/>
    <col min="7426" max="7426" width="35.140625" style="1483" customWidth="1"/>
    <col min="7427" max="7427" width="61.140625" style="1483" customWidth="1"/>
    <col min="7428" max="7428" width="13.85546875" style="1483" customWidth="1"/>
    <col min="7429" max="7429" width="14.140625" style="1483" customWidth="1"/>
    <col min="7430" max="7430" width="15.5703125" style="1483" customWidth="1"/>
    <col min="7431" max="7431" width="29.28515625" style="1483" customWidth="1"/>
    <col min="7432" max="7432" width="19.7109375" style="1483" customWidth="1"/>
    <col min="7433" max="7433" width="19.28515625" style="1483" customWidth="1"/>
    <col min="7434" max="7435" width="14" style="1483" customWidth="1"/>
    <col min="7436" max="7436" width="40.5703125" style="1483" customWidth="1"/>
    <col min="7437" max="7437" width="14" style="1483" customWidth="1"/>
    <col min="7438" max="7438" width="42.42578125" style="1483" customWidth="1"/>
    <col min="7439" max="7680" width="10.85546875" style="1483"/>
    <col min="7681" max="7681" width="13.5703125" style="1483" customWidth="1"/>
    <col min="7682" max="7682" width="35.140625" style="1483" customWidth="1"/>
    <col min="7683" max="7683" width="61.140625" style="1483" customWidth="1"/>
    <col min="7684" max="7684" width="13.85546875" style="1483" customWidth="1"/>
    <col min="7685" max="7685" width="14.140625" style="1483" customWidth="1"/>
    <col min="7686" max="7686" width="15.5703125" style="1483" customWidth="1"/>
    <col min="7687" max="7687" width="29.28515625" style="1483" customWidth="1"/>
    <col min="7688" max="7688" width="19.7109375" style="1483" customWidth="1"/>
    <col min="7689" max="7689" width="19.28515625" style="1483" customWidth="1"/>
    <col min="7690" max="7691" width="14" style="1483" customWidth="1"/>
    <col min="7692" max="7692" width="40.5703125" style="1483" customWidth="1"/>
    <col min="7693" max="7693" width="14" style="1483" customWidth="1"/>
    <col min="7694" max="7694" width="42.42578125" style="1483" customWidth="1"/>
    <col min="7695" max="7936" width="10.85546875" style="1483"/>
    <col min="7937" max="7937" width="13.5703125" style="1483" customWidth="1"/>
    <col min="7938" max="7938" width="35.140625" style="1483" customWidth="1"/>
    <col min="7939" max="7939" width="61.140625" style="1483" customWidth="1"/>
    <col min="7940" max="7940" width="13.85546875" style="1483" customWidth="1"/>
    <col min="7941" max="7941" width="14.140625" style="1483" customWidth="1"/>
    <col min="7942" max="7942" width="15.5703125" style="1483" customWidth="1"/>
    <col min="7943" max="7943" width="29.28515625" style="1483" customWidth="1"/>
    <col min="7944" max="7944" width="19.7109375" style="1483" customWidth="1"/>
    <col min="7945" max="7945" width="19.28515625" style="1483" customWidth="1"/>
    <col min="7946" max="7947" width="14" style="1483" customWidth="1"/>
    <col min="7948" max="7948" width="40.5703125" style="1483" customWidth="1"/>
    <col min="7949" max="7949" width="14" style="1483" customWidth="1"/>
    <col min="7950" max="7950" width="42.42578125" style="1483" customWidth="1"/>
    <col min="7951" max="8192" width="10.85546875" style="1483"/>
    <col min="8193" max="8193" width="13.5703125" style="1483" customWidth="1"/>
    <col min="8194" max="8194" width="35.140625" style="1483" customWidth="1"/>
    <col min="8195" max="8195" width="61.140625" style="1483" customWidth="1"/>
    <col min="8196" max="8196" width="13.85546875" style="1483" customWidth="1"/>
    <col min="8197" max="8197" width="14.140625" style="1483" customWidth="1"/>
    <col min="8198" max="8198" width="15.5703125" style="1483" customWidth="1"/>
    <col min="8199" max="8199" width="29.28515625" style="1483" customWidth="1"/>
    <col min="8200" max="8200" width="19.7109375" style="1483" customWidth="1"/>
    <col min="8201" max="8201" width="19.28515625" style="1483" customWidth="1"/>
    <col min="8202" max="8203" width="14" style="1483" customWidth="1"/>
    <col min="8204" max="8204" width="40.5703125" style="1483" customWidth="1"/>
    <col min="8205" max="8205" width="14" style="1483" customWidth="1"/>
    <col min="8206" max="8206" width="42.42578125" style="1483" customWidth="1"/>
    <col min="8207" max="8448" width="10.85546875" style="1483"/>
    <col min="8449" max="8449" width="13.5703125" style="1483" customWidth="1"/>
    <col min="8450" max="8450" width="35.140625" style="1483" customWidth="1"/>
    <col min="8451" max="8451" width="61.140625" style="1483" customWidth="1"/>
    <col min="8452" max="8452" width="13.85546875" style="1483" customWidth="1"/>
    <col min="8453" max="8453" width="14.140625" style="1483" customWidth="1"/>
    <col min="8454" max="8454" width="15.5703125" style="1483" customWidth="1"/>
    <col min="8455" max="8455" width="29.28515625" style="1483" customWidth="1"/>
    <col min="8456" max="8456" width="19.7109375" style="1483" customWidth="1"/>
    <col min="8457" max="8457" width="19.28515625" style="1483" customWidth="1"/>
    <col min="8458" max="8459" width="14" style="1483" customWidth="1"/>
    <col min="8460" max="8460" width="40.5703125" style="1483" customWidth="1"/>
    <col min="8461" max="8461" width="14" style="1483" customWidth="1"/>
    <col min="8462" max="8462" width="42.42578125" style="1483" customWidth="1"/>
    <col min="8463" max="8704" width="10.85546875" style="1483"/>
    <col min="8705" max="8705" width="13.5703125" style="1483" customWidth="1"/>
    <col min="8706" max="8706" width="35.140625" style="1483" customWidth="1"/>
    <col min="8707" max="8707" width="61.140625" style="1483" customWidth="1"/>
    <col min="8708" max="8708" width="13.85546875" style="1483" customWidth="1"/>
    <col min="8709" max="8709" width="14.140625" style="1483" customWidth="1"/>
    <col min="8710" max="8710" width="15.5703125" style="1483" customWidth="1"/>
    <col min="8711" max="8711" width="29.28515625" style="1483" customWidth="1"/>
    <col min="8712" max="8712" width="19.7109375" style="1483" customWidth="1"/>
    <col min="8713" max="8713" width="19.28515625" style="1483" customWidth="1"/>
    <col min="8714" max="8715" width="14" style="1483" customWidth="1"/>
    <col min="8716" max="8716" width="40.5703125" style="1483" customWidth="1"/>
    <col min="8717" max="8717" width="14" style="1483" customWidth="1"/>
    <col min="8718" max="8718" width="42.42578125" style="1483" customWidth="1"/>
    <col min="8719" max="8960" width="10.85546875" style="1483"/>
    <col min="8961" max="8961" width="13.5703125" style="1483" customWidth="1"/>
    <col min="8962" max="8962" width="35.140625" style="1483" customWidth="1"/>
    <col min="8963" max="8963" width="61.140625" style="1483" customWidth="1"/>
    <col min="8964" max="8964" width="13.85546875" style="1483" customWidth="1"/>
    <col min="8965" max="8965" width="14.140625" style="1483" customWidth="1"/>
    <col min="8966" max="8966" width="15.5703125" style="1483" customWidth="1"/>
    <col min="8967" max="8967" width="29.28515625" style="1483" customWidth="1"/>
    <col min="8968" max="8968" width="19.7109375" style="1483" customWidth="1"/>
    <col min="8969" max="8969" width="19.28515625" style="1483" customWidth="1"/>
    <col min="8970" max="8971" width="14" style="1483" customWidth="1"/>
    <col min="8972" max="8972" width="40.5703125" style="1483" customWidth="1"/>
    <col min="8973" max="8973" width="14" style="1483" customWidth="1"/>
    <col min="8974" max="8974" width="42.42578125" style="1483" customWidth="1"/>
    <col min="8975" max="9216" width="10.85546875" style="1483"/>
    <col min="9217" max="9217" width="13.5703125" style="1483" customWidth="1"/>
    <col min="9218" max="9218" width="35.140625" style="1483" customWidth="1"/>
    <col min="9219" max="9219" width="61.140625" style="1483" customWidth="1"/>
    <col min="9220" max="9220" width="13.85546875" style="1483" customWidth="1"/>
    <col min="9221" max="9221" width="14.140625" style="1483" customWidth="1"/>
    <col min="9222" max="9222" width="15.5703125" style="1483" customWidth="1"/>
    <col min="9223" max="9223" width="29.28515625" style="1483" customWidth="1"/>
    <col min="9224" max="9224" width="19.7109375" style="1483" customWidth="1"/>
    <col min="9225" max="9225" width="19.28515625" style="1483" customWidth="1"/>
    <col min="9226" max="9227" width="14" style="1483" customWidth="1"/>
    <col min="9228" max="9228" width="40.5703125" style="1483" customWidth="1"/>
    <col min="9229" max="9229" width="14" style="1483" customWidth="1"/>
    <col min="9230" max="9230" width="42.42578125" style="1483" customWidth="1"/>
    <col min="9231" max="9472" width="10.85546875" style="1483"/>
    <col min="9473" max="9473" width="13.5703125" style="1483" customWidth="1"/>
    <col min="9474" max="9474" width="35.140625" style="1483" customWidth="1"/>
    <col min="9475" max="9475" width="61.140625" style="1483" customWidth="1"/>
    <col min="9476" max="9476" width="13.85546875" style="1483" customWidth="1"/>
    <col min="9477" max="9477" width="14.140625" style="1483" customWidth="1"/>
    <col min="9478" max="9478" width="15.5703125" style="1483" customWidth="1"/>
    <col min="9479" max="9479" width="29.28515625" style="1483" customWidth="1"/>
    <col min="9480" max="9480" width="19.7109375" style="1483" customWidth="1"/>
    <col min="9481" max="9481" width="19.28515625" style="1483" customWidth="1"/>
    <col min="9482" max="9483" width="14" style="1483" customWidth="1"/>
    <col min="9484" max="9484" width="40.5703125" style="1483" customWidth="1"/>
    <col min="9485" max="9485" width="14" style="1483" customWidth="1"/>
    <col min="9486" max="9486" width="42.42578125" style="1483" customWidth="1"/>
    <col min="9487" max="9728" width="10.85546875" style="1483"/>
    <col min="9729" max="9729" width="13.5703125" style="1483" customWidth="1"/>
    <col min="9730" max="9730" width="35.140625" style="1483" customWidth="1"/>
    <col min="9731" max="9731" width="61.140625" style="1483" customWidth="1"/>
    <col min="9732" max="9732" width="13.85546875" style="1483" customWidth="1"/>
    <col min="9733" max="9733" width="14.140625" style="1483" customWidth="1"/>
    <col min="9734" max="9734" width="15.5703125" style="1483" customWidth="1"/>
    <col min="9735" max="9735" width="29.28515625" style="1483" customWidth="1"/>
    <col min="9736" max="9736" width="19.7109375" style="1483" customWidth="1"/>
    <col min="9737" max="9737" width="19.28515625" style="1483" customWidth="1"/>
    <col min="9738" max="9739" width="14" style="1483" customWidth="1"/>
    <col min="9740" max="9740" width="40.5703125" style="1483" customWidth="1"/>
    <col min="9741" max="9741" width="14" style="1483" customWidth="1"/>
    <col min="9742" max="9742" width="42.42578125" style="1483" customWidth="1"/>
    <col min="9743" max="9984" width="10.85546875" style="1483"/>
    <col min="9985" max="9985" width="13.5703125" style="1483" customWidth="1"/>
    <col min="9986" max="9986" width="35.140625" style="1483" customWidth="1"/>
    <col min="9987" max="9987" width="61.140625" style="1483" customWidth="1"/>
    <col min="9988" max="9988" width="13.85546875" style="1483" customWidth="1"/>
    <col min="9989" max="9989" width="14.140625" style="1483" customWidth="1"/>
    <col min="9990" max="9990" width="15.5703125" style="1483" customWidth="1"/>
    <col min="9991" max="9991" width="29.28515625" style="1483" customWidth="1"/>
    <col min="9992" max="9992" width="19.7109375" style="1483" customWidth="1"/>
    <col min="9993" max="9993" width="19.28515625" style="1483" customWidth="1"/>
    <col min="9994" max="9995" width="14" style="1483" customWidth="1"/>
    <col min="9996" max="9996" width="40.5703125" style="1483" customWidth="1"/>
    <col min="9997" max="9997" width="14" style="1483" customWidth="1"/>
    <col min="9998" max="9998" width="42.42578125" style="1483" customWidth="1"/>
    <col min="9999" max="10240" width="10.85546875" style="1483"/>
    <col min="10241" max="10241" width="13.5703125" style="1483" customWidth="1"/>
    <col min="10242" max="10242" width="35.140625" style="1483" customWidth="1"/>
    <col min="10243" max="10243" width="61.140625" style="1483" customWidth="1"/>
    <col min="10244" max="10244" width="13.85546875" style="1483" customWidth="1"/>
    <col min="10245" max="10245" width="14.140625" style="1483" customWidth="1"/>
    <col min="10246" max="10246" width="15.5703125" style="1483" customWidth="1"/>
    <col min="10247" max="10247" width="29.28515625" style="1483" customWidth="1"/>
    <col min="10248" max="10248" width="19.7109375" style="1483" customWidth="1"/>
    <col min="10249" max="10249" width="19.28515625" style="1483" customWidth="1"/>
    <col min="10250" max="10251" width="14" style="1483" customWidth="1"/>
    <col min="10252" max="10252" width="40.5703125" style="1483" customWidth="1"/>
    <col min="10253" max="10253" width="14" style="1483" customWidth="1"/>
    <col min="10254" max="10254" width="42.42578125" style="1483" customWidth="1"/>
    <col min="10255" max="10496" width="10.85546875" style="1483"/>
    <col min="10497" max="10497" width="13.5703125" style="1483" customWidth="1"/>
    <col min="10498" max="10498" width="35.140625" style="1483" customWidth="1"/>
    <col min="10499" max="10499" width="61.140625" style="1483" customWidth="1"/>
    <col min="10500" max="10500" width="13.85546875" style="1483" customWidth="1"/>
    <col min="10501" max="10501" width="14.140625" style="1483" customWidth="1"/>
    <col min="10502" max="10502" width="15.5703125" style="1483" customWidth="1"/>
    <col min="10503" max="10503" width="29.28515625" style="1483" customWidth="1"/>
    <col min="10504" max="10504" width="19.7109375" style="1483" customWidth="1"/>
    <col min="10505" max="10505" width="19.28515625" style="1483" customWidth="1"/>
    <col min="10506" max="10507" width="14" style="1483" customWidth="1"/>
    <col min="10508" max="10508" width="40.5703125" style="1483" customWidth="1"/>
    <col min="10509" max="10509" width="14" style="1483" customWidth="1"/>
    <col min="10510" max="10510" width="42.42578125" style="1483" customWidth="1"/>
    <col min="10511" max="10752" width="10.85546875" style="1483"/>
    <col min="10753" max="10753" width="13.5703125" style="1483" customWidth="1"/>
    <col min="10754" max="10754" width="35.140625" style="1483" customWidth="1"/>
    <col min="10755" max="10755" width="61.140625" style="1483" customWidth="1"/>
    <col min="10756" max="10756" width="13.85546875" style="1483" customWidth="1"/>
    <col min="10757" max="10757" width="14.140625" style="1483" customWidth="1"/>
    <col min="10758" max="10758" width="15.5703125" style="1483" customWidth="1"/>
    <col min="10759" max="10759" width="29.28515625" style="1483" customWidth="1"/>
    <col min="10760" max="10760" width="19.7109375" style="1483" customWidth="1"/>
    <col min="10761" max="10761" width="19.28515625" style="1483" customWidth="1"/>
    <col min="10762" max="10763" width="14" style="1483" customWidth="1"/>
    <col min="10764" max="10764" width="40.5703125" style="1483" customWidth="1"/>
    <col min="10765" max="10765" width="14" style="1483" customWidth="1"/>
    <col min="10766" max="10766" width="42.42578125" style="1483" customWidth="1"/>
    <col min="10767" max="11008" width="10.85546875" style="1483"/>
    <col min="11009" max="11009" width="13.5703125" style="1483" customWidth="1"/>
    <col min="11010" max="11010" width="35.140625" style="1483" customWidth="1"/>
    <col min="11011" max="11011" width="61.140625" style="1483" customWidth="1"/>
    <col min="11012" max="11012" width="13.85546875" style="1483" customWidth="1"/>
    <col min="11013" max="11013" width="14.140625" style="1483" customWidth="1"/>
    <col min="11014" max="11014" width="15.5703125" style="1483" customWidth="1"/>
    <col min="11015" max="11015" width="29.28515625" style="1483" customWidth="1"/>
    <col min="11016" max="11016" width="19.7109375" style="1483" customWidth="1"/>
    <col min="11017" max="11017" width="19.28515625" style="1483" customWidth="1"/>
    <col min="11018" max="11019" width="14" style="1483" customWidth="1"/>
    <col min="11020" max="11020" width="40.5703125" style="1483" customWidth="1"/>
    <col min="11021" max="11021" width="14" style="1483" customWidth="1"/>
    <col min="11022" max="11022" width="42.42578125" style="1483" customWidth="1"/>
    <col min="11023" max="11264" width="10.85546875" style="1483"/>
    <col min="11265" max="11265" width="13.5703125" style="1483" customWidth="1"/>
    <col min="11266" max="11266" width="35.140625" style="1483" customWidth="1"/>
    <col min="11267" max="11267" width="61.140625" style="1483" customWidth="1"/>
    <col min="11268" max="11268" width="13.85546875" style="1483" customWidth="1"/>
    <col min="11269" max="11269" width="14.140625" style="1483" customWidth="1"/>
    <col min="11270" max="11270" width="15.5703125" style="1483" customWidth="1"/>
    <col min="11271" max="11271" width="29.28515625" style="1483" customWidth="1"/>
    <col min="11272" max="11272" width="19.7109375" style="1483" customWidth="1"/>
    <col min="11273" max="11273" width="19.28515625" style="1483" customWidth="1"/>
    <col min="11274" max="11275" width="14" style="1483" customWidth="1"/>
    <col min="11276" max="11276" width="40.5703125" style="1483" customWidth="1"/>
    <col min="11277" max="11277" width="14" style="1483" customWidth="1"/>
    <col min="11278" max="11278" width="42.42578125" style="1483" customWidth="1"/>
    <col min="11279" max="11520" width="10.85546875" style="1483"/>
    <col min="11521" max="11521" width="13.5703125" style="1483" customWidth="1"/>
    <col min="11522" max="11522" width="35.140625" style="1483" customWidth="1"/>
    <col min="11523" max="11523" width="61.140625" style="1483" customWidth="1"/>
    <col min="11524" max="11524" width="13.85546875" style="1483" customWidth="1"/>
    <col min="11525" max="11525" width="14.140625" style="1483" customWidth="1"/>
    <col min="11526" max="11526" width="15.5703125" style="1483" customWidth="1"/>
    <col min="11527" max="11527" width="29.28515625" style="1483" customWidth="1"/>
    <col min="11528" max="11528" width="19.7109375" style="1483" customWidth="1"/>
    <col min="11529" max="11529" width="19.28515625" style="1483" customWidth="1"/>
    <col min="11530" max="11531" width="14" style="1483" customWidth="1"/>
    <col min="11532" max="11532" width="40.5703125" style="1483" customWidth="1"/>
    <col min="11533" max="11533" width="14" style="1483" customWidth="1"/>
    <col min="11534" max="11534" width="42.42578125" style="1483" customWidth="1"/>
    <col min="11535" max="11776" width="10.85546875" style="1483"/>
    <col min="11777" max="11777" width="13.5703125" style="1483" customWidth="1"/>
    <col min="11778" max="11778" width="35.140625" style="1483" customWidth="1"/>
    <col min="11779" max="11779" width="61.140625" style="1483" customWidth="1"/>
    <col min="11780" max="11780" width="13.85546875" style="1483" customWidth="1"/>
    <col min="11781" max="11781" width="14.140625" style="1483" customWidth="1"/>
    <col min="11782" max="11782" width="15.5703125" style="1483" customWidth="1"/>
    <col min="11783" max="11783" width="29.28515625" style="1483" customWidth="1"/>
    <col min="11784" max="11784" width="19.7109375" style="1483" customWidth="1"/>
    <col min="11785" max="11785" width="19.28515625" style="1483" customWidth="1"/>
    <col min="11786" max="11787" width="14" style="1483" customWidth="1"/>
    <col min="11788" max="11788" width="40.5703125" style="1483" customWidth="1"/>
    <col min="11789" max="11789" width="14" style="1483" customWidth="1"/>
    <col min="11790" max="11790" width="42.42578125" style="1483" customWidth="1"/>
    <col min="11791" max="12032" width="10.85546875" style="1483"/>
    <col min="12033" max="12033" width="13.5703125" style="1483" customWidth="1"/>
    <col min="12034" max="12034" width="35.140625" style="1483" customWidth="1"/>
    <col min="12035" max="12035" width="61.140625" style="1483" customWidth="1"/>
    <col min="12036" max="12036" width="13.85546875" style="1483" customWidth="1"/>
    <col min="12037" max="12037" width="14.140625" style="1483" customWidth="1"/>
    <col min="12038" max="12038" width="15.5703125" style="1483" customWidth="1"/>
    <col min="12039" max="12039" width="29.28515625" style="1483" customWidth="1"/>
    <col min="12040" max="12040" width="19.7109375" style="1483" customWidth="1"/>
    <col min="12041" max="12041" width="19.28515625" style="1483" customWidth="1"/>
    <col min="12042" max="12043" width="14" style="1483" customWidth="1"/>
    <col min="12044" max="12044" width="40.5703125" style="1483" customWidth="1"/>
    <col min="12045" max="12045" width="14" style="1483" customWidth="1"/>
    <col min="12046" max="12046" width="42.42578125" style="1483" customWidth="1"/>
    <col min="12047" max="12288" width="10.85546875" style="1483"/>
    <col min="12289" max="12289" width="13.5703125" style="1483" customWidth="1"/>
    <col min="12290" max="12290" width="35.140625" style="1483" customWidth="1"/>
    <col min="12291" max="12291" width="61.140625" style="1483" customWidth="1"/>
    <col min="12292" max="12292" width="13.85546875" style="1483" customWidth="1"/>
    <col min="12293" max="12293" width="14.140625" style="1483" customWidth="1"/>
    <col min="12294" max="12294" width="15.5703125" style="1483" customWidth="1"/>
    <col min="12295" max="12295" width="29.28515625" style="1483" customWidth="1"/>
    <col min="12296" max="12296" width="19.7109375" style="1483" customWidth="1"/>
    <col min="12297" max="12297" width="19.28515625" style="1483" customWidth="1"/>
    <col min="12298" max="12299" width="14" style="1483" customWidth="1"/>
    <col min="12300" max="12300" width="40.5703125" style="1483" customWidth="1"/>
    <col min="12301" max="12301" width="14" style="1483" customWidth="1"/>
    <col min="12302" max="12302" width="42.42578125" style="1483" customWidth="1"/>
    <col min="12303" max="12544" width="10.85546875" style="1483"/>
    <col min="12545" max="12545" width="13.5703125" style="1483" customWidth="1"/>
    <col min="12546" max="12546" width="35.140625" style="1483" customWidth="1"/>
    <col min="12547" max="12547" width="61.140625" style="1483" customWidth="1"/>
    <col min="12548" max="12548" width="13.85546875" style="1483" customWidth="1"/>
    <col min="12549" max="12549" width="14.140625" style="1483" customWidth="1"/>
    <col min="12550" max="12550" width="15.5703125" style="1483" customWidth="1"/>
    <col min="12551" max="12551" width="29.28515625" style="1483" customWidth="1"/>
    <col min="12552" max="12552" width="19.7109375" style="1483" customWidth="1"/>
    <col min="12553" max="12553" width="19.28515625" style="1483" customWidth="1"/>
    <col min="12554" max="12555" width="14" style="1483" customWidth="1"/>
    <col min="12556" max="12556" width="40.5703125" style="1483" customWidth="1"/>
    <col min="12557" max="12557" width="14" style="1483" customWidth="1"/>
    <col min="12558" max="12558" width="42.42578125" style="1483" customWidth="1"/>
    <col min="12559" max="12800" width="10.85546875" style="1483"/>
    <col min="12801" max="12801" width="13.5703125" style="1483" customWidth="1"/>
    <col min="12802" max="12802" width="35.140625" style="1483" customWidth="1"/>
    <col min="12803" max="12803" width="61.140625" style="1483" customWidth="1"/>
    <col min="12804" max="12804" width="13.85546875" style="1483" customWidth="1"/>
    <col min="12805" max="12805" width="14.140625" style="1483" customWidth="1"/>
    <col min="12806" max="12806" width="15.5703125" style="1483" customWidth="1"/>
    <col min="12807" max="12807" width="29.28515625" style="1483" customWidth="1"/>
    <col min="12808" max="12808" width="19.7109375" style="1483" customWidth="1"/>
    <col min="12809" max="12809" width="19.28515625" style="1483" customWidth="1"/>
    <col min="12810" max="12811" width="14" style="1483" customWidth="1"/>
    <col min="12812" max="12812" width="40.5703125" style="1483" customWidth="1"/>
    <col min="12813" max="12813" width="14" style="1483" customWidth="1"/>
    <col min="12814" max="12814" width="42.42578125" style="1483" customWidth="1"/>
    <col min="12815" max="13056" width="10.85546875" style="1483"/>
    <col min="13057" max="13057" width="13.5703125" style="1483" customWidth="1"/>
    <col min="13058" max="13058" width="35.140625" style="1483" customWidth="1"/>
    <col min="13059" max="13059" width="61.140625" style="1483" customWidth="1"/>
    <col min="13060" max="13060" width="13.85546875" style="1483" customWidth="1"/>
    <col min="13061" max="13061" width="14.140625" style="1483" customWidth="1"/>
    <col min="13062" max="13062" width="15.5703125" style="1483" customWidth="1"/>
    <col min="13063" max="13063" width="29.28515625" style="1483" customWidth="1"/>
    <col min="13064" max="13064" width="19.7109375" style="1483" customWidth="1"/>
    <col min="13065" max="13065" width="19.28515625" style="1483" customWidth="1"/>
    <col min="13066" max="13067" width="14" style="1483" customWidth="1"/>
    <col min="13068" max="13068" width="40.5703125" style="1483" customWidth="1"/>
    <col min="13069" max="13069" width="14" style="1483" customWidth="1"/>
    <col min="13070" max="13070" width="42.42578125" style="1483" customWidth="1"/>
    <col min="13071" max="13312" width="10.85546875" style="1483"/>
    <col min="13313" max="13313" width="13.5703125" style="1483" customWidth="1"/>
    <col min="13314" max="13314" width="35.140625" style="1483" customWidth="1"/>
    <col min="13315" max="13315" width="61.140625" style="1483" customWidth="1"/>
    <col min="13316" max="13316" width="13.85546875" style="1483" customWidth="1"/>
    <col min="13317" max="13317" width="14.140625" style="1483" customWidth="1"/>
    <col min="13318" max="13318" width="15.5703125" style="1483" customWidth="1"/>
    <col min="13319" max="13319" width="29.28515625" style="1483" customWidth="1"/>
    <col min="13320" max="13320" width="19.7109375" style="1483" customWidth="1"/>
    <col min="13321" max="13321" width="19.28515625" style="1483" customWidth="1"/>
    <col min="13322" max="13323" width="14" style="1483" customWidth="1"/>
    <col min="13324" max="13324" width="40.5703125" style="1483" customWidth="1"/>
    <col min="13325" max="13325" width="14" style="1483" customWidth="1"/>
    <col min="13326" max="13326" width="42.42578125" style="1483" customWidth="1"/>
    <col min="13327" max="13568" width="10.85546875" style="1483"/>
    <col min="13569" max="13569" width="13.5703125" style="1483" customWidth="1"/>
    <col min="13570" max="13570" width="35.140625" style="1483" customWidth="1"/>
    <col min="13571" max="13571" width="61.140625" style="1483" customWidth="1"/>
    <col min="13572" max="13572" width="13.85546875" style="1483" customWidth="1"/>
    <col min="13573" max="13573" width="14.140625" style="1483" customWidth="1"/>
    <col min="13574" max="13574" width="15.5703125" style="1483" customWidth="1"/>
    <col min="13575" max="13575" width="29.28515625" style="1483" customWidth="1"/>
    <col min="13576" max="13576" width="19.7109375" style="1483" customWidth="1"/>
    <col min="13577" max="13577" width="19.28515625" style="1483" customWidth="1"/>
    <col min="13578" max="13579" width="14" style="1483" customWidth="1"/>
    <col min="13580" max="13580" width="40.5703125" style="1483" customWidth="1"/>
    <col min="13581" max="13581" width="14" style="1483" customWidth="1"/>
    <col min="13582" max="13582" width="42.42578125" style="1483" customWidth="1"/>
    <col min="13583" max="13824" width="10.85546875" style="1483"/>
    <col min="13825" max="13825" width="13.5703125" style="1483" customWidth="1"/>
    <col min="13826" max="13826" width="35.140625" style="1483" customWidth="1"/>
    <col min="13827" max="13827" width="61.140625" style="1483" customWidth="1"/>
    <col min="13828" max="13828" width="13.85546875" style="1483" customWidth="1"/>
    <col min="13829" max="13829" width="14.140625" style="1483" customWidth="1"/>
    <col min="13830" max="13830" width="15.5703125" style="1483" customWidth="1"/>
    <col min="13831" max="13831" width="29.28515625" style="1483" customWidth="1"/>
    <col min="13832" max="13832" width="19.7109375" style="1483" customWidth="1"/>
    <col min="13833" max="13833" width="19.28515625" style="1483" customWidth="1"/>
    <col min="13834" max="13835" width="14" style="1483" customWidth="1"/>
    <col min="13836" max="13836" width="40.5703125" style="1483" customWidth="1"/>
    <col min="13837" max="13837" width="14" style="1483" customWidth="1"/>
    <col min="13838" max="13838" width="42.42578125" style="1483" customWidth="1"/>
    <col min="13839" max="14080" width="10.85546875" style="1483"/>
    <col min="14081" max="14081" width="13.5703125" style="1483" customWidth="1"/>
    <col min="14082" max="14082" width="35.140625" style="1483" customWidth="1"/>
    <col min="14083" max="14083" width="61.140625" style="1483" customWidth="1"/>
    <col min="14084" max="14084" width="13.85546875" style="1483" customWidth="1"/>
    <col min="14085" max="14085" width="14.140625" style="1483" customWidth="1"/>
    <col min="14086" max="14086" width="15.5703125" style="1483" customWidth="1"/>
    <col min="14087" max="14087" width="29.28515625" style="1483" customWidth="1"/>
    <col min="14088" max="14088" width="19.7109375" style="1483" customWidth="1"/>
    <col min="14089" max="14089" width="19.28515625" style="1483" customWidth="1"/>
    <col min="14090" max="14091" width="14" style="1483" customWidth="1"/>
    <col min="14092" max="14092" width="40.5703125" style="1483" customWidth="1"/>
    <col min="14093" max="14093" width="14" style="1483" customWidth="1"/>
    <col min="14094" max="14094" width="42.42578125" style="1483" customWidth="1"/>
    <col min="14095" max="14336" width="10.85546875" style="1483"/>
    <col min="14337" max="14337" width="13.5703125" style="1483" customWidth="1"/>
    <col min="14338" max="14338" width="35.140625" style="1483" customWidth="1"/>
    <col min="14339" max="14339" width="61.140625" style="1483" customWidth="1"/>
    <col min="14340" max="14340" width="13.85546875" style="1483" customWidth="1"/>
    <col min="14341" max="14341" width="14.140625" style="1483" customWidth="1"/>
    <col min="14342" max="14342" width="15.5703125" style="1483" customWidth="1"/>
    <col min="14343" max="14343" width="29.28515625" style="1483" customWidth="1"/>
    <col min="14344" max="14344" width="19.7109375" style="1483" customWidth="1"/>
    <col min="14345" max="14345" width="19.28515625" style="1483" customWidth="1"/>
    <col min="14346" max="14347" width="14" style="1483" customWidth="1"/>
    <col min="14348" max="14348" width="40.5703125" style="1483" customWidth="1"/>
    <col min="14349" max="14349" width="14" style="1483" customWidth="1"/>
    <col min="14350" max="14350" width="42.42578125" style="1483" customWidth="1"/>
    <col min="14351" max="14592" width="10.85546875" style="1483"/>
    <col min="14593" max="14593" width="13.5703125" style="1483" customWidth="1"/>
    <col min="14594" max="14594" width="35.140625" style="1483" customWidth="1"/>
    <col min="14595" max="14595" width="61.140625" style="1483" customWidth="1"/>
    <col min="14596" max="14596" width="13.85546875" style="1483" customWidth="1"/>
    <col min="14597" max="14597" width="14.140625" style="1483" customWidth="1"/>
    <col min="14598" max="14598" width="15.5703125" style="1483" customWidth="1"/>
    <col min="14599" max="14599" width="29.28515625" style="1483" customWidth="1"/>
    <col min="14600" max="14600" width="19.7109375" style="1483" customWidth="1"/>
    <col min="14601" max="14601" width="19.28515625" style="1483" customWidth="1"/>
    <col min="14602" max="14603" width="14" style="1483" customWidth="1"/>
    <col min="14604" max="14604" width="40.5703125" style="1483" customWidth="1"/>
    <col min="14605" max="14605" width="14" style="1483" customWidth="1"/>
    <col min="14606" max="14606" width="42.42578125" style="1483" customWidth="1"/>
    <col min="14607" max="14848" width="10.85546875" style="1483"/>
    <col min="14849" max="14849" width="13.5703125" style="1483" customWidth="1"/>
    <col min="14850" max="14850" width="35.140625" style="1483" customWidth="1"/>
    <col min="14851" max="14851" width="61.140625" style="1483" customWidth="1"/>
    <col min="14852" max="14852" width="13.85546875" style="1483" customWidth="1"/>
    <col min="14853" max="14853" width="14.140625" style="1483" customWidth="1"/>
    <col min="14854" max="14854" width="15.5703125" style="1483" customWidth="1"/>
    <col min="14855" max="14855" width="29.28515625" style="1483" customWidth="1"/>
    <col min="14856" max="14856" width="19.7109375" style="1483" customWidth="1"/>
    <col min="14857" max="14857" width="19.28515625" style="1483" customWidth="1"/>
    <col min="14858" max="14859" width="14" style="1483" customWidth="1"/>
    <col min="14860" max="14860" width="40.5703125" style="1483" customWidth="1"/>
    <col min="14861" max="14861" width="14" style="1483" customWidth="1"/>
    <col min="14862" max="14862" width="42.42578125" style="1483" customWidth="1"/>
    <col min="14863" max="15104" width="10.85546875" style="1483"/>
    <col min="15105" max="15105" width="13.5703125" style="1483" customWidth="1"/>
    <col min="15106" max="15106" width="35.140625" style="1483" customWidth="1"/>
    <col min="15107" max="15107" width="61.140625" style="1483" customWidth="1"/>
    <col min="15108" max="15108" width="13.85546875" style="1483" customWidth="1"/>
    <col min="15109" max="15109" width="14.140625" style="1483" customWidth="1"/>
    <col min="15110" max="15110" width="15.5703125" style="1483" customWidth="1"/>
    <col min="15111" max="15111" width="29.28515625" style="1483" customWidth="1"/>
    <col min="15112" max="15112" width="19.7109375" style="1483" customWidth="1"/>
    <col min="15113" max="15113" width="19.28515625" style="1483" customWidth="1"/>
    <col min="15114" max="15115" width="14" style="1483" customWidth="1"/>
    <col min="15116" max="15116" width="40.5703125" style="1483" customWidth="1"/>
    <col min="15117" max="15117" width="14" style="1483" customWidth="1"/>
    <col min="15118" max="15118" width="42.42578125" style="1483" customWidth="1"/>
    <col min="15119" max="15360" width="10.85546875" style="1483"/>
    <col min="15361" max="15361" width="13.5703125" style="1483" customWidth="1"/>
    <col min="15362" max="15362" width="35.140625" style="1483" customWidth="1"/>
    <col min="15363" max="15363" width="61.140625" style="1483" customWidth="1"/>
    <col min="15364" max="15364" width="13.85546875" style="1483" customWidth="1"/>
    <col min="15365" max="15365" width="14.140625" style="1483" customWidth="1"/>
    <col min="15366" max="15366" width="15.5703125" style="1483" customWidth="1"/>
    <col min="15367" max="15367" width="29.28515625" style="1483" customWidth="1"/>
    <col min="15368" max="15368" width="19.7109375" style="1483" customWidth="1"/>
    <col min="15369" max="15369" width="19.28515625" style="1483" customWidth="1"/>
    <col min="15370" max="15371" width="14" style="1483" customWidth="1"/>
    <col min="15372" max="15372" width="40.5703125" style="1483" customWidth="1"/>
    <col min="15373" max="15373" width="14" style="1483" customWidth="1"/>
    <col min="15374" max="15374" width="42.42578125" style="1483" customWidth="1"/>
    <col min="15375" max="15616" width="10.85546875" style="1483"/>
    <col min="15617" max="15617" width="13.5703125" style="1483" customWidth="1"/>
    <col min="15618" max="15618" width="35.140625" style="1483" customWidth="1"/>
    <col min="15619" max="15619" width="61.140625" style="1483" customWidth="1"/>
    <col min="15620" max="15620" width="13.85546875" style="1483" customWidth="1"/>
    <col min="15621" max="15621" width="14.140625" style="1483" customWidth="1"/>
    <col min="15622" max="15622" width="15.5703125" style="1483" customWidth="1"/>
    <col min="15623" max="15623" width="29.28515625" style="1483" customWidth="1"/>
    <col min="15624" max="15624" width="19.7109375" style="1483" customWidth="1"/>
    <col min="15625" max="15625" width="19.28515625" style="1483" customWidth="1"/>
    <col min="15626" max="15627" width="14" style="1483" customWidth="1"/>
    <col min="15628" max="15628" width="40.5703125" style="1483" customWidth="1"/>
    <col min="15629" max="15629" width="14" style="1483" customWidth="1"/>
    <col min="15630" max="15630" width="42.42578125" style="1483" customWidth="1"/>
    <col min="15631" max="15872" width="10.85546875" style="1483"/>
    <col min="15873" max="15873" width="13.5703125" style="1483" customWidth="1"/>
    <col min="15874" max="15874" width="35.140625" style="1483" customWidth="1"/>
    <col min="15875" max="15875" width="61.140625" style="1483" customWidth="1"/>
    <col min="15876" max="15876" width="13.85546875" style="1483" customWidth="1"/>
    <col min="15877" max="15877" width="14.140625" style="1483" customWidth="1"/>
    <col min="15878" max="15878" width="15.5703125" style="1483" customWidth="1"/>
    <col min="15879" max="15879" width="29.28515625" style="1483" customWidth="1"/>
    <col min="15880" max="15880" width="19.7109375" style="1483" customWidth="1"/>
    <col min="15881" max="15881" width="19.28515625" style="1483" customWidth="1"/>
    <col min="15882" max="15883" width="14" style="1483" customWidth="1"/>
    <col min="15884" max="15884" width="40.5703125" style="1483" customWidth="1"/>
    <col min="15885" max="15885" width="14" style="1483" customWidth="1"/>
    <col min="15886" max="15886" width="42.42578125" style="1483" customWidth="1"/>
    <col min="15887" max="16128" width="10.85546875" style="1483"/>
    <col min="16129" max="16129" width="13.5703125" style="1483" customWidth="1"/>
    <col min="16130" max="16130" width="35.140625" style="1483" customWidth="1"/>
    <col min="16131" max="16131" width="61.140625" style="1483" customWidth="1"/>
    <col min="16132" max="16132" width="13.85546875" style="1483" customWidth="1"/>
    <col min="16133" max="16133" width="14.140625" style="1483" customWidth="1"/>
    <col min="16134" max="16134" width="15.5703125" style="1483" customWidth="1"/>
    <col min="16135" max="16135" width="29.28515625" style="1483" customWidth="1"/>
    <col min="16136" max="16136" width="19.7109375" style="1483" customWidth="1"/>
    <col min="16137" max="16137" width="19.28515625" style="1483" customWidth="1"/>
    <col min="16138" max="16139" width="14" style="1483" customWidth="1"/>
    <col min="16140" max="16140" width="40.5703125" style="1483" customWidth="1"/>
    <col min="16141" max="16141" width="14" style="1483" customWidth="1"/>
    <col min="16142" max="16142" width="42.42578125" style="1483" customWidth="1"/>
    <col min="16143" max="16384" width="10.85546875" style="1483"/>
  </cols>
  <sheetData>
    <row r="1" spans="2:12" ht="29.25" customHeight="1" x14ac:dyDescent="0.3">
      <c r="B1" s="1484" t="s">
        <v>2456</v>
      </c>
      <c r="C1" s="1485" t="s">
        <v>2457</v>
      </c>
      <c r="D1" s="370"/>
      <c r="E1" s="370"/>
      <c r="F1" s="1542" t="s">
        <v>2458</v>
      </c>
      <c r="G1" s="1543"/>
      <c r="H1" s="1543"/>
      <c r="I1" s="1544"/>
    </row>
    <row r="2" spans="2:12" ht="31.5" x14ac:dyDescent="0.3">
      <c r="B2" s="1486" t="s">
        <v>2459</v>
      </c>
      <c r="C2" s="1487" t="s">
        <v>2460</v>
      </c>
      <c r="D2" s="370"/>
      <c r="E2" s="370"/>
      <c r="F2" s="1545"/>
      <c r="G2" s="1546"/>
      <c r="H2" s="1546"/>
      <c r="I2" s="1547"/>
    </row>
    <row r="3" spans="2:12" ht="15.75" x14ac:dyDescent="0.3">
      <c r="B3" s="1486" t="s">
        <v>2461</v>
      </c>
      <c r="C3" s="1487" t="s">
        <v>2462</v>
      </c>
      <c r="D3" s="370"/>
      <c r="E3" s="370"/>
      <c r="F3" s="1545"/>
      <c r="G3" s="1546"/>
      <c r="H3" s="1546"/>
      <c r="I3" s="1547"/>
    </row>
    <row r="4" spans="2:12" ht="21.75" customHeight="1" x14ac:dyDescent="0.3">
      <c r="B4" s="1486" t="s">
        <v>2463</v>
      </c>
      <c r="C4" s="1488" t="s">
        <v>2464</v>
      </c>
      <c r="D4" s="370"/>
      <c r="E4" s="370"/>
      <c r="F4" s="1545"/>
      <c r="G4" s="1546"/>
      <c r="H4" s="1546"/>
      <c r="I4" s="1547"/>
    </row>
    <row r="5" spans="2:12" ht="397.5" customHeight="1" x14ac:dyDescent="0.3">
      <c r="B5" s="1489" t="s">
        <v>2465</v>
      </c>
      <c r="C5" s="1490" t="s">
        <v>2466</v>
      </c>
      <c r="D5" s="370"/>
      <c r="E5" s="370"/>
      <c r="F5" s="1548"/>
      <c r="G5" s="1549"/>
      <c r="H5" s="1549"/>
      <c r="I5" s="1550"/>
    </row>
    <row r="6" spans="2:12" ht="71.25" customHeight="1" x14ac:dyDescent="0.3">
      <c r="B6" s="1489" t="s">
        <v>2467</v>
      </c>
      <c r="C6" s="1491" t="s">
        <v>2468</v>
      </c>
      <c r="D6" s="370"/>
      <c r="E6" s="370"/>
      <c r="F6" s="1492"/>
      <c r="G6" s="1492"/>
      <c r="H6" s="1492"/>
      <c r="I6" s="1492"/>
    </row>
    <row r="7" spans="2:12" ht="54" customHeight="1" x14ac:dyDescent="0.3">
      <c r="B7" s="1489" t="s">
        <v>2469</v>
      </c>
      <c r="C7" s="1493" t="s">
        <v>2470</v>
      </c>
      <c r="D7" s="370"/>
      <c r="E7" s="370"/>
      <c r="F7" s="1542" t="s">
        <v>2471</v>
      </c>
      <c r="G7" s="1543"/>
      <c r="H7" s="1543"/>
      <c r="I7" s="1544"/>
    </row>
    <row r="8" spans="2:12" ht="22.5" customHeight="1" x14ac:dyDescent="0.3">
      <c r="B8" s="1489" t="s">
        <v>2472</v>
      </c>
      <c r="C8" s="1494">
        <v>49556435950</v>
      </c>
      <c r="D8" s="370"/>
      <c r="E8" s="370"/>
      <c r="F8" s="1545"/>
      <c r="G8" s="1546"/>
      <c r="H8" s="1546"/>
      <c r="I8" s="1547"/>
    </row>
    <row r="9" spans="2:12" ht="31.5" x14ac:dyDescent="0.3">
      <c r="B9" s="1489" t="s">
        <v>2473</v>
      </c>
      <c r="C9" s="1495" t="s">
        <v>2474</v>
      </c>
      <c r="D9" s="370"/>
      <c r="E9" s="370"/>
      <c r="F9" s="1545"/>
      <c r="G9" s="1546"/>
      <c r="H9" s="1546"/>
      <c r="I9" s="1547"/>
    </row>
    <row r="10" spans="2:12" ht="31.5" x14ac:dyDescent="0.3">
      <c r="B10" s="1489" t="s">
        <v>2475</v>
      </c>
      <c r="C10" s="1495" t="s">
        <v>2476</v>
      </c>
      <c r="D10" s="370"/>
      <c r="E10" s="370"/>
      <c r="F10" s="1545"/>
      <c r="G10" s="1546"/>
      <c r="H10" s="1546"/>
      <c r="I10" s="1547"/>
    </row>
    <row r="11" spans="2:12" ht="40.5" customHeight="1" thickBot="1" x14ac:dyDescent="0.35">
      <c r="B11" s="1496" t="s">
        <v>2477</v>
      </c>
      <c r="C11" s="1497"/>
      <c r="D11" s="370"/>
      <c r="E11" s="370"/>
      <c r="F11" s="1548"/>
      <c r="G11" s="1549"/>
      <c r="H11" s="1549"/>
      <c r="I11" s="1550"/>
    </row>
    <row r="12" spans="2:12" ht="15.75" x14ac:dyDescent="0.3">
      <c r="B12" s="370"/>
      <c r="C12" s="370"/>
      <c r="D12" s="370"/>
      <c r="E12" s="370"/>
      <c r="F12" s="370"/>
      <c r="G12" s="370"/>
      <c r="H12" s="370"/>
      <c r="I12" s="370"/>
    </row>
    <row r="13" spans="2:12" ht="30.75" customHeight="1" thickBot="1" x14ac:dyDescent="0.3">
      <c r="B13" s="1498" t="s">
        <v>2478</v>
      </c>
      <c r="C13" s="1499"/>
      <c r="D13" s="1499"/>
      <c r="E13" s="1499"/>
      <c r="F13" s="1499"/>
      <c r="G13" s="1499"/>
      <c r="H13" s="1499"/>
      <c r="I13" s="1499"/>
      <c r="J13" s="1499"/>
      <c r="K13" s="1499"/>
      <c r="L13" s="1499"/>
    </row>
    <row r="14" spans="2:12" s="1500" customFormat="1" ht="75.75" customHeight="1" x14ac:dyDescent="0.25">
      <c r="B14" s="1501" t="s">
        <v>2479</v>
      </c>
      <c r="C14" s="1502" t="s">
        <v>2480</v>
      </c>
      <c r="D14" s="1502" t="s">
        <v>16</v>
      </c>
      <c r="E14" s="1502" t="s">
        <v>17</v>
      </c>
      <c r="F14" s="1502" t="s">
        <v>18</v>
      </c>
      <c r="G14" s="1502" t="s">
        <v>20</v>
      </c>
      <c r="H14" s="1503" t="s">
        <v>2481</v>
      </c>
      <c r="I14" s="1503" t="s">
        <v>22</v>
      </c>
      <c r="J14" s="1503" t="s">
        <v>23</v>
      </c>
      <c r="K14" s="1503" t="s">
        <v>24</v>
      </c>
      <c r="L14" s="1504" t="s">
        <v>2482</v>
      </c>
    </row>
    <row r="15" spans="2:12" s="1505" customFormat="1" ht="58.5" customHeight="1" x14ac:dyDescent="0.25">
      <c r="B15" s="1506" t="s">
        <v>2483</v>
      </c>
      <c r="C15" s="1507" t="s">
        <v>2484</v>
      </c>
      <c r="D15" s="1507" t="s">
        <v>2485</v>
      </c>
      <c r="E15" s="1507" t="s">
        <v>2486</v>
      </c>
      <c r="F15" s="1507" t="s">
        <v>2487</v>
      </c>
      <c r="G15" s="1507" t="s">
        <v>2488</v>
      </c>
      <c r="H15" s="1508">
        <v>1000</v>
      </c>
      <c r="I15" s="1508">
        <f t="shared" ref="I15:I24" si="0">H15</f>
        <v>1000</v>
      </c>
      <c r="J15" s="1507" t="s">
        <v>30</v>
      </c>
      <c r="K15" s="1507" t="s">
        <v>95</v>
      </c>
      <c r="L15" s="1509" t="s">
        <v>2489</v>
      </c>
    </row>
    <row r="16" spans="2:12" s="1505" customFormat="1" ht="46.5" customHeight="1" x14ac:dyDescent="0.25">
      <c r="B16" s="1510" t="s">
        <v>2490</v>
      </c>
      <c r="C16" s="1507" t="s">
        <v>2491</v>
      </c>
      <c r="D16" s="1507" t="s">
        <v>2485</v>
      </c>
      <c r="E16" s="1507" t="s">
        <v>2486</v>
      </c>
      <c r="F16" s="1507" t="s">
        <v>2487</v>
      </c>
      <c r="G16" s="1507" t="s">
        <v>2492</v>
      </c>
      <c r="H16" s="1508">
        <v>131972200</v>
      </c>
      <c r="I16" s="1508">
        <f t="shared" si="0"/>
        <v>131972200</v>
      </c>
      <c r="J16" s="1507" t="s">
        <v>30</v>
      </c>
      <c r="K16" s="1507" t="s">
        <v>95</v>
      </c>
      <c r="L16" s="1509" t="s">
        <v>2489</v>
      </c>
    </row>
    <row r="17" spans="2:12" s="1505" customFormat="1" ht="46.5" customHeight="1" x14ac:dyDescent="0.25">
      <c r="B17" s="1506" t="s">
        <v>2490</v>
      </c>
      <c r="C17" s="1507" t="s">
        <v>2493</v>
      </c>
      <c r="D17" s="1507" t="s">
        <v>2485</v>
      </c>
      <c r="E17" s="1507" t="s">
        <v>2486</v>
      </c>
      <c r="F17" s="1507" t="s">
        <v>2487</v>
      </c>
      <c r="G17" s="1507" t="s">
        <v>2492</v>
      </c>
      <c r="H17" s="1508">
        <v>46640600</v>
      </c>
      <c r="I17" s="1508">
        <f t="shared" si="0"/>
        <v>46640600</v>
      </c>
      <c r="J17" s="1507" t="s">
        <v>30</v>
      </c>
      <c r="K17" s="1507" t="s">
        <v>95</v>
      </c>
      <c r="L17" s="1509" t="s">
        <v>2489</v>
      </c>
    </row>
    <row r="18" spans="2:12" s="1505" customFormat="1" ht="46.5" customHeight="1" x14ac:dyDescent="0.25">
      <c r="B18" s="1507" t="s">
        <v>2494</v>
      </c>
      <c r="C18" s="1507" t="s">
        <v>2495</v>
      </c>
      <c r="D18" s="1507" t="s">
        <v>2485</v>
      </c>
      <c r="E18" s="1507" t="s">
        <v>2486</v>
      </c>
      <c r="F18" s="1507" t="s">
        <v>2487</v>
      </c>
      <c r="G18" s="1507" t="s">
        <v>2492</v>
      </c>
      <c r="H18" s="1508">
        <v>305600000</v>
      </c>
      <c r="I18" s="1508">
        <f t="shared" si="0"/>
        <v>305600000</v>
      </c>
      <c r="J18" s="1507" t="s">
        <v>30</v>
      </c>
      <c r="K18" s="1507" t="s">
        <v>95</v>
      </c>
      <c r="L18" s="1509" t="s">
        <v>2489</v>
      </c>
    </row>
    <row r="19" spans="2:12" s="1505" customFormat="1" ht="47.25" customHeight="1" x14ac:dyDescent="0.25">
      <c r="B19" s="1506" t="s">
        <v>2496</v>
      </c>
      <c r="C19" s="1507" t="s">
        <v>2497</v>
      </c>
      <c r="D19" s="1507" t="s">
        <v>2485</v>
      </c>
      <c r="E19" s="1507" t="s">
        <v>2486</v>
      </c>
      <c r="F19" s="1507" t="s">
        <v>2487</v>
      </c>
      <c r="G19" s="1507" t="s">
        <v>2492</v>
      </c>
      <c r="H19" s="1508">
        <v>77550304</v>
      </c>
      <c r="I19" s="1508">
        <f t="shared" si="0"/>
        <v>77550304</v>
      </c>
      <c r="J19" s="1507" t="s">
        <v>30</v>
      </c>
      <c r="K19" s="1507" t="s">
        <v>95</v>
      </c>
      <c r="L19" s="1509" t="s">
        <v>2489</v>
      </c>
    </row>
    <row r="20" spans="2:12" s="1505" customFormat="1" ht="47.25" customHeight="1" x14ac:dyDescent="0.25">
      <c r="B20" s="1511" t="s">
        <v>2498</v>
      </c>
      <c r="C20" s="1512" t="s">
        <v>2499</v>
      </c>
      <c r="D20" s="1507" t="s">
        <v>2485</v>
      </c>
      <c r="E20" s="1507" t="s">
        <v>2486</v>
      </c>
      <c r="F20" s="1507" t="s">
        <v>2487</v>
      </c>
      <c r="G20" s="1507" t="s">
        <v>2492</v>
      </c>
      <c r="H20" s="1513">
        <v>136316356</v>
      </c>
      <c r="I20" s="1508">
        <f t="shared" si="0"/>
        <v>136316356</v>
      </c>
      <c r="J20" s="1507" t="s">
        <v>30</v>
      </c>
      <c r="K20" s="1507" t="s">
        <v>95</v>
      </c>
      <c r="L20" s="1509" t="s">
        <v>2489</v>
      </c>
    </row>
    <row r="21" spans="2:12" s="1505" customFormat="1" ht="47.25" customHeight="1" x14ac:dyDescent="0.25">
      <c r="B21" s="1506" t="s">
        <v>2500</v>
      </c>
      <c r="C21" s="1507" t="s">
        <v>2501</v>
      </c>
      <c r="D21" s="1507" t="s">
        <v>2485</v>
      </c>
      <c r="E21" s="1507" t="s">
        <v>2486</v>
      </c>
      <c r="F21" s="1507" t="s">
        <v>2487</v>
      </c>
      <c r="G21" s="1507" t="s">
        <v>2492</v>
      </c>
      <c r="H21" s="1508">
        <v>1000</v>
      </c>
      <c r="I21" s="1508">
        <f t="shared" si="0"/>
        <v>1000</v>
      </c>
      <c r="J21" s="1507" t="s">
        <v>30</v>
      </c>
      <c r="K21" s="1507" t="s">
        <v>95</v>
      </c>
      <c r="L21" s="1509" t="s">
        <v>2489</v>
      </c>
    </row>
    <row r="22" spans="2:12" s="1505" customFormat="1" ht="47.25" customHeight="1" x14ac:dyDescent="0.25">
      <c r="B22" s="1506" t="s">
        <v>2502</v>
      </c>
      <c r="C22" s="1507" t="s">
        <v>2503</v>
      </c>
      <c r="D22" s="1507" t="s">
        <v>2485</v>
      </c>
      <c r="E22" s="1507" t="s">
        <v>2486</v>
      </c>
      <c r="F22" s="1507" t="s">
        <v>2487</v>
      </c>
      <c r="G22" s="1507" t="s">
        <v>2492</v>
      </c>
      <c r="H22" s="1508">
        <v>20000000</v>
      </c>
      <c r="I22" s="1508">
        <f t="shared" si="0"/>
        <v>20000000</v>
      </c>
      <c r="J22" s="1507" t="s">
        <v>30</v>
      </c>
      <c r="K22" s="1507" t="s">
        <v>95</v>
      </c>
      <c r="L22" s="1509" t="s">
        <v>2489</v>
      </c>
    </row>
    <row r="23" spans="2:12" s="1505" customFormat="1" ht="47.25" customHeight="1" x14ac:dyDescent="0.25">
      <c r="B23" s="1506">
        <v>23153100</v>
      </c>
      <c r="C23" s="1507" t="s">
        <v>2504</v>
      </c>
      <c r="D23" s="1507" t="s">
        <v>2485</v>
      </c>
      <c r="E23" s="1507" t="s">
        <v>2486</v>
      </c>
      <c r="F23" s="1507" t="s">
        <v>2487</v>
      </c>
      <c r="G23" s="1507" t="s">
        <v>2488</v>
      </c>
      <c r="H23" s="1508">
        <v>1000</v>
      </c>
      <c r="I23" s="1508">
        <f t="shared" si="0"/>
        <v>1000</v>
      </c>
      <c r="J23" s="1507" t="s">
        <v>30</v>
      </c>
      <c r="K23" s="1507" t="s">
        <v>95</v>
      </c>
      <c r="L23" s="1509" t="s">
        <v>2489</v>
      </c>
    </row>
    <row r="24" spans="2:12" s="1505" customFormat="1" ht="47.25" customHeight="1" x14ac:dyDescent="0.25">
      <c r="B24" s="1511" t="s">
        <v>2505</v>
      </c>
      <c r="C24" s="1512" t="s">
        <v>2506</v>
      </c>
      <c r="D24" s="1507" t="s">
        <v>2485</v>
      </c>
      <c r="E24" s="1507" t="s">
        <v>2486</v>
      </c>
      <c r="F24" s="1507" t="s">
        <v>2487</v>
      </c>
      <c r="G24" s="1507" t="s">
        <v>2492</v>
      </c>
      <c r="H24" s="1513">
        <v>327488982</v>
      </c>
      <c r="I24" s="1508">
        <f t="shared" si="0"/>
        <v>327488982</v>
      </c>
      <c r="J24" s="1507" t="s">
        <v>30</v>
      </c>
      <c r="K24" s="1507" t="s">
        <v>95</v>
      </c>
      <c r="L24" s="1509" t="s">
        <v>2489</v>
      </c>
    </row>
    <row r="25" spans="2:12" s="1505" customFormat="1" ht="52.5" customHeight="1" x14ac:dyDescent="0.25">
      <c r="B25" s="1506">
        <v>42295100</v>
      </c>
      <c r="C25" s="1507" t="s">
        <v>2507</v>
      </c>
      <c r="D25" s="1507" t="s">
        <v>2485</v>
      </c>
      <c r="E25" s="1507" t="s">
        <v>2486</v>
      </c>
      <c r="F25" s="1507" t="s">
        <v>2487</v>
      </c>
      <c r="G25" s="1507" t="s">
        <v>2488</v>
      </c>
      <c r="H25" s="1508">
        <v>1000</v>
      </c>
      <c r="I25" s="1508">
        <v>1000</v>
      </c>
      <c r="J25" s="1507" t="s">
        <v>30</v>
      </c>
      <c r="K25" s="1507" t="s">
        <v>95</v>
      </c>
      <c r="L25" s="1509" t="s">
        <v>2489</v>
      </c>
    </row>
    <row r="26" spans="2:12" s="1505" customFormat="1" ht="47.25" customHeight="1" x14ac:dyDescent="0.25">
      <c r="B26" s="1506" t="s">
        <v>2496</v>
      </c>
      <c r="C26" s="1507" t="s">
        <v>2508</v>
      </c>
      <c r="D26" s="1507" t="s">
        <v>2485</v>
      </c>
      <c r="E26" s="1507" t="s">
        <v>2486</v>
      </c>
      <c r="F26" s="1507" t="s">
        <v>2487</v>
      </c>
      <c r="G26" s="1507" t="s">
        <v>2492</v>
      </c>
      <c r="H26" s="1508">
        <v>105472510</v>
      </c>
      <c r="I26" s="1508">
        <f t="shared" ref="I26:I49" si="1">H26</f>
        <v>105472510</v>
      </c>
      <c r="J26" s="1507" t="s">
        <v>30</v>
      </c>
      <c r="K26" s="1507" t="s">
        <v>95</v>
      </c>
      <c r="L26" s="1509" t="s">
        <v>2489</v>
      </c>
    </row>
    <row r="27" spans="2:12" s="1505" customFormat="1" ht="48.75" customHeight="1" x14ac:dyDescent="0.25">
      <c r="B27" s="1506">
        <v>12161500</v>
      </c>
      <c r="C27" s="1507" t="s">
        <v>2509</v>
      </c>
      <c r="D27" s="1507" t="s">
        <v>2485</v>
      </c>
      <c r="E27" s="1507" t="s">
        <v>2486</v>
      </c>
      <c r="F27" s="1507" t="s">
        <v>2487</v>
      </c>
      <c r="G27" s="1507" t="s">
        <v>2510</v>
      </c>
      <c r="H27" s="1508">
        <v>2727980972</v>
      </c>
      <c r="I27" s="1508">
        <f t="shared" si="1"/>
        <v>2727980972</v>
      </c>
      <c r="J27" s="1507" t="s">
        <v>30</v>
      </c>
      <c r="K27" s="1507" t="s">
        <v>95</v>
      </c>
      <c r="L27" s="1509" t="s">
        <v>2489</v>
      </c>
    </row>
    <row r="28" spans="2:12" s="1505" customFormat="1" ht="46.5" customHeight="1" x14ac:dyDescent="0.25">
      <c r="B28" s="1507" t="s">
        <v>2511</v>
      </c>
      <c r="C28" s="1507" t="s">
        <v>2512</v>
      </c>
      <c r="D28" s="1507" t="s">
        <v>2485</v>
      </c>
      <c r="E28" s="1507" t="s">
        <v>2486</v>
      </c>
      <c r="F28" s="1507" t="s">
        <v>2487</v>
      </c>
      <c r="G28" s="1507" t="s">
        <v>2492</v>
      </c>
      <c r="H28" s="1508">
        <v>904300000</v>
      </c>
      <c r="I28" s="1508">
        <f t="shared" si="1"/>
        <v>904300000</v>
      </c>
      <c r="J28" s="1507" t="s">
        <v>30</v>
      </c>
      <c r="K28" s="1507" t="s">
        <v>95</v>
      </c>
      <c r="L28" s="1509" t="s">
        <v>2489</v>
      </c>
    </row>
    <row r="29" spans="2:12" s="1505" customFormat="1" ht="46.5" customHeight="1" x14ac:dyDescent="0.25">
      <c r="B29" s="1507" t="s">
        <v>2513</v>
      </c>
      <c r="C29" s="1507" t="s">
        <v>2514</v>
      </c>
      <c r="D29" s="1507" t="s">
        <v>2485</v>
      </c>
      <c r="E29" s="1507" t="s">
        <v>2486</v>
      </c>
      <c r="F29" s="1507" t="s">
        <v>2487</v>
      </c>
      <c r="G29" s="1507" t="s">
        <v>2488</v>
      </c>
      <c r="H29" s="1508">
        <v>1000</v>
      </c>
      <c r="I29" s="1508">
        <f t="shared" si="1"/>
        <v>1000</v>
      </c>
      <c r="J29" s="1507" t="s">
        <v>30</v>
      </c>
      <c r="K29" s="1507" t="s">
        <v>95</v>
      </c>
      <c r="L29" s="1509" t="s">
        <v>2489</v>
      </c>
    </row>
    <row r="30" spans="2:12" s="1505" customFormat="1" ht="45" customHeight="1" x14ac:dyDescent="0.25">
      <c r="B30" s="1506">
        <v>53141600</v>
      </c>
      <c r="C30" s="1507" t="s">
        <v>2515</v>
      </c>
      <c r="D30" s="1507" t="s">
        <v>2485</v>
      </c>
      <c r="E30" s="1507" t="s">
        <v>2486</v>
      </c>
      <c r="F30" s="1507" t="s">
        <v>2487</v>
      </c>
      <c r="G30" s="1507" t="s">
        <v>2492</v>
      </c>
      <c r="H30" s="1508">
        <v>222345005</v>
      </c>
      <c r="I30" s="1508">
        <f t="shared" si="1"/>
        <v>222345005</v>
      </c>
      <c r="J30" s="1507" t="s">
        <v>30</v>
      </c>
      <c r="K30" s="1507" t="s">
        <v>95</v>
      </c>
      <c r="L30" s="1509" t="s">
        <v>2489</v>
      </c>
    </row>
    <row r="31" spans="2:12" s="1505" customFormat="1" ht="46.5" customHeight="1" x14ac:dyDescent="0.25">
      <c r="B31" s="1506">
        <v>78181701</v>
      </c>
      <c r="C31" s="1507" t="s">
        <v>2516</v>
      </c>
      <c r="D31" s="1507" t="s">
        <v>2485</v>
      </c>
      <c r="E31" s="1507" t="s">
        <v>2486</v>
      </c>
      <c r="F31" s="1507" t="s">
        <v>2487</v>
      </c>
      <c r="G31" s="1507" t="s">
        <v>2492</v>
      </c>
      <c r="H31" s="1508">
        <v>24568396</v>
      </c>
      <c r="I31" s="1508">
        <f t="shared" si="1"/>
        <v>24568396</v>
      </c>
      <c r="J31" s="1507" t="s">
        <v>30</v>
      </c>
      <c r="K31" s="1507" t="s">
        <v>95</v>
      </c>
      <c r="L31" s="1509" t="s">
        <v>2489</v>
      </c>
    </row>
    <row r="32" spans="2:12" s="1505" customFormat="1" ht="46.5" customHeight="1" x14ac:dyDescent="0.25">
      <c r="B32" s="1506">
        <v>47131700</v>
      </c>
      <c r="C32" s="1507" t="s">
        <v>2517</v>
      </c>
      <c r="D32" s="1507" t="s">
        <v>2485</v>
      </c>
      <c r="E32" s="1507" t="s">
        <v>2486</v>
      </c>
      <c r="F32" s="1507" t="s">
        <v>2487</v>
      </c>
      <c r="G32" s="1507" t="s">
        <v>2492</v>
      </c>
      <c r="H32" s="1508">
        <v>90053600</v>
      </c>
      <c r="I32" s="1508">
        <f t="shared" si="1"/>
        <v>90053600</v>
      </c>
      <c r="J32" s="1507" t="s">
        <v>30</v>
      </c>
      <c r="K32" s="1507" t="s">
        <v>95</v>
      </c>
      <c r="L32" s="1509" t="s">
        <v>2489</v>
      </c>
    </row>
    <row r="33" spans="2:12" s="1514" customFormat="1" ht="46.5" customHeight="1" x14ac:dyDescent="0.25">
      <c r="B33" s="1506">
        <v>76111501</v>
      </c>
      <c r="C33" s="1507" t="s">
        <v>2518</v>
      </c>
      <c r="D33" s="1507" t="s">
        <v>2485</v>
      </c>
      <c r="E33" s="1507" t="s">
        <v>2486</v>
      </c>
      <c r="F33" s="1507" t="s">
        <v>2487</v>
      </c>
      <c r="G33" s="1507" t="s">
        <v>2492</v>
      </c>
      <c r="H33" s="1513">
        <v>1218925344</v>
      </c>
      <c r="I33" s="1508">
        <f t="shared" si="1"/>
        <v>1218925344</v>
      </c>
      <c r="J33" s="1507" t="s">
        <v>30</v>
      </c>
      <c r="K33" s="1507" t="s">
        <v>95</v>
      </c>
      <c r="L33" s="1515" t="s">
        <v>2489</v>
      </c>
    </row>
    <row r="34" spans="2:12" s="1505" customFormat="1" ht="47.25" customHeight="1" x14ac:dyDescent="0.25">
      <c r="B34" s="1506">
        <v>93141808</v>
      </c>
      <c r="C34" s="1507" t="s">
        <v>2519</v>
      </c>
      <c r="D34" s="1507" t="s">
        <v>2485</v>
      </c>
      <c r="E34" s="1507" t="s">
        <v>2486</v>
      </c>
      <c r="F34" s="1507" t="s">
        <v>2487</v>
      </c>
      <c r="G34" s="1507" t="s">
        <v>2492</v>
      </c>
      <c r="H34" s="1508">
        <v>263725670</v>
      </c>
      <c r="I34" s="1508">
        <f t="shared" si="1"/>
        <v>263725670</v>
      </c>
      <c r="J34" s="1507" t="s">
        <v>30</v>
      </c>
      <c r="K34" s="1507" t="s">
        <v>95</v>
      </c>
      <c r="L34" s="1509" t="s">
        <v>2489</v>
      </c>
    </row>
    <row r="35" spans="2:12" s="1505" customFormat="1" ht="47.25" customHeight="1" x14ac:dyDescent="0.25">
      <c r="B35" s="1506">
        <v>93141808</v>
      </c>
      <c r="C35" s="1507" t="s">
        <v>2520</v>
      </c>
      <c r="D35" s="1507" t="s">
        <v>2485</v>
      </c>
      <c r="E35" s="1507" t="s">
        <v>2486</v>
      </c>
      <c r="F35" s="1507" t="s">
        <v>2487</v>
      </c>
      <c r="G35" s="1507" t="s">
        <v>2492</v>
      </c>
      <c r="H35" s="1508">
        <v>5672500</v>
      </c>
      <c r="I35" s="1508">
        <f t="shared" si="1"/>
        <v>5672500</v>
      </c>
      <c r="J35" s="1507" t="s">
        <v>30</v>
      </c>
      <c r="K35" s="1507" t="s">
        <v>95</v>
      </c>
      <c r="L35" s="1509" t="s">
        <v>2489</v>
      </c>
    </row>
    <row r="36" spans="2:12" s="1505" customFormat="1" ht="48.75" customHeight="1" x14ac:dyDescent="0.25">
      <c r="B36" s="1507" t="s">
        <v>2521</v>
      </c>
      <c r="C36" s="1516" t="s">
        <v>2522</v>
      </c>
      <c r="D36" s="1507" t="s">
        <v>2485</v>
      </c>
      <c r="E36" s="1507" t="s">
        <v>2523</v>
      </c>
      <c r="F36" s="1507" t="s">
        <v>2487</v>
      </c>
      <c r="G36" s="1507" t="s">
        <v>2524</v>
      </c>
      <c r="H36" s="1513">
        <v>12005853315</v>
      </c>
      <c r="I36" s="1508">
        <f t="shared" si="1"/>
        <v>12005853315</v>
      </c>
      <c r="J36" s="1507" t="s">
        <v>30</v>
      </c>
      <c r="K36" s="1507" t="s">
        <v>95</v>
      </c>
      <c r="L36" s="1509" t="s">
        <v>2525</v>
      </c>
    </row>
    <row r="37" spans="2:12" s="1505" customFormat="1" ht="48.75" customHeight="1" x14ac:dyDescent="0.25">
      <c r="B37" s="1507" t="s">
        <v>2521</v>
      </c>
      <c r="C37" s="1516" t="s">
        <v>2526</v>
      </c>
      <c r="D37" s="1507" t="s">
        <v>2485</v>
      </c>
      <c r="E37" s="1507" t="s">
        <v>2523</v>
      </c>
      <c r="F37" s="1507" t="s">
        <v>2487</v>
      </c>
      <c r="G37" s="1507" t="s">
        <v>2524</v>
      </c>
      <c r="H37" s="1513">
        <v>1337016481</v>
      </c>
      <c r="I37" s="1508">
        <f t="shared" si="1"/>
        <v>1337016481</v>
      </c>
      <c r="J37" s="1507" t="s">
        <v>30</v>
      </c>
      <c r="K37" s="1507" t="s">
        <v>95</v>
      </c>
      <c r="L37" s="1509" t="s">
        <v>2525</v>
      </c>
    </row>
    <row r="38" spans="2:12" s="1505" customFormat="1" ht="48.75" customHeight="1" x14ac:dyDescent="0.25">
      <c r="B38" s="1507">
        <v>90101603</v>
      </c>
      <c r="C38" s="1516" t="s">
        <v>2527</v>
      </c>
      <c r="D38" s="1507" t="s">
        <v>2485</v>
      </c>
      <c r="E38" s="1507" t="s">
        <v>2486</v>
      </c>
      <c r="F38" s="1507" t="s">
        <v>2487</v>
      </c>
      <c r="G38" s="1507" t="s">
        <v>2524</v>
      </c>
      <c r="H38" s="1513">
        <v>1542340800</v>
      </c>
      <c r="I38" s="1508">
        <f t="shared" si="1"/>
        <v>1542340800</v>
      </c>
      <c r="J38" s="1507" t="s">
        <v>30</v>
      </c>
      <c r="K38" s="1507" t="s">
        <v>95</v>
      </c>
      <c r="L38" s="1509" t="s">
        <v>2525</v>
      </c>
    </row>
    <row r="39" spans="2:12" s="1505" customFormat="1" ht="48.75" customHeight="1" x14ac:dyDescent="0.25">
      <c r="B39" s="1507" t="s">
        <v>2528</v>
      </c>
      <c r="C39" s="1516" t="s">
        <v>2529</v>
      </c>
      <c r="D39" s="1507" t="s">
        <v>2485</v>
      </c>
      <c r="E39" s="1507" t="s">
        <v>2486</v>
      </c>
      <c r="F39" s="1507" t="s">
        <v>2487</v>
      </c>
      <c r="G39" s="1507" t="s">
        <v>2492</v>
      </c>
      <c r="H39" s="1513">
        <v>1432793034</v>
      </c>
      <c r="I39" s="1508">
        <f t="shared" si="1"/>
        <v>1432793034</v>
      </c>
      <c r="J39" s="1507" t="s">
        <v>30</v>
      </c>
      <c r="K39" s="1507" t="s">
        <v>95</v>
      </c>
      <c r="L39" s="1509" t="s">
        <v>2525</v>
      </c>
    </row>
    <row r="40" spans="2:12" s="1505" customFormat="1" ht="48.75" customHeight="1" x14ac:dyDescent="0.25">
      <c r="B40" s="1507">
        <v>92101501</v>
      </c>
      <c r="C40" s="1516" t="s">
        <v>2530</v>
      </c>
      <c r="D40" s="1507" t="s">
        <v>2485</v>
      </c>
      <c r="E40" s="1507" t="s">
        <v>2486</v>
      </c>
      <c r="F40" s="1507" t="s">
        <v>2487</v>
      </c>
      <c r="G40" s="1507" t="s">
        <v>2492</v>
      </c>
      <c r="H40" s="1508">
        <v>918180000</v>
      </c>
      <c r="I40" s="1508">
        <f t="shared" si="1"/>
        <v>918180000</v>
      </c>
      <c r="J40" s="1507" t="s">
        <v>30</v>
      </c>
      <c r="K40" s="1507" t="s">
        <v>95</v>
      </c>
      <c r="L40" s="1509" t="s">
        <v>2525</v>
      </c>
    </row>
    <row r="41" spans="2:12" s="1505" customFormat="1" ht="69" customHeight="1" x14ac:dyDescent="0.25">
      <c r="B41" s="1507">
        <v>81102702</v>
      </c>
      <c r="C41" s="1507" t="s">
        <v>2029</v>
      </c>
      <c r="D41" s="1507" t="s">
        <v>2485</v>
      </c>
      <c r="E41" s="1507" t="s">
        <v>2486</v>
      </c>
      <c r="F41" s="1507" t="s">
        <v>2487</v>
      </c>
      <c r="G41" s="1507" t="s">
        <v>2524</v>
      </c>
      <c r="H41" s="1508">
        <v>5625055068</v>
      </c>
      <c r="I41" s="1508">
        <f t="shared" si="1"/>
        <v>5625055068</v>
      </c>
      <c r="J41" s="1507" t="s">
        <v>30</v>
      </c>
      <c r="K41" s="1507" t="s">
        <v>95</v>
      </c>
      <c r="L41" s="1509" t="s">
        <v>2489</v>
      </c>
    </row>
    <row r="42" spans="2:12" s="1505" customFormat="1" ht="69" customHeight="1" x14ac:dyDescent="0.25">
      <c r="B42" s="1507" t="s">
        <v>2531</v>
      </c>
      <c r="C42" s="1516" t="s">
        <v>2532</v>
      </c>
      <c r="D42" s="1507" t="s">
        <v>2485</v>
      </c>
      <c r="E42" s="1507" t="s">
        <v>2486</v>
      </c>
      <c r="F42" s="1507" t="s">
        <v>2487</v>
      </c>
      <c r="G42" s="1507" t="s">
        <v>2524</v>
      </c>
      <c r="H42" s="1508">
        <v>19465939450</v>
      </c>
      <c r="I42" s="1508">
        <f t="shared" si="1"/>
        <v>19465939450</v>
      </c>
      <c r="J42" s="1507" t="s">
        <v>30</v>
      </c>
      <c r="K42" s="1507" t="s">
        <v>95</v>
      </c>
      <c r="L42" s="399" t="s">
        <v>2533</v>
      </c>
    </row>
    <row r="43" spans="2:12" s="1505" customFormat="1" ht="59.25" customHeight="1" x14ac:dyDescent="0.25">
      <c r="B43" s="1507" t="s">
        <v>2534</v>
      </c>
      <c r="C43" s="1516" t="s">
        <v>2535</v>
      </c>
      <c r="D43" s="1507" t="s">
        <v>2485</v>
      </c>
      <c r="E43" s="1507" t="s">
        <v>2486</v>
      </c>
      <c r="F43" s="1507" t="s">
        <v>2487</v>
      </c>
      <c r="G43" s="1507" t="s">
        <v>2492</v>
      </c>
      <c r="H43" s="1508">
        <v>109900000</v>
      </c>
      <c r="I43" s="1508">
        <f t="shared" si="1"/>
        <v>109900000</v>
      </c>
      <c r="J43" s="1507" t="s">
        <v>30</v>
      </c>
      <c r="K43" s="1507" t="s">
        <v>95</v>
      </c>
      <c r="L43" s="1509" t="s">
        <v>2489</v>
      </c>
    </row>
    <row r="44" spans="2:12" s="1505" customFormat="1" ht="53.25" customHeight="1" x14ac:dyDescent="0.25">
      <c r="B44" s="1507" t="s">
        <v>2536</v>
      </c>
      <c r="C44" s="1516" t="s">
        <v>2537</v>
      </c>
      <c r="D44" s="1507" t="s">
        <v>2485</v>
      </c>
      <c r="E44" s="1507" t="s">
        <v>2486</v>
      </c>
      <c r="F44" s="1507" t="s">
        <v>2487</v>
      </c>
      <c r="G44" s="1507" t="s">
        <v>2492</v>
      </c>
      <c r="H44" s="1508">
        <v>900000</v>
      </c>
      <c r="I44" s="1508">
        <f t="shared" si="1"/>
        <v>900000</v>
      </c>
      <c r="J44" s="1507" t="s">
        <v>30</v>
      </c>
      <c r="K44" s="1507" t="s">
        <v>95</v>
      </c>
      <c r="L44" s="1509" t="s">
        <v>2489</v>
      </c>
    </row>
    <row r="45" spans="2:12" s="1505" customFormat="1" ht="53.25" customHeight="1" x14ac:dyDescent="0.25">
      <c r="B45" s="1507" t="s">
        <v>2538</v>
      </c>
      <c r="C45" s="1516" t="s">
        <v>2539</v>
      </c>
      <c r="D45" s="1507" t="s">
        <v>2485</v>
      </c>
      <c r="E45" s="1507" t="s">
        <v>2486</v>
      </c>
      <c r="F45" s="1507" t="s">
        <v>2487</v>
      </c>
      <c r="G45" s="1507" t="s">
        <v>2492</v>
      </c>
      <c r="H45" s="1508">
        <v>1000</v>
      </c>
      <c r="I45" s="1508">
        <f t="shared" si="1"/>
        <v>1000</v>
      </c>
      <c r="J45" s="1507" t="s">
        <v>30</v>
      </c>
      <c r="K45" s="1507" t="s">
        <v>95</v>
      </c>
      <c r="L45" s="1509" t="s">
        <v>2489</v>
      </c>
    </row>
    <row r="46" spans="2:12" s="1505" customFormat="1" ht="53.25" customHeight="1" x14ac:dyDescent="0.25">
      <c r="B46" s="1512" t="s">
        <v>2540</v>
      </c>
      <c r="C46" s="1517" t="s">
        <v>2541</v>
      </c>
      <c r="D46" s="1507" t="s">
        <v>2485</v>
      </c>
      <c r="E46" s="1507" t="s">
        <v>2486</v>
      </c>
      <c r="F46" s="1507" t="s">
        <v>2487</v>
      </c>
      <c r="G46" s="1507" t="s">
        <v>2492</v>
      </c>
      <c r="H46" s="1508">
        <v>1000</v>
      </c>
      <c r="I46" s="1508">
        <f t="shared" si="1"/>
        <v>1000</v>
      </c>
      <c r="J46" s="1507" t="s">
        <v>30</v>
      </c>
      <c r="K46" s="1507" t="s">
        <v>95</v>
      </c>
      <c r="L46" s="1509" t="s">
        <v>2489</v>
      </c>
    </row>
    <row r="47" spans="2:12" s="1505" customFormat="1" ht="53.25" customHeight="1" x14ac:dyDescent="0.25">
      <c r="B47" s="1512" t="s">
        <v>2542</v>
      </c>
      <c r="C47" s="1517" t="s">
        <v>2543</v>
      </c>
      <c r="D47" s="1507" t="s">
        <v>2485</v>
      </c>
      <c r="E47" s="1507" t="s">
        <v>2486</v>
      </c>
      <c r="F47" s="1507" t="s">
        <v>2487</v>
      </c>
      <c r="G47" s="1507" t="s">
        <v>2492</v>
      </c>
      <c r="H47" s="1513">
        <v>407838363</v>
      </c>
      <c r="I47" s="1513">
        <f t="shared" si="1"/>
        <v>407838363</v>
      </c>
      <c r="J47" s="1507" t="s">
        <v>30</v>
      </c>
      <c r="K47" s="1507" t="s">
        <v>95</v>
      </c>
      <c r="L47" s="1509" t="s">
        <v>2489</v>
      </c>
    </row>
    <row r="48" spans="2:12" s="1505" customFormat="1" ht="53.25" customHeight="1" x14ac:dyDescent="0.25">
      <c r="B48" s="1512" t="s">
        <v>2544</v>
      </c>
      <c r="C48" s="1517" t="s">
        <v>2313</v>
      </c>
      <c r="D48" s="1507" t="s">
        <v>2485</v>
      </c>
      <c r="E48" s="1507" t="s">
        <v>2486</v>
      </c>
      <c r="F48" s="1507" t="s">
        <v>2487</v>
      </c>
      <c r="G48" s="1507" t="s">
        <v>2492</v>
      </c>
      <c r="H48" s="1513">
        <v>86000000</v>
      </c>
      <c r="I48" s="1508">
        <f t="shared" si="1"/>
        <v>86000000</v>
      </c>
      <c r="J48" s="1507" t="s">
        <v>30</v>
      </c>
      <c r="K48" s="1507" t="s">
        <v>95</v>
      </c>
      <c r="L48" s="1509" t="s">
        <v>2489</v>
      </c>
    </row>
    <row r="49" spans="2:12" s="1505" customFormat="1" ht="53.25" customHeight="1" x14ac:dyDescent="0.25">
      <c r="B49" s="1512" t="s">
        <v>2545</v>
      </c>
      <c r="C49" s="1517" t="s">
        <v>2546</v>
      </c>
      <c r="D49" s="1507" t="s">
        <v>2485</v>
      </c>
      <c r="E49" s="1507" t="s">
        <v>2486</v>
      </c>
      <c r="F49" s="1507" t="s">
        <v>2487</v>
      </c>
      <c r="G49" s="1507" t="s">
        <v>2492</v>
      </c>
      <c r="H49" s="1513">
        <v>16000000</v>
      </c>
      <c r="I49" s="1508">
        <f t="shared" si="1"/>
        <v>16000000</v>
      </c>
      <c r="J49" s="1507" t="s">
        <v>30</v>
      </c>
      <c r="K49" s="1507" t="s">
        <v>95</v>
      </c>
      <c r="L49" s="1509" t="s">
        <v>2489</v>
      </c>
    </row>
    <row r="50" spans="2:12" ht="28.5" customHeight="1" x14ac:dyDescent="0.25">
      <c r="G50" s="902"/>
      <c r="H50" s="1518"/>
      <c r="I50" s="1518"/>
    </row>
    <row r="51" spans="2:12" ht="15.75" thickBot="1" x14ac:dyDescent="0.3">
      <c r="B51" s="1519" t="s">
        <v>2547</v>
      </c>
      <c r="H51" s="1520"/>
    </row>
    <row r="52" spans="2:12" ht="45" x14ac:dyDescent="0.25">
      <c r="B52" s="1521" t="s">
        <v>2480</v>
      </c>
      <c r="C52" s="1522" t="s">
        <v>2548</v>
      </c>
      <c r="D52" s="1523" t="s">
        <v>2482</v>
      </c>
      <c r="H52" s="1520"/>
    </row>
    <row r="53" spans="2:12" x14ac:dyDescent="0.25">
      <c r="B53" s="906"/>
      <c r="C53" s="906"/>
      <c r="D53" s="1524"/>
    </row>
    <row r="54" spans="2:12" x14ac:dyDescent="0.25">
      <c r="B54" s="906"/>
      <c r="C54" s="906"/>
      <c r="D54" s="1524"/>
    </row>
    <row r="55" spans="2:12" x14ac:dyDescent="0.25">
      <c r="B55" s="906"/>
      <c r="C55" s="1525"/>
      <c r="D55" s="1524"/>
    </row>
    <row r="56" spans="2:12" x14ac:dyDescent="0.25">
      <c r="B56" s="1526"/>
      <c r="C56" s="1527"/>
      <c r="D56" s="1524"/>
    </row>
    <row r="57" spans="2:12" ht="15.75" thickBot="1" x14ac:dyDescent="0.3">
      <c r="B57" s="1528"/>
      <c r="C57" s="1529"/>
      <c r="D57" s="1530"/>
    </row>
  </sheetData>
  <protectedRanges>
    <protectedRange sqref="L15:L41 L43:L49" name="Rango1_1_1_2_1"/>
    <protectedRange sqref="L42" name="Rango1_1_1_4_1"/>
  </protectedRanges>
  <mergeCells count="2">
    <mergeCell ref="F1:I5"/>
    <mergeCell ref="F7:I11"/>
  </mergeCells>
  <hyperlinks>
    <hyperlink ref="C4"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2"/>
  <sheetViews>
    <sheetView topLeftCell="A35" workbookViewId="0">
      <selection activeCell="A48" sqref="A48"/>
    </sheetView>
  </sheetViews>
  <sheetFormatPr baseColWidth="10" defaultRowHeight="13.5" x14ac:dyDescent="0.25"/>
  <cols>
    <col min="1" max="1" width="11.42578125" style="436"/>
    <col min="2" max="2" width="14.28515625" style="436" customWidth="1"/>
    <col min="3" max="3" width="19" style="436" customWidth="1"/>
    <col min="4" max="4" width="21.85546875" style="437" customWidth="1"/>
    <col min="5" max="5" width="10" style="436" customWidth="1"/>
    <col min="6" max="6" width="8.7109375" style="436" customWidth="1"/>
    <col min="7" max="7" width="10.28515625" style="436" customWidth="1"/>
    <col min="8" max="8" width="11.85546875" style="436" customWidth="1"/>
    <col min="9" max="9" width="12.140625" style="436" customWidth="1"/>
    <col min="10" max="10" width="13.42578125" style="436" customWidth="1"/>
    <col min="11" max="11" width="11.85546875" style="436" customWidth="1"/>
    <col min="12" max="12" width="11.42578125" style="436" customWidth="1"/>
    <col min="13" max="13" width="15.140625" style="436" customWidth="1"/>
    <col min="14" max="14" width="13.5703125" style="436" customWidth="1"/>
    <col min="15" max="15" width="8.5703125" style="436" customWidth="1"/>
    <col min="16" max="16" width="9.28515625" style="436" customWidth="1"/>
    <col min="17" max="17" width="31.7109375" style="436" customWidth="1"/>
    <col min="18" max="18" width="11.85546875" style="436" customWidth="1"/>
    <col min="19" max="19" width="18.5703125" style="436" customWidth="1"/>
    <col min="20" max="256" width="11.42578125" style="436"/>
    <col min="257" max="257" width="18" style="436" customWidth="1"/>
    <col min="258" max="260" width="24.7109375" style="436" customWidth="1"/>
    <col min="261" max="262" width="14.7109375" style="436" customWidth="1"/>
    <col min="263" max="263" width="17.85546875" style="436" customWidth="1"/>
    <col min="264" max="264" width="14.7109375" style="436" customWidth="1"/>
    <col min="265" max="265" width="18" style="436" customWidth="1"/>
    <col min="266" max="266" width="14.5703125" style="436" customWidth="1"/>
    <col min="267" max="267" width="16.42578125" style="436" customWidth="1"/>
    <col min="268" max="268" width="15.5703125" style="436" customWidth="1"/>
    <col min="269" max="269" width="15.42578125" style="436" customWidth="1"/>
    <col min="270" max="270" width="14" style="436" customWidth="1"/>
    <col min="271" max="271" width="14.7109375" style="436" customWidth="1"/>
    <col min="272" max="272" width="31.7109375" style="436" customWidth="1"/>
    <col min="273" max="273" width="14.7109375" style="436" customWidth="1"/>
    <col min="274" max="512" width="11.42578125" style="436"/>
    <col min="513" max="513" width="18" style="436" customWidth="1"/>
    <col min="514" max="516" width="24.7109375" style="436" customWidth="1"/>
    <col min="517" max="518" width="14.7109375" style="436" customWidth="1"/>
    <col min="519" max="519" width="17.85546875" style="436" customWidth="1"/>
    <col min="520" max="520" width="14.7109375" style="436" customWidth="1"/>
    <col min="521" max="521" width="18" style="436" customWidth="1"/>
    <col min="522" max="522" width="14.5703125" style="436" customWidth="1"/>
    <col min="523" max="523" width="16.42578125" style="436" customWidth="1"/>
    <col min="524" max="524" width="15.5703125" style="436" customWidth="1"/>
    <col min="525" max="525" width="15.42578125" style="436" customWidth="1"/>
    <col min="526" max="526" width="14" style="436" customWidth="1"/>
    <col min="527" max="527" width="14.7109375" style="436" customWidth="1"/>
    <col min="528" max="528" width="31.7109375" style="436" customWidth="1"/>
    <col min="529" max="529" width="14.7109375" style="436" customWidth="1"/>
    <col min="530" max="768" width="11.42578125" style="436"/>
    <col min="769" max="769" width="18" style="436" customWidth="1"/>
    <col min="770" max="772" width="24.7109375" style="436" customWidth="1"/>
    <col min="773" max="774" width="14.7109375" style="436" customWidth="1"/>
    <col min="775" max="775" width="17.85546875" style="436" customWidth="1"/>
    <col min="776" max="776" width="14.7109375" style="436" customWidth="1"/>
    <col min="777" max="777" width="18" style="436" customWidth="1"/>
    <col min="778" max="778" width="14.5703125" style="436" customWidth="1"/>
    <col min="779" max="779" width="16.42578125" style="436" customWidth="1"/>
    <col min="780" max="780" width="15.5703125" style="436" customWidth="1"/>
    <col min="781" max="781" width="15.42578125" style="436" customWidth="1"/>
    <col min="782" max="782" width="14" style="436" customWidth="1"/>
    <col min="783" max="783" width="14.7109375" style="436" customWidth="1"/>
    <col min="784" max="784" width="31.7109375" style="436" customWidth="1"/>
    <col min="785" max="785" width="14.7109375" style="436" customWidth="1"/>
    <col min="786" max="1024" width="11.42578125" style="436"/>
    <col min="1025" max="1025" width="18" style="436" customWidth="1"/>
    <col min="1026" max="1028" width="24.7109375" style="436" customWidth="1"/>
    <col min="1029" max="1030" width="14.7109375" style="436" customWidth="1"/>
    <col min="1031" max="1031" width="17.85546875" style="436" customWidth="1"/>
    <col min="1032" max="1032" width="14.7109375" style="436" customWidth="1"/>
    <col min="1033" max="1033" width="18" style="436" customWidth="1"/>
    <col min="1034" max="1034" width="14.5703125" style="436" customWidth="1"/>
    <col min="1035" max="1035" width="16.42578125" style="436" customWidth="1"/>
    <col min="1036" max="1036" width="15.5703125" style="436" customWidth="1"/>
    <col min="1037" max="1037" width="15.42578125" style="436" customWidth="1"/>
    <col min="1038" max="1038" width="14" style="436" customWidth="1"/>
    <col min="1039" max="1039" width="14.7109375" style="436" customWidth="1"/>
    <col min="1040" max="1040" width="31.7109375" style="436" customWidth="1"/>
    <col min="1041" max="1041" width="14.7109375" style="436" customWidth="1"/>
    <col min="1042" max="1280" width="11.42578125" style="436"/>
    <col min="1281" max="1281" width="18" style="436" customWidth="1"/>
    <col min="1282" max="1284" width="24.7109375" style="436" customWidth="1"/>
    <col min="1285" max="1286" width="14.7109375" style="436" customWidth="1"/>
    <col min="1287" max="1287" width="17.85546875" style="436" customWidth="1"/>
    <col min="1288" max="1288" width="14.7109375" style="436" customWidth="1"/>
    <col min="1289" max="1289" width="18" style="436" customWidth="1"/>
    <col min="1290" max="1290" width="14.5703125" style="436" customWidth="1"/>
    <col min="1291" max="1291" width="16.42578125" style="436" customWidth="1"/>
    <col min="1292" max="1292" width="15.5703125" style="436" customWidth="1"/>
    <col min="1293" max="1293" width="15.42578125" style="436" customWidth="1"/>
    <col min="1294" max="1294" width="14" style="436" customWidth="1"/>
    <col min="1295" max="1295" width="14.7109375" style="436" customWidth="1"/>
    <col min="1296" max="1296" width="31.7109375" style="436" customWidth="1"/>
    <col min="1297" max="1297" width="14.7109375" style="436" customWidth="1"/>
    <col min="1298" max="1536" width="11.42578125" style="436"/>
    <col min="1537" max="1537" width="18" style="436" customWidth="1"/>
    <col min="1538" max="1540" width="24.7109375" style="436" customWidth="1"/>
    <col min="1541" max="1542" width="14.7109375" style="436" customWidth="1"/>
    <col min="1543" max="1543" width="17.85546875" style="436" customWidth="1"/>
    <col min="1544" max="1544" width="14.7109375" style="436" customWidth="1"/>
    <col min="1545" max="1545" width="18" style="436" customWidth="1"/>
    <col min="1546" max="1546" width="14.5703125" style="436" customWidth="1"/>
    <col min="1547" max="1547" width="16.42578125" style="436" customWidth="1"/>
    <col min="1548" max="1548" width="15.5703125" style="436" customWidth="1"/>
    <col min="1549" max="1549" width="15.42578125" style="436" customWidth="1"/>
    <col min="1550" max="1550" width="14" style="436" customWidth="1"/>
    <col min="1551" max="1551" width="14.7109375" style="436" customWidth="1"/>
    <col min="1552" max="1552" width="31.7109375" style="436" customWidth="1"/>
    <col min="1553" max="1553" width="14.7109375" style="436" customWidth="1"/>
    <col min="1554" max="1792" width="11.42578125" style="436"/>
    <col min="1793" max="1793" width="18" style="436" customWidth="1"/>
    <col min="1794" max="1796" width="24.7109375" style="436" customWidth="1"/>
    <col min="1797" max="1798" width="14.7109375" style="436" customWidth="1"/>
    <col min="1799" max="1799" width="17.85546875" style="436" customWidth="1"/>
    <col min="1800" max="1800" width="14.7109375" style="436" customWidth="1"/>
    <col min="1801" max="1801" width="18" style="436" customWidth="1"/>
    <col min="1802" max="1802" width="14.5703125" style="436" customWidth="1"/>
    <col min="1803" max="1803" width="16.42578125" style="436" customWidth="1"/>
    <col min="1804" max="1804" width="15.5703125" style="436" customWidth="1"/>
    <col min="1805" max="1805" width="15.42578125" style="436" customWidth="1"/>
    <col min="1806" max="1806" width="14" style="436" customWidth="1"/>
    <col min="1807" max="1807" width="14.7109375" style="436" customWidth="1"/>
    <col min="1808" max="1808" width="31.7109375" style="436" customWidth="1"/>
    <col min="1809" max="1809" width="14.7109375" style="436" customWidth="1"/>
    <col min="1810" max="2048" width="11.42578125" style="436"/>
    <col min="2049" max="2049" width="18" style="436" customWidth="1"/>
    <col min="2050" max="2052" width="24.7109375" style="436" customWidth="1"/>
    <col min="2053" max="2054" width="14.7109375" style="436" customWidth="1"/>
    <col min="2055" max="2055" width="17.85546875" style="436" customWidth="1"/>
    <col min="2056" max="2056" width="14.7109375" style="436" customWidth="1"/>
    <col min="2057" max="2057" width="18" style="436" customWidth="1"/>
    <col min="2058" max="2058" width="14.5703125" style="436" customWidth="1"/>
    <col min="2059" max="2059" width="16.42578125" style="436" customWidth="1"/>
    <col min="2060" max="2060" width="15.5703125" style="436" customWidth="1"/>
    <col min="2061" max="2061" width="15.42578125" style="436" customWidth="1"/>
    <col min="2062" max="2062" width="14" style="436" customWidth="1"/>
    <col min="2063" max="2063" width="14.7109375" style="436" customWidth="1"/>
    <col min="2064" max="2064" width="31.7109375" style="436" customWidth="1"/>
    <col min="2065" max="2065" width="14.7109375" style="436" customWidth="1"/>
    <col min="2066" max="2304" width="11.42578125" style="436"/>
    <col min="2305" max="2305" width="18" style="436" customWidth="1"/>
    <col min="2306" max="2308" width="24.7109375" style="436" customWidth="1"/>
    <col min="2309" max="2310" width="14.7109375" style="436" customWidth="1"/>
    <col min="2311" max="2311" width="17.85546875" style="436" customWidth="1"/>
    <col min="2312" max="2312" width="14.7109375" style="436" customWidth="1"/>
    <col min="2313" max="2313" width="18" style="436" customWidth="1"/>
    <col min="2314" max="2314" width="14.5703125" style="436" customWidth="1"/>
    <col min="2315" max="2315" width="16.42578125" style="436" customWidth="1"/>
    <col min="2316" max="2316" width="15.5703125" style="436" customWidth="1"/>
    <col min="2317" max="2317" width="15.42578125" style="436" customWidth="1"/>
    <col min="2318" max="2318" width="14" style="436" customWidth="1"/>
    <col min="2319" max="2319" width="14.7109375" style="436" customWidth="1"/>
    <col min="2320" max="2320" width="31.7109375" style="436" customWidth="1"/>
    <col min="2321" max="2321" width="14.7109375" style="436" customWidth="1"/>
    <col min="2322" max="2560" width="11.42578125" style="436"/>
    <col min="2561" max="2561" width="18" style="436" customWidth="1"/>
    <col min="2562" max="2564" width="24.7109375" style="436" customWidth="1"/>
    <col min="2565" max="2566" width="14.7109375" style="436" customWidth="1"/>
    <col min="2567" max="2567" width="17.85546875" style="436" customWidth="1"/>
    <col min="2568" max="2568" width="14.7109375" style="436" customWidth="1"/>
    <col min="2569" max="2569" width="18" style="436" customWidth="1"/>
    <col min="2570" max="2570" width="14.5703125" style="436" customWidth="1"/>
    <col min="2571" max="2571" width="16.42578125" style="436" customWidth="1"/>
    <col min="2572" max="2572" width="15.5703125" style="436" customWidth="1"/>
    <col min="2573" max="2573" width="15.42578125" style="436" customWidth="1"/>
    <col min="2574" max="2574" width="14" style="436" customWidth="1"/>
    <col min="2575" max="2575" width="14.7109375" style="436" customWidth="1"/>
    <col min="2576" max="2576" width="31.7109375" style="436" customWidth="1"/>
    <col min="2577" max="2577" width="14.7109375" style="436" customWidth="1"/>
    <col min="2578" max="2816" width="11.42578125" style="436"/>
    <col min="2817" max="2817" width="18" style="436" customWidth="1"/>
    <col min="2818" max="2820" width="24.7109375" style="436" customWidth="1"/>
    <col min="2821" max="2822" width="14.7109375" style="436" customWidth="1"/>
    <col min="2823" max="2823" width="17.85546875" style="436" customWidth="1"/>
    <col min="2824" max="2824" width="14.7109375" style="436" customWidth="1"/>
    <col min="2825" max="2825" width="18" style="436" customWidth="1"/>
    <col min="2826" max="2826" width="14.5703125" style="436" customWidth="1"/>
    <col min="2827" max="2827" width="16.42578125" style="436" customWidth="1"/>
    <col min="2828" max="2828" width="15.5703125" style="436" customWidth="1"/>
    <col min="2829" max="2829" width="15.42578125" style="436" customWidth="1"/>
    <col min="2830" max="2830" width="14" style="436" customWidth="1"/>
    <col min="2831" max="2831" width="14.7109375" style="436" customWidth="1"/>
    <col min="2832" max="2832" width="31.7109375" style="436" customWidth="1"/>
    <col min="2833" max="2833" width="14.7109375" style="436" customWidth="1"/>
    <col min="2834" max="3072" width="11.42578125" style="436"/>
    <col min="3073" max="3073" width="18" style="436" customWidth="1"/>
    <col min="3074" max="3076" width="24.7109375" style="436" customWidth="1"/>
    <col min="3077" max="3078" width="14.7109375" style="436" customWidth="1"/>
    <col min="3079" max="3079" width="17.85546875" style="436" customWidth="1"/>
    <col min="3080" max="3080" width="14.7109375" style="436" customWidth="1"/>
    <col min="3081" max="3081" width="18" style="436" customWidth="1"/>
    <col min="3082" max="3082" width="14.5703125" style="436" customWidth="1"/>
    <col min="3083" max="3083" width="16.42578125" style="436" customWidth="1"/>
    <col min="3084" max="3084" width="15.5703125" style="436" customWidth="1"/>
    <col min="3085" max="3085" width="15.42578125" style="436" customWidth="1"/>
    <col min="3086" max="3086" width="14" style="436" customWidth="1"/>
    <col min="3087" max="3087" width="14.7109375" style="436" customWidth="1"/>
    <col min="3088" max="3088" width="31.7109375" style="436" customWidth="1"/>
    <col min="3089" max="3089" width="14.7109375" style="436" customWidth="1"/>
    <col min="3090" max="3328" width="11.42578125" style="436"/>
    <col min="3329" max="3329" width="18" style="436" customWidth="1"/>
    <col min="3330" max="3332" width="24.7109375" style="436" customWidth="1"/>
    <col min="3333" max="3334" width="14.7109375" style="436" customWidth="1"/>
    <col min="3335" max="3335" width="17.85546875" style="436" customWidth="1"/>
    <col min="3336" max="3336" width="14.7109375" style="436" customWidth="1"/>
    <col min="3337" max="3337" width="18" style="436" customWidth="1"/>
    <col min="3338" max="3338" width="14.5703125" style="436" customWidth="1"/>
    <col min="3339" max="3339" width="16.42578125" style="436" customWidth="1"/>
    <col min="3340" max="3340" width="15.5703125" style="436" customWidth="1"/>
    <col min="3341" max="3341" width="15.42578125" style="436" customWidth="1"/>
    <col min="3342" max="3342" width="14" style="436" customWidth="1"/>
    <col min="3343" max="3343" width="14.7109375" style="436" customWidth="1"/>
    <col min="3344" max="3344" width="31.7109375" style="436" customWidth="1"/>
    <col min="3345" max="3345" width="14.7109375" style="436" customWidth="1"/>
    <col min="3346" max="3584" width="11.42578125" style="436"/>
    <col min="3585" max="3585" width="18" style="436" customWidth="1"/>
    <col min="3586" max="3588" width="24.7109375" style="436" customWidth="1"/>
    <col min="3589" max="3590" width="14.7109375" style="436" customWidth="1"/>
    <col min="3591" max="3591" width="17.85546875" style="436" customWidth="1"/>
    <col min="3592" max="3592" width="14.7109375" style="436" customWidth="1"/>
    <col min="3593" max="3593" width="18" style="436" customWidth="1"/>
    <col min="3594" max="3594" width="14.5703125" style="436" customWidth="1"/>
    <col min="3595" max="3595" width="16.42578125" style="436" customWidth="1"/>
    <col min="3596" max="3596" width="15.5703125" style="436" customWidth="1"/>
    <col min="3597" max="3597" width="15.42578125" style="436" customWidth="1"/>
    <col min="3598" max="3598" width="14" style="436" customWidth="1"/>
    <col min="3599" max="3599" width="14.7109375" style="436" customWidth="1"/>
    <col min="3600" max="3600" width="31.7109375" style="436" customWidth="1"/>
    <col min="3601" max="3601" width="14.7109375" style="436" customWidth="1"/>
    <col min="3602" max="3840" width="11.42578125" style="436"/>
    <col min="3841" max="3841" width="18" style="436" customWidth="1"/>
    <col min="3842" max="3844" width="24.7109375" style="436" customWidth="1"/>
    <col min="3845" max="3846" width="14.7109375" style="436" customWidth="1"/>
    <col min="3847" max="3847" width="17.85546875" style="436" customWidth="1"/>
    <col min="3848" max="3848" width="14.7109375" style="436" customWidth="1"/>
    <col min="3849" max="3849" width="18" style="436" customWidth="1"/>
    <col min="3850" max="3850" width="14.5703125" style="436" customWidth="1"/>
    <col min="3851" max="3851" width="16.42578125" style="436" customWidth="1"/>
    <col min="3852" max="3852" width="15.5703125" style="436" customWidth="1"/>
    <col min="3853" max="3853" width="15.42578125" style="436" customWidth="1"/>
    <col min="3854" max="3854" width="14" style="436" customWidth="1"/>
    <col min="3855" max="3855" width="14.7109375" style="436" customWidth="1"/>
    <col min="3856" max="3856" width="31.7109375" style="436" customWidth="1"/>
    <col min="3857" max="3857" width="14.7109375" style="436" customWidth="1"/>
    <col min="3858" max="4096" width="11.42578125" style="436"/>
    <col min="4097" max="4097" width="18" style="436" customWidth="1"/>
    <col min="4098" max="4100" width="24.7109375" style="436" customWidth="1"/>
    <col min="4101" max="4102" width="14.7109375" style="436" customWidth="1"/>
    <col min="4103" max="4103" width="17.85546875" style="436" customWidth="1"/>
    <col min="4104" max="4104" width="14.7109375" style="436" customWidth="1"/>
    <col min="4105" max="4105" width="18" style="436" customWidth="1"/>
    <col min="4106" max="4106" width="14.5703125" style="436" customWidth="1"/>
    <col min="4107" max="4107" width="16.42578125" style="436" customWidth="1"/>
    <col min="4108" max="4108" width="15.5703125" style="436" customWidth="1"/>
    <col min="4109" max="4109" width="15.42578125" style="436" customWidth="1"/>
    <col min="4110" max="4110" width="14" style="436" customWidth="1"/>
    <col min="4111" max="4111" width="14.7109375" style="436" customWidth="1"/>
    <col min="4112" max="4112" width="31.7109375" style="436" customWidth="1"/>
    <col min="4113" max="4113" width="14.7109375" style="436" customWidth="1"/>
    <col min="4114" max="4352" width="11.42578125" style="436"/>
    <col min="4353" max="4353" width="18" style="436" customWidth="1"/>
    <col min="4354" max="4356" width="24.7109375" style="436" customWidth="1"/>
    <col min="4357" max="4358" width="14.7109375" style="436" customWidth="1"/>
    <col min="4359" max="4359" width="17.85546875" style="436" customWidth="1"/>
    <col min="4360" max="4360" width="14.7109375" style="436" customWidth="1"/>
    <col min="4361" max="4361" width="18" style="436" customWidth="1"/>
    <col min="4362" max="4362" width="14.5703125" style="436" customWidth="1"/>
    <col min="4363" max="4363" width="16.42578125" style="436" customWidth="1"/>
    <col min="4364" max="4364" width="15.5703125" style="436" customWidth="1"/>
    <col min="4365" max="4365" width="15.42578125" style="436" customWidth="1"/>
    <col min="4366" max="4366" width="14" style="436" customWidth="1"/>
    <col min="4367" max="4367" width="14.7109375" style="436" customWidth="1"/>
    <col min="4368" max="4368" width="31.7109375" style="436" customWidth="1"/>
    <col min="4369" max="4369" width="14.7109375" style="436" customWidth="1"/>
    <col min="4370" max="4608" width="11.42578125" style="436"/>
    <col min="4609" max="4609" width="18" style="436" customWidth="1"/>
    <col min="4610" max="4612" width="24.7109375" style="436" customWidth="1"/>
    <col min="4613" max="4614" width="14.7109375" style="436" customWidth="1"/>
    <col min="4615" max="4615" width="17.85546875" style="436" customWidth="1"/>
    <col min="4616" max="4616" width="14.7109375" style="436" customWidth="1"/>
    <col min="4617" max="4617" width="18" style="436" customWidth="1"/>
    <col min="4618" max="4618" width="14.5703125" style="436" customWidth="1"/>
    <col min="4619" max="4619" width="16.42578125" style="436" customWidth="1"/>
    <col min="4620" max="4620" width="15.5703125" style="436" customWidth="1"/>
    <col min="4621" max="4621" width="15.42578125" style="436" customWidth="1"/>
    <col min="4622" max="4622" width="14" style="436" customWidth="1"/>
    <col min="4623" max="4623" width="14.7109375" style="436" customWidth="1"/>
    <col min="4624" max="4624" width="31.7109375" style="436" customWidth="1"/>
    <col min="4625" max="4625" width="14.7109375" style="436" customWidth="1"/>
    <col min="4626" max="4864" width="11.42578125" style="436"/>
    <col min="4865" max="4865" width="18" style="436" customWidth="1"/>
    <col min="4866" max="4868" width="24.7109375" style="436" customWidth="1"/>
    <col min="4869" max="4870" width="14.7109375" style="436" customWidth="1"/>
    <col min="4871" max="4871" width="17.85546875" style="436" customWidth="1"/>
    <col min="4872" max="4872" width="14.7109375" style="436" customWidth="1"/>
    <col min="4873" max="4873" width="18" style="436" customWidth="1"/>
    <col min="4874" max="4874" width="14.5703125" style="436" customWidth="1"/>
    <col min="4875" max="4875" width="16.42578125" style="436" customWidth="1"/>
    <col min="4876" max="4876" width="15.5703125" style="436" customWidth="1"/>
    <col min="4877" max="4877" width="15.42578125" style="436" customWidth="1"/>
    <col min="4878" max="4878" width="14" style="436" customWidth="1"/>
    <col min="4879" max="4879" width="14.7109375" style="436" customWidth="1"/>
    <col min="4880" max="4880" width="31.7109375" style="436" customWidth="1"/>
    <col min="4881" max="4881" width="14.7109375" style="436" customWidth="1"/>
    <col min="4882" max="5120" width="11.42578125" style="436"/>
    <col min="5121" max="5121" width="18" style="436" customWidth="1"/>
    <col min="5122" max="5124" width="24.7109375" style="436" customWidth="1"/>
    <col min="5125" max="5126" width="14.7109375" style="436" customWidth="1"/>
    <col min="5127" max="5127" width="17.85546875" style="436" customWidth="1"/>
    <col min="5128" max="5128" width="14.7109375" style="436" customWidth="1"/>
    <col min="5129" max="5129" width="18" style="436" customWidth="1"/>
    <col min="5130" max="5130" width="14.5703125" style="436" customWidth="1"/>
    <col min="5131" max="5131" width="16.42578125" style="436" customWidth="1"/>
    <col min="5132" max="5132" width="15.5703125" style="436" customWidth="1"/>
    <col min="5133" max="5133" width="15.42578125" style="436" customWidth="1"/>
    <col min="5134" max="5134" width="14" style="436" customWidth="1"/>
    <col min="5135" max="5135" width="14.7109375" style="436" customWidth="1"/>
    <col min="5136" max="5136" width="31.7109375" style="436" customWidth="1"/>
    <col min="5137" max="5137" width="14.7109375" style="436" customWidth="1"/>
    <col min="5138" max="5376" width="11.42578125" style="436"/>
    <col min="5377" max="5377" width="18" style="436" customWidth="1"/>
    <col min="5378" max="5380" width="24.7109375" style="436" customWidth="1"/>
    <col min="5381" max="5382" width="14.7109375" style="436" customWidth="1"/>
    <col min="5383" max="5383" width="17.85546875" style="436" customWidth="1"/>
    <col min="5384" max="5384" width="14.7109375" style="436" customWidth="1"/>
    <col min="5385" max="5385" width="18" style="436" customWidth="1"/>
    <col min="5386" max="5386" width="14.5703125" style="436" customWidth="1"/>
    <col min="5387" max="5387" width="16.42578125" style="436" customWidth="1"/>
    <col min="5388" max="5388" width="15.5703125" style="436" customWidth="1"/>
    <col min="5389" max="5389" width="15.42578125" style="436" customWidth="1"/>
    <col min="5390" max="5390" width="14" style="436" customWidth="1"/>
    <col min="5391" max="5391" width="14.7109375" style="436" customWidth="1"/>
    <col min="5392" max="5392" width="31.7109375" style="436" customWidth="1"/>
    <col min="5393" max="5393" width="14.7109375" style="436" customWidth="1"/>
    <col min="5394" max="5632" width="11.42578125" style="436"/>
    <col min="5633" max="5633" width="18" style="436" customWidth="1"/>
    <col min="5634" max="5636" width="24.7109375" style="436" customWidth="1"/>
    <col min="5637" max="5638" width="14.7109375" style="436" customWidth="1"/>
    <col min="5639" max="5639" width="17.85546875" style="436" customWidth="1"/>
    <col min="5640" max="5640" width="14.7109375" style="436" customWidth="1"/>
    <col min="5641" max="5641" width="18" style="436" customWidth="1"/>
    <col min="5642" max="5642" width="14.5703125" style="436" customWidth="1"/>
    <col min="5643" max="5643" width="16.42578125" style="436" customWidth="1"/>
    <col min="5644" max="5644" width="15.5703125" style="436" customWidth="1"/>
    <col min="5645" max="5645" width="15.42578125" style="436" customWidth="1"/>
    <col min="5646" max="5646" width="14" style="436" customWidth="1"/>
    <col min="5647" max="5647" width="14.7109375" style="436" customWidth="1"/>
    <col min="5648" max="5648" width="31.7109375" style="436" customWidth="1"/>
    <col min="5649" max="5649" width="14.7109375" style="436" customWidth="1"/>
    <col min="5650" max="5888" width="11.42578125" style="436"/>
    <col min="5889" max="5889" width="18" style="436" customWidth="1"/>
    <col min="5890" max="5892" width="24.7109375" style="436" customWidth="1"/>
    <col min="5893" max="5894" width="14.7109375" style="436" customWidth="1"/>
    <col min="5895" max="5895" width="17.85546875" style="436" customWidth="1"/>
    <col min="5896" max="5896" width="14.7109375" style="436" customWidth="1"/>
    <col min="5897" max="5897" width="18" style="436" customWidth="1"/>
    <col min="5898" max="5898" width="14.5703125" style="436" customWidth="1"/>
    <col min="5899" max="5899" width="16.42578125" style="436" customWidth="1"/>
    <col min="5900" max="5900" width="15.5703125" style="436" customWidth="1"/>
    <col min="5901" max="5901" width="15.42578125" style="436" customWidth="1"/>
    <col min="5902" max="5902" width="14" style="436" customWidth="1"/>
    <col min="5903" max="5903" width="14.7109375" style="436" customWidth="1"/>
    <col min="5904" max="5904" width="31.7109375" style="436" customWidth="1"/>
    <col min="5905" max="5905" width="14.7109375" style="436" customWidth="1"/>
    <col min="5906" max="6144" width="11.42578125" style="436"/>
    <col min="6145" max="6145" width="18" style="436" customWidth="1"/>
    <col min="6146" max="6148" width="24.7109375" style="436" customWidth="1"/>
    <col min="6149" max="6150" width="14.7109375" style="436" customWidth="1"/>
    <col min="6151" max="6151" width="17.85546875" style="436" customWidth="1"/>
    <col min="6152" max="6152" width="14.7109375" style="436" customWidth="1"/>
    <col min="6153" max="6153" width="18" style="436" customWidth="1"/>
    <col min="6154" max="6154" width="14.5703125" style="436" customWidth="1"/>
    <col min="6155" max="6155" width="16.42578125" style="436" customWidth="1"/>
    <col min="6156" max="6156" width="15.5703125" style="436" customWidth="1"/>
    <col min="6157" max="6157" width="15.42578125" style="436" customWidth="1"/>
    <col min="6158" max="6158" width="14" style="436" customWidth="1"/>
    <col min="6159" max="6159" width="14.7109375" style="436" customWidth="1"/>
    <col min="6160" max="6160" width="31.7109375" style="436" customWidth="1"/>
    <col min="6161" max="6161" width="14.7109375" style="436" customWidth="1"/>
    <col min="6162" max="6400" width="11.42578125" style="436"/>
    <col min="6401" max="6401" width="18" style="436" customWidth="1"/>
    <col min="6402" max="6404" width="24.7109375" style="436" customWidth="1"/>
    <col min="6405" max="6406" width="14.7109375" style="436" customWidth="1"/>
    <col min="6407" max="6407" width="17.85546875" style="436" customWidth="1"/>
    <col min="6408" max="6408" width="14.7109375" style="436" customWidth="1"/>
    <col min="6409" max="6409" width="18" style="436" customWidth="1"/>
    <col min="6410" max="6410" width="14.5703125" style="436" customWidth="1"/>
    <col min="6411" max="6411" width="16.42578125" style="436" customWidth="1"/>
    <col min="6412" max="6412" width="15.5703125" style="436" customWidth="1"/>
    <col min="6413" max="6413" width="15.42578125" style="436" customWidth="1"/>
    <col min="6414" max="6414" width="14" style="436" customWidth="1"/>
    <col min="6415" max="6415" width="14.7109375" style="436" customWidth="1"/>
    <col min="6416" max="6416" width="31.7109375" style="436" customWidth="1"/>
    <col min="6417" max="6417" width="14.7109375" style="436" customWidth="1"/>
    <col min="6418" max="6656" width="11.42578125" style="436"/>
    <col min="6657" max="6657" width="18" style="436" customWidth="1"/>
    <col min="6658" max="6660" width="24.7109375" style="436" customWidth="1"/>
    <col min="6661" max="6662" width="14.7109375" style="436" customWidth="1"/>
    <col min="6663" max="6663" width="17.85546875" style="436" customWidth="1"/>
    <col min="6664" max="6664" width="14.7109375" style="436" customWidth="1"/>
    <col min="6665" max="6665" width="18" style="436" customWidth="1"/>
    <col min="6666" max="6666" width="14.5703125" style="436" customWidth="1"/>
    <col min="6667" max="6667" width="16.42578125" style="436" customWidth="1"/>
    <col min="6668" max="6668" width="15.5703125" style="436" customWidth="1"/>
    <col min="6669" max="6669" width="15.42578125" style="436" customWidth="1"/>
    <col min="6670" max="6670" width="14" style="436" customWidth="1"/>
    <col min="6671" max="6671" width="14.7109375" style="436" customWidth="1"/>
    <col min="6672" max="6672" width="31.7109375" style="436" customWidth="1"/>
    <col min="6673" max="6673" width="14.7109375" style="436" customWidth="1"/>
    <col min="6674" max="6912" width="11.42578125" style="436"/>
    <col min="6913" max="6913" width="18" style="436" customWidth="1"/>
    <col min="6914" max="6916" width="24.7109375" style="436" customWidth="1"/>
    <col min="6917" max="6918" width="14.7109375" style="436" customWidth="1"/>
    <col min="6919" max="6919" width="17.85546875" style="436" customWidth="1"/>
    <col min="6920" max="6920" width="14.7109375" style="436" customWidth="1"/>
    <col min="6921" max="6921" width="18" style="436" customWidth="1"/>
    <col min="6922" max="6922" width="14.5703125" style="436" customWidth="1"/>
    <col min="6923" max="6923" width="16.42578125" style="436" customWidth="1"/>
    <col min="6924" max="6924" width="15.5703125" style="436" customWidth="1"/>
    <col min="6925" max="6925" width="15.42578125" style="436" customWidth="1"/>
    <col min="6926" max="6926" width="14" style="436" customWidth="1"/>
    <col min="6927" max="6927" width="14.7109375" style="436" customWidth="1"/>
    <col min="6928" max="6928" width="31.7109375" style="436" customWidth="1"/>
    <col min="6929" max="6929" width="14.7109375" style="436" customWidth="1"/>
    <col min="6930" max="7168" width="11.42578125" style="436"/>
    <col min="7169" max="7169" width="18" style="436" customWidth="1"/>
    <col min="7170" max="7172" width="24.7109375" style="436" customWidth="1"/>
    <col min="7173" max="7174" width="14.7109375" style="436" customWidth="1"/>
    <col min="7175" max="7175" width="17.85546875" style="436" customWidth="1"/>
    <col min="7176" max="7176" width="14.7109375" style="436" customWidth="1"/>
    <col min="7177" max="7177" width="18" style="436" customWidth="1"/>
    <col min="7178" max="7178" width="14.5703125" style="436" customWidth="1"/>
    <col min="7179" max="7179" width="16.42578125" style="436" customWidth="1"/>
    <col min="7180" max="7180" width="15.5703125" style="436" customWidth="1"/>
    <col min="7181" max="7181" width="15.42578125" style="436" customWidth="1"/>
    <col min="7182" max="7182" width="14" style="436" customWidth="1"/>
    <col min="7183" max="7183" width="14.7109375" style="436" customWidth="1"/>
    <col min="7184" max="7184" width="31.7109375" style="436" customWidth="1"/>
    <col min="7185" max="7185" width="14.7109375" style="436" customWidth="1"/>
    <col min="7186" max="7424" width="11.42578125" style="436"/>
    <col min="7425" max="7425" width="18" style="436" customWidth="1"/>
    <col min="7426" max="7428" width="24.7109375" style="436" customWidth="1"/>
    <col min="7429" max="7430" width="14.7109375" style="436" customWidth="1"/>
    <col min="7431" max="7431" width="17.85546875" style="436" customWidth="1"/>
    <col min="7432" max="7432" width="14.7109375" style="436" customWidth="1"/>
    <col min="7433" max="7433" width="18" style="436" customWidth="1"/>
    <col min="7434" max="7434" width="14.5703125" style="436" customWidth="1"/>
    <col min="7435" max="7435" width="16.42578125" style="436" customWidth="1"/>
    <col min="7436" max="7436" width="15.5703125" style="436" customWidth="1"/>
    <col min="7437" max="7437" width="15.42578125" style="436" customWidth="1"/>
    <col min="7438" max="7438" width="14" style="436" customWidth="1"/>
    <col min="7439" max="7439" width="14.7109375" style="436" customWidth="1"/>
    <col min="7440" max="7440" width="31.7109375" style="436" customWidth="1"/>
    <col min="7441" max="7441" width="14.7109375" style="436" customWidth="1"/>
    <col min="7442" max="7680" width="11.42578125" style="436"/>
    <col min="7681" max="7681" width="18" style="436" customWidth="1"/>
    <col min="7682" max="7684" width="24.7109375" style="436" customWidth="1"/>
    <col min="7685" max="7686" width="14.7109375" style="436" customWidth="1"/>
    <col min="7687" max="7687" width="17.85546875" style="436" customWidth="1"/>
    <col min="7688" max="7688" width="14.7109375" style="436" customWidth="1"/>
    <col min="7689" max="7689" width="18" style="436" customWidth="1"/>
    <col min="7690" max="7690" width="14.5703125" style="436" customWidth="1"/>
    <col min="7691" max="7691" width="16.42578125" style="436" customWidth="1"/>
    <col min="7692" max="7692" width="15.5703125" style="436" customWidth="1"/>
    <col min="7693" max="7693" width="15.42578125" style="436" customWidth="1"/>
    <col min="7694" max="7694" width="14" style="436" customWidth="1"/>
    <col min="7695" max="7695" width="14.7109375" style="436" customWidth="1"/>
    <col min="7696" max="7696" width="31.7109375" style="436" customWidth="1"/>
    <col min="7697" max="7697" width="14.7109375" style="436" customWidth="1"/>
    <col min="7698" max="7936" width="11.42578125" style="436"/>
    <col min="7937" max="7937" width="18" style="436" customWidth="1"/>
    <col min="7938" max="7940" width="24.7109375" style="436" customWidth="1"/>
    <col min="7941" max="7942" width="14.7109375" style="436" customWidth="1"/>
    <col min="7943" max="7943" width="17.85546875" style="436" customWidth="1"/>
    <col min="7944" max="7944" width="14.7109375" style="436" customWidth="1"/>
    <col min="7945" max="7945" width="18" style="436" customWidth="1"/>
    <col min="7946" max="7946" width="14.5703125" style="436" customWidth="1"/>
    <col min="7947" max="7947" width="16.42578125" style="436" customWidth="1"/>
    <col min="7948" max="7948" width="15.5703125" style="436" customWidth="1"/>
    <col min="7949" max="7949" width="15.42578125" style="436" customWidth="1"/>
    <col min="7950" max="7950" width="14" style="436" customWidth="1"/>
    <col min="7951" max="7951" width="14.7109375" style="436" customWidth="1"/>
    <col min="7952" max="7952" width="31.7109375" style="436" customWidth="1"/>
    <col min="7953" max="7953" width="14.7109375" style="436" customWidth="1"/>
    <col min="7954" max="8192" width="11.42578125" style="436"/>
    <col min="8193" max="8193" width="18" style="436" customWidth="1"/>
    <col min="8194" max="8196" width="24.7109375" style="436" customWidth="1"/>
    <col min="8197" max="8198" width="14.7109375" style="436" customWidth="1"/>
    <col min="8199" max="8199" width="17.85546875" style="436" customWidth="1"/>
    <col min="8200" max="8200" width="14.7109375" style="436" customWidth="1"/>
    <col min="8201" max="8201" width="18" style="436" customWidth="1"/>
    <col min="8202" max="8202" width="14.5703125" style="436" customWidth="1"/>
    <col min="8203" max="8203" width="16.42578125" style="436" customWidth="1"/>
    <col min="8204" max="8204" width="15.5703125" style="436" customWidth="1"/>
    <col min="8205" max="8205" width="15.42578125" style="436" customWidth="1"/>
    <col min="8206" max="8206" width="14" style="436" customWidth="1"/>
    <col min="8207" max="8207" width="14.7109375" style="436" customWidth="1"/>
    <col min="8208" max="8208" width="31.7109375" style="436" customWidth="1"/>
    <col min="8209" max="8209" width="14.7109375" style="436" customWidth="1"/>
    <col min="8210" max="8448" width="11.42578125" style="436"/>
    <col min="8449" max="8449" width="18" style="436" customWidth="1"/>
    <col min="8450" max="8452" width="24.7109375" style="436" customWidth="1"/>
    <col min="8453" max="8454" width="14.7109375" style="436" customWidth="1"/>
    <col min="8455" max="8455" width="17.85546875" style="436" customWidth="1"/>
    <col min="8456" max="8456" width="14.7109375" style="436" customWidth="1"/>
    <col min="8457" max="8457" width="18" style="436" customWidth="1"/>
    <col min="8458" max="8458" width="14.5703125" style="436" customWidth="1"/>
    <col min="8459" max="8459" width="16.42578125" style="436" customWidth="1"/>
    <col min="8460" max="8460" width="15.5703125" style="436" customWidth="1"/>
    <col min="8461" max="8461" width="15.42578125" style="436" customWidth="1"/>
    <col min="8462" max="8462" width="14" style="436" customWidth="1"/>
    <col min="8463" max="8463" width="14.7109375" style="436" customWidth="1"/>
    <col min="8464" max="8464" width="31.7109375" style="436" customWidth="1"/>
    <col min="8465" max="8465" width="14.7109375" style="436" customWidth="1"/>
    <col min="8466" max="8704" width="11.42578125" style="436"/>
    <col min="8705" max="8705" width="18" style="436" customWidth="1"/>
    <col min="8706" max="8708" width="24.7109375" style="436" customWidth="1"/>
    <col min="8709" max="8710" width="14.7109375" style="436" customWidth="1"/>
    <col min="8711" max="8711" width="17.85546875" style="436" customWidth="1"/>
    <col min="8712" max="8712" width="14.7109375" style="436" customWidth="1"/>
    <col min="8713" max="8713" width="18" style="436" customWidth="1"/>
    <col min="8714" max="8714" width="14.5703125" style="436" customWidth="1"/>
    <col min="8715" max="8715" width="16.42578125" style="436" customWidth="1"/>
    <col min="8716" max="8716" width="15.5703125" style="436" customWidth="1"/>
    <col min="8717" max="8717" width="15.42578125" style="436" customWidth="1"/>
    <col min="8718" max="8718" width="14" style="436" customWidth="1"/>
    <col min="8719" max="8719" width="14.7109375" style="436" customWidth="1"/>
    <col min="8720" max="8720" width="31.7109375" style="436" customWidth="1"/>
    <col min="8721" max="8721" width="14.7109375" style="436" customWidth="1"/>
    <col min="8722" max="8960" width="11.42578125" style="436"/>
    <col min="8961" max="8961" width="18" style="436" customWidth="1"/>
    <col min="8962" max="8964" width="24.7109375" style="436" customWidth="1"/>
    <col min="8965" max="8966" width="14.7109375" style="436" customWidth="1"/>
    <col min="8967" max="8967" width="17.85546875" style="436" customWidth="1"/>
    <col min="8968" max="8968" width="14.7109375" style="436" customWidth="1"/>
    <col min="8969" max="8969" width="18" style="436" customWidth="1"/>
    <col min="8970" max="8970" width="14.5703125" style="436" customWidth="1"/>
    <col min="8971" max="8971" width="16.42578125" style="436" customWidth="1"/>
    <col min="8972" max="8972" width="15.5703125" style="436" customWidth="1"/>
    <col min="8973" max="8973" width="15.42578125" style="436" customWidth="1"/>
    <col min="8974" max="8974" width="14" style="436" customWidth="1"/>
    <col min="8975" max="8975" width="14.7109375" style="436" customWidth="1"/>
    <col min="8976" max="8976" width="31.7109375" style="436" customWidth="1"/>
    <col min="8977" max="8977" width="14.7109375" style="436" customWidth="1"/>
    <col min="8978" max="9216" width="11.42578125" style="436"/>
    <col min="9217" max="9217" width="18" style="436" customWidth="1"/>
    <col min="9218" max="9220" width="24.7109375" style="436" customWidth="1"/>
    <col min="9221" max="9222" width="14.7109375" style="436" customWidth="1"/>
    <col min="9223" max="9223" width="17.85546875" style="436" customWidth="1"/>
    <col min="9224" max="9224" width="14.7109375" style="436" customWidth="1"/>
    <col min="9225" max="9225" width="18" style="436" customWidth="1"/>
    <col min="9226" max="9226" width="14.5703125" style="436" customWidth="1"/>
    <col min="9227" max="9227" width="16.42578125" style="436" customWidth="1"/>
    <col min="9228" max="9228" width="15.5703125" style="436" customWidth="1"/>
    <col min="9229" max="9229" width="15.42578125" style="436" customWidth="1"/>
    <col min="9230" max="9230" width="14" style="436" customWidth="1"/>
    <col min="9231" max="9231" width="14.7109375" style="436" customWidth="1"/>
    <col min="9232" max="9232" width="31.7109375" style="436" customWidth="1"/>
    <col min="9233" max="9233" width="14.7109375" style="436" customWidth="1"/>
    <col min="9234" max="9472" width="11.42578125" style="436"/>
    <col min="9473" max="9473" width="18" style="436" customWidth="1"/>
    <col min="9474" max="9476" width="24.7109375" style="436" customWidth="1"/>
    <col min="9477" max="9478" width="14.7109375" style="436" customWidth="1"/>
    <col min="9479" max="9479" width="17.85546875" style="436" customWidth="1"/>
    <col min="9480" max="9480" width="14.7109375" style="436" customWidth="1"/>
    <col min="9481" max="9481" width="18" style="436" customWidth="1"/>
    <col min="9482" max="9482" width="14.5703125" style="436" customWidth="1"/>
    <col min="9483" max="9483" width="16.42578125" style="436" customWidth="1"/>
    <col min="9484" max="9484" width="15.5703125" style="436" customWidth="1"/>
    <col min="9485" max="9485" width="15.42578125" style="436" customWidth="1"/>
    <col min="9486" max="9486" width="14" style="436" customWidth="1"/>
    <col min="9487" max="9487" width="14.7109375" style="436" customWidth="1"/>
    <col min="9488" max="9488" width="31.7109375" style="436" customWidth="1"/>
    <col min="9489" max="9489" width="14.7109375" style="436" customWidth="1"/>
    <col min="9490" max="9728" width="11.42578125" style="436"/>
    <col min="9729" max="9729" width="18" style="436" customWidth="1"/>
    <col min="9730" max="9732" width="24.7109375" style="436" customWidth="1"/>
    <col min="9733" max="9734" width="14.7109375" style="436" customWidth="1"/>
    <col min="9735" max="9735" width="17.85546875" style="436" customWidth="1"/>
    <col min="9736" max="9736" width="14.7109375" style="436" customWidth="1"/>
    <col min="9737" max="9737" width="18" style="436" customWidth="1"/>
    <col min="9738" max="9738" width="14.5703125" style="436" customWidth="1"/>
    <col min="9739" max="9739" width="16.42578125" style="436" customWidth="1"/>
    <col min="9740" max="9740" width="15.5703125" style="436" customWidth="1"/>
    <col min="9741" max="9741" width="15.42578125" style="436" customWidth="1"/>
    <col min="9742" max="9742" width="14" style="436" customWidth="1"/>
    <col min="9743" max="9743" width="14.7109375" style="436" customWidth="1"/>
    <col min="9744" max="9744" width="31.7109375" style="436" customWidth="1"/>
    <col min="9745" max="9745" width="14.7109375" style="436" customWidth="1"/>
    <col min="9746" max="9984" width="11.42578125" style="436"/>
    <col min="9985" max="9985" width="18" style="436" customWidth="1"/>
    <col min="9986" max="9988" width="24.7109375" style="436" customWidth="1"/>
    <col min="9989" max="9990" width="14.7109375" style="436" customWidth="1"/>
    <col min="9991" max="9991" width="17.85546875" style="436" customWidth="1"/>
    <col min="9992" max="9992" width="14.7109375" style="436" customWidth="1"/>
    <col min="9993" max="9993" width="18" style="436" customWidth="1"/>
    <col min="9994" max="9994" width="14.5703125" style="436" customWidth="1"/>
    <col min="9995" max="9995" width="16.42578125" style="436" customWidth="1"/>
    <col min="9996" max="9996" width="15.5703125" style="436" customWidth="1"/>
    <col min="9997" max="9997" width="15.42578125" style="436" customWidth="1"/>
    <col min="9998" max="9998" width="14" style="436" customWidth="1"/>
    <col min="9999" max="9999" width="14.7109375" style="436" customWidth="1"/>
    <col min="10000" max="10000" width="31.7109375" style="436" customWidth="1"/>
    <col min="10001" max="10001" width="14.7109375" style="436" customWidth="1"/>
    <col min="10002" max="10240" width="11.42578125" style="436"/>
    <col min="10241" max="10241" width="18" style="436" customWidth="1"/>
    <col min="10242" max="10244" width="24.7109375" style="436" customWidth="1"/>
    <col min="10245" max="10246" width="14.7109375" style="436" customWidth="1"/>
    <col min="10247" max="10247" width="17.85546875" style="436" customWidth="1"/>
    <col min="10248" max="10248" width="14.7109375" style="436" customWidth="1"/>
    <col min="10249" max="10249" width="18" style="436" customWidth="1"/>
    <col min="10250" max="10250" width="14.5703125" style="436" customWidth="1"/>
    <col min="10251" max="10251" width="16.42578125" style="436" customWidth="1"/>
    <col min="10252" max="10252" width="15.5703125" style="436" customWidth="1"/>
    <col min="10253" max="10253" width="15.42578125" style="436" customWidth="1"/>
    <col min="10254" max="10254" width="14" style="436" customWidth="1"/>
    <col min="10255" max="10255" width="14.7109375" style="436" customWidth="1"/>
    <col min="10256" max="10256" width="31.7109375" style="436" customWidth="1"/>
    <col min="10257" max="10257" width="14.7109375" style="436" customWidth="1"/>
    <col min="10258" max="10496" width="11.42578125" style="436"/>
    <col min="10497" max="10497" width="18" style="436" customWidth="1"/>
    <col min="10498" max="10500" width="24.7109375" style="436" customWidth="1"/>
    <col min="10501" max="10502" width="14.7109375" style="436" customWidth="1"/>
    <col min="10503" max="10503" width="17.85546875" style="436" customWidth="1"/>
    <col min="10504" max="10504" width="14.7109375" style="436" customWidth="1"/>
    <col min="10505" max="10505" width="18" style="436" customWidth="1"/>
    <col min="10506" max="10506" width="14.5703125" style="436" customWidth="1"/>
    <col min="10507" max="10507" width="16.42578125" style="436" customWidth="1"/>
    <col min="10508" max="10508" width="15.5703125" style="436" customWidth="1"/>
    <col min="10509" max="10509" width="15.42578125" style="436" customWidth="1"/>
    <col min="10510" max="10510" width="14" style="436" customWidth="1"/>
    <col min="10511" max="10511" width="14.7109375" style="436" customWidth="1"/>
    <col min="10512" max="10512" width="31.7109375" style="436" customWidth="1"/>
    <col min="10513" max="10513" width="14.7109375" style="436" customWidth="1"/>
    <col min="10514" max="10752" width="11.42578125" style="436"/>
    <col min="10753" max="10753" width="18" style="436" customWidth="1"/>
    <col min="10754" max="10756" width="24.7109375" style="436" customWidth="1"/>
    <col min="10757" max="10758" width="14.7109375" style="436" customWidth="1"/>
    <col min="10759" max="10759" width="17.85546875" style="436" customWidth="1"/>
    <col min="10760" max="10760" width="14.7109375" style="436" customWidth="1"/>
    <col min="10761" max="10761" width="18" style="436" customWidth="1"/>
    <col min="10762" max="10762" width="14.5703125" style="436" customWidth="1"/>
    <col min="10763" max="10763" width="16.42578125" style="436" customWidth="1"/>
    <col min="10764" max="10764" width="15.5703125" style="436" customWidth="1"/>
    <col min="10765" max="10765" width="15.42578125" style="436" customWidth="1"/>
    <col min="10766" max="10766" width="14" style="436" customWidth="1"/>
    <col min="10767" max="10767" width="14.7109375" style="436" customWidth="1"/>
    <col min="10768" max="10768" width="31.7109375" style="436" customWidth="1"/>
    <col min="10769" max="10769" width="14.7109375" style="436" customWidth="1"/>
    <col min="10770" max="11008" width="11.42578125" style="436"/>
    <col min="11009" max="11009" width="18" style="436" customWidth="1"/>
    <col min="11010" max="11012" width="24.7109375" style="436" customWidth="1"/>
    <col min="11013" max="11014" width="14.7109375" style="436" customWidth="1"/>
    <col min="11015" max="11015" width="17.85546875" style="436" customWidth="1"/>
    <col min="11016" max="11016" width="14.7109375" style="436" customWidth="1"/>
    <col min="11017" max="11017" width="18" style="436" customWidth="1"/>
    <col min="11018" max="11018" width="14.5703125" style="436" customWidth="1"/>
    <col min="11019" max="11019" width="16.42578125" style="436" customWidth="1"/>
    <col min="11020" max="11020" width="15.5703125" style="436" customWidth="1"/>
    <col min="11021" max="11021" width="15.42578125" style="436" customWidth="1"/>
    <col min="11022" max="11022" width="14" style="436" customWidth="1"/>
    <col min="11023" max="11023" width="14.7109375" style="436" customWidth="1"/>
    <col min="11024" max="11024" width="31.7109375" style="436" customWidth="1"/>
    <col min="11025" max="11025" width="14.7109375" style="436" customWidth="1"/>
    <col min="11026" max="11264" width="11.42578125" style="436"/>
    <col min="11265" max="11265" width="18" style="436" customWidth="1"/>
    <col min="11266" max="11268" width="24.7109375" style="436" customWidth="1"/>
    <col min="11269" max="11270" width="14.7109375" style="436" customWidth="1"/>
    <col min="11271" max="11271" width="17.85546875" style="436" customWidth="1"/>
    <col min="11272" max="11272" width="14.7109375" style="436" customWidth="1"/>
    <col min="11273" max="11273" width="18" style="436" customWidth="1"/>
    <col min="11274" max="11274" width="14.5703125" style="436" customWidth="1"/>
    <col min="11275" max="11275" width="16.42578125" style="436" customWidth="1"/>
    <col min="11276" max="11276" width="15.5703125" style="436" customWidth="1"/>
    <col min="11277" max="11277" width="15.42578125" style="436" customWidth="1"/>
    <col min="11278" max="11278" width="14" style="436" customWidth="1"/>
    <col min="11279" max="11279" width="14.7109375" style="436" customWidth="1"/>
    <col min="11280" max="11280" width="31.7109375" style="436" customWidth="1"/>
    <col min="11281" max="11281" width="14.7109375" style="436" customWidth="1"/>
    <col min="11282" max="11520" width="11.42578125" style="436"/>
    <col min="11521" max="11521" width="18" style="436" customWidth="1"/>
    <col min="11522" max="11524" width="24.7109375" style="436" customWidth="1"/>
    <col min="11525" max="11526" width="14.7109375" style="436" customWidth="1"/>
    <col min="11527" max="11527" width="17.85546875" style="436" customWidth="1"/>
    <col min="11528" max="11528" width="14.7109375" style="436" customWidth="1"/>
    <col min="11529" max="11529" width="18" style="436" customWidth="1"/>
    <col min="11530" max="11530" width="14.5703125" style="436" customWidth="1"/>
    <col min="11531" max="11531" width="16.42578125" style="436" customWidth="1"/>
    <col min="11532" max="11532" width="15.5703125" style="436" customWidth="1"/>
    <col min="11533" max="11533" width="15.42578125" style="436" customWidth="1"/>
    <col min="11534" max="11534" width="14" style="436" customWidth="1"/>
    <col min="11535" max="11535" width="14.7109375" style="436" customWidth="1"/>
    <col min="11536" max="11536" width="31.7109375" style="436" customWidth="1"/>
    <col min="11537" max="11537" width="14.7109375" style="436" customWidth="1"/>
    <col min="11538" max="11776" width="11.42578125" style="436"/>
    <col min="11777" max="11777" width="18" style="436" customWidth="1"/>
    <col min="11778" max="11780" width="24.7109375" style="436" customWidth="1"/>
    <col min="11781" max="11782" width="14.7109375" style="436" customWidth="1"/>
    <col min="11783" max="11783" width="17.85546875" style="436" customWidth="1"/>
    <col min="11784" max="11784" width="14.7109375" style="436" customWidth="1"/>
    <col min="11785" max="11785" width="18" style="436" customWidth="1"/>
    <col min="11786" max="11786" width="14.5703125" style="436" customWidth="1"/>
    <col min="11787" max="11787" width="16.42578125" style="436" customWidth="1"/>
    <col min="11788" max="11788" width="15.5703125" style="436" customWidth="1"/>
    <col min="11789" max="11789" width="15.42578125" style="436" customWidth="1"/>
    <col min="11790" max="11790" width="14" style="436" customWidth="1"/>
    <col min="11791" max="11791" width="14.7109375" style="436" customWidth="1"/>
    <col min="11792" max="11792" width="31.7109375" style="436" customWidth="1"/>
    <col min="11793" max="11793" width="14.7109375" style="436" customWidth="1"/>
    <col min="11794" max="12032" width="11.42578125" style="436"/>
    <col min="12033" max="12033" width="18" style="436" customWidth="1"/>
    <col min="12034" max="12036" width="24.7109375" style="436" customWidth="1"/>
    <col min="12037" max="12038" width="14.7109375" style="436" customWidth="1"/>
    <col min="12039" max="12039" width="17.85546875" style="436" customWidth="1"/>
    <col min="12040" max="12040" width="14.7109375" style="436" customWidth="1"/>
    <col min="12041" max="12041" width="18" style="436" customWidth="1"/>
    <col min="12042" max="12042" width="14.5703125" style="436" customWidth="1"/>
    <col min="12043" max="12043" width="16.42578125" style="436" customWidth="1"/>
    <col min="12044" max="12044" width="15.5703125" style="436" customWidth="1"/>
    <col min="12045" max="12045" width="15.42578125" style="436" customWidth="1"/>
    <col min="12046" max="12046" width="14" style="436" customWidth="1"/>
    <col min="12047" max="12047" width="14.7109375" style="436" customWidth="1"/>
    <col min="12048" max="12048" width="31.7109375" style="436" customWidth="1"/>
    <col min="12049" max="12049" width="14.7109375" style="436" customWidth="1"/>
    <col min="12050" max="12288" width="11.42578125" style="436"/>
    <col min="12289" max="12289" width="18" style="436" customWidth="1"/>
    <col min="12290" max="12292" width="24.7109375" style="436" customWidth="1"/>
    <col min="12293" max="12294" width="14.7109375" style="436" customWidth="1"/>
    <col min="12295" max="12295" width="17.85546875" style="436" customWidth="1"/>
    <col min="12296" max="12296" width="14.7109375" style="436" customWidth="1"/>
    <col min="12297" max="12297" width="18" style="436" customWidth="1"/>
    <col min="12298" max="12298" width="14.5703125" style="436" customWidth="1"/>
    <col min="12299" max="12299" width="16.42578125" style="436" customWidth="1"/>
    <col min="12300" max="12300" width="15.5703125" style="436" customWidth="1"/>
    <col min="12301" max="12301" width="15.42578125" style="436" customWidth="1"/>
    <col min="12302" max="12302" width="14" style="436" customWidth="1"/>
    <col min="12303" max="12303" width="14.7109375" style="436" customWidth="1"/>
    <col min="12304" max="12304" width="31.7109375" style="436" customWidth="1"/>
    <col min="12305" max="12305" width="14.7109375" style="436" customWidth="1"/>
    <col min="12306" max="12544" width="11.42578125" style="436"/>
    <col min="12545" max="12545" width="18" style="436" customWidth="1"/>
    <col min="12546" max="12548" width="24.7109375" style="436" customWidth="1"/>
    <col min="12549" max="12550" width="14.7109375" style="436" customWidth="1"/>
    <col min="12551" max="12551" width="17.85546875" style="436" customWidth="1"/>
    <col min="12552" max="12552" width="14.7109375" style="436" customWidth="1"/>
    <col min="12553" max="12553" width="18" style="436" customWidth="1"/>
    <col min="12554" max="12554" width="14.5703125" style="436" customWidth="1"/>
    <col min="12555" max="12555" width="16.42578125" style="436" customWidth="1"/>
    <col min="12556" max="12556" width="15.5703125" style="436" customWidth="1"/>
    <col min="12557" max="12557" width="15.42578125" style="436" customWidth="1"/>
    <col min="12558" max="12558" width="14" style="436" customWidth="1"/>
    <col min="12559" max="12559" width="14.7109375" style="436" customWidth="1"/>
    <col min="12560" max="12560" width="31.7109375" style="436" customWidth="1"/>
    <col min="12561" max="12561" width="14.7109375" style="436" customWidth="1"/>
    <col min="12562" max="12800" width="11.42578125" style="436"/>
    <col min="12801" max="12801" width="18" style="436" customWidth="1"/>
    <col min="12802" max="12804" width="24.7109375" style="436" customWidth="1"/>
    <col min="12805" max="12806" width="14.7109375" style="436" customWidth="1"/>
    <col min="12807" max="12807" width="17.85546875" style="436" customWidth="1"/>
    <col min="12808" max="12808" width="14.7109375" style="436" customWidth="1"/>
    <col min="12809" max="12809" width="18" style="436" customWidth="1"/>
    <col min="12810" max="12810" width="14.5703125" style="436" customWidth="1"/>
    <col min="12811" max="12811" width="16.42578125" style="436" customWidth="1"/>
    <col min="12812" max="12812" width="15.5703125" style="436" customWidth="1"/>
    <col min="12813" max="12813" width="15.42578125" style="436" customWidth="1"/>
    <col min="12814" max="12814" width="14" style="436" customWidth="1"/>
    <col min="12815" max="12815" width="14.7109375" style="436" customWidth="1"/>
    <col min="12816" max="12816" width="31.7109375" style="436" customWidth="1"/>
    <col min="12817" max="12817" width="14.7109375" style="436" customWidth="1"/>
    <col min="12818" max="13056" width="11.42578125" style="436"/>
    <col min="13057" max="13057" width="18" style="436" customWidth="1"/>
    <col min="13058" max="13060" width="24.7109375" style="436" customWidth="1"/>
    <col min="13061" max="13062" width="14.7109375" style="436" customWidth="1"/>
    <col min="13063" max="13063" width="17.85546875" style="436" customWidth="1"/>
    <col min="13064" max="13064" width="14.7109375" style="436" customWidth="1"/>
    <col min="13065" max="13065" width="18" style="436" customWidth="1"/>
    <col min="13066" max="13066" width="14.5703125" style="436" customWidth="1"/>
    <col min="13067" max="13067" width="16.42578125" style="436" customWidth="1"/>
    <col min="13068" max="13068" width="15.5703125" style="436" customWidth="1"/>
    <col min="13069" max="13069" width="15.42578125" style="436" customWidth="1"/>
    <col min="13070" max="13070" width="14" style="436" customWidth="1"/>
    <col min="13071" max="13071" width="14.7109375" style="436" customWidth="1"/>
    <col min="13072" max="13072" width="31.7109375" style="436" customWidth="1"/>
    <col min="13073" max="13073" width="14.7109375" style="436" customWidth="1"/>
    <col min="13074" max="13312" width="11.42578125" style="436"/>
    <col min="13313" max="13313" width="18" style="436" customWidth="1"/>
    <col min="13314" max="13316" width="24.7109375" style="436" customWidth="1"/>
    <col min="13317" max="13318" width="14.7109375" style="436" customWidth="1"/>
    <col min="13319" max="13319" width="17.85546875" style="436" customWidth="1"/>
    <col min="13320" max="13320" width="14.7109375" style="436" customWidth="1"/>
    <col min="13321" max="13321" width="18" style="436" customWidth="1"/>
    <col min="13322" max="13322" width="14.5703125" style="436" customWidth="1"/>
    <col min="13323" max="13323" width="16.42578125" style="436" customWidth="1"/>
    <col min="13324" max="13324" width="15.5703125" style="436" customWidth="1"/>
    <col min="13325" max="13325" width="15.42578125" style="436" customWidth="1"/>
    <col min="13326" max="13326" width="14" style="436" customWidth="1"/>
    <col min="13327" max="13327" width="14.7109375" style="436" customWidth="1"/>
    <col min="13328" max="13328" width="31.7109375" style="436" customWidth="1"/>
    <col min="13329" max="13329" width="14.7109375" style="436" customWidth="1"/>
    <col min="13330" max="13568" width="11.42578125" style="436"/>
    <col min="13569" max="13569" width="18" style="436" customWidth="1"/>
    <col min="13570" max="13572" width="24.7109375" style="436" customWidth="1"/>
    <col min="13573" max="13574" width="14.7109375" style="436" customWidth="1"/>
    <col min="13575" max="13575" width="17.85546875" style="436" customWidth="1"/>
    <col min="13576" max="13576" width="14.7109375" style="436" customWidth="1"/>
    <col min="13577" max="13577" width="18" style="436" customWidth="1"/>
    <col min="13578" max="13578" width="14.5703125" style="436" customWidth="1"/>
    <col min="13579" max="13579" width="16.42578125" style="436" customWidth="1"/>
    <col min="13580" max="13580" width="15.5703125" style="436" customWidth="1"/>
    <col min="13581" max="13581" width="15.42578125" style="436" customWidth="1"/>
    <col min="13582" max="13582" width="14" style="436" customWidth="1"/>
    <col min="13583" max="13583" width="14.7109375" style="436" customWidth="1"/>
    <col min="13584" max="13584" width="31.7109375" style="436" customWidth="1"/>
    <col min="13585" max="13585" width="14.7109375" style="436" customWidth="1"/>
    <col min="13586" max="13824" width="11.42578125" style="436"/>
    <col min="13825" max="13825" width="18" style="436" customWidth="1"/>
    <col min="13826" max="13828" width="24.7109375" style="436" customWidth="1"/>
    <col min="13829" max="13830" width="14.7109375" style="436" customWidth="1"/>
    <col min="13831" max="13831" width="17.85546875" style="436" customWidth="1"/>
    <col min="13832" max="13832" width="14.7109375" style="436" customWidth="1"/>
    <col min="13833" max="13833" width="18" style="436" customWidth="1"/>
    <col min="13834" max="13834" width="14.5703125" style="436" customWidth="1"/>
    <col min="13835" max="13835" width="16.42578125" style="436" customWidth="1"/>
    <col min="13836" max="13836" width="15.5703125" style="436" customWidth="1"/>
    <col min="13837" max="13837" width="15.42578125" style="436" customWidth="1"/>
    <col min="13838" max="13838" width="14" style="436" customWidth="1"/>
    <col min="13839" max="13839" width="14.7109375" style="436" customWidth="1"/>
    <col min="13840" max="13840" width="31.7109375" style="436" customWidth="1"/>
    <col min="13841" max="13841" width="14.7109375" style="436" customWidth="1"/>
    <col min="13842" max="14080" width="11.42578125" style="436"/>
    <col min="14081" max="14081" width="18" style="436" customWidth="1"/>
    <col min="14082" max="14084" width="24.7109375" style="436" customWidth="1"/>
    <col min="14085" max="14086" width="14.7109375" style="436" customWidth="1"/>
    <col min="14087" max="14087" width="17.85546875" style="436" customWidth="1"/>
    <col min="14088" max="14088" width="14.7109375" style="436" customWidth="1"/>
    <col min="14089" max="14089" width="18" style="436" customWidth="1"/>
    <col min="14090" max="14090" width="14.5703125" style="436" customWidth="1"/>
    <col min="14091" max="14091" width="16.42578125" style="436" customWidth="1"/>
    <col min="14092" max="14092" width="15.5703125" style="436" customWidth="1"/>
    <col min="14093" max="14093" width="15.42578125" style="436" customWidth="1"/>
    <col min="14094" max="14094" width="14" style="436" customWidth="1"/>
    <col min="14095" max="14095" width="14.7109375" style="436" customWidth="1"/>
    <col min="14096" max="14096" width="31.7109375" style="436" customWidth="1"/>
    <col min="14097" max="14097" width="14.7109375" style="436" customWidth="1"/>
    <col min="14098" max="14336" width="11.42578125" style="436"/>
    <col min="14337" max="14337" width="18" style="436" customWidth="1"/>
    <col min="14338" max="14340" width="24.7109375" style="436" customWidth="1"/>
    <col min="14341" max="14342" width="14.7109375" style="436" customWidth="1"/>
    <col min="14343" max="14343" width="17.85546875" style="436" customWidth="1"/>
    <col min="14344" max="14344" width="14.7109375" style="436" customWidth="1"/>
    <col min="14345" max="14345" width="18" style="436" customWidth="1"/>
    <col min="14346" max="14346" width="14.5703125" style="436" customWidth="1"/>
    <col min="14347" max="14347" width="16.42578125" style="436" customWidth="1"/>
    <col min="14348" max="14348" width="15.5703125" style="436" customWidth="1"/>
    <col min="14349" max="14349" width="15.42578125" style="436" customWidth="1"/>
    <col min="14350" max="14350" width="14" style="436" customWidth="1"/>
    <col min="14351" max="14351" width="14.7109375" style="436" customWidth="1"/>
    <col min="14352" max="14352" width="31.7109375" style="436" customWidth="1"/>
    <col min="14353" max="14353" width="14.7109375" style="436" customWidth="1"/>
    <col min="14354" max="14592" width="11.42578125" style="436"/>
    <col min="14593" max="14593" width="18" style="436" customWidth="1"/>
    <col min="14594" max="14596" width="24.7109375" style="436" customWidth="1"/>
    <col min="14597" max="14598" width="14.7109375" style="436" customWidth="1"/>
    <col min="14599" max="14599" width="17.85546875" style="436" customWidth="1"/>
    <col min="14600" max="14600" width="14.7109375" style="436" customWidth="1"/>
    <col min="14601" max="14601" width="18" style="436" customWidth="1"/>
    <col min="14602" max="14602" width="14.5703125" style="436" customWidth="1"/>
    <col min="14603" max="14603" width="16.42578125" style="436" customWidth="1"/>
    <col min="14604" max="14604" width="15.5703125" style="436" customWidth="1"/>
    <col min="14605" max="14605" width="15.42578125" style="436" customWidth="1"/>
    <col min="14606" max="14606" width="14" style="436" customWidth="1"/>
    <col min="14607" max="14607" width="14.7109375" style="436" customWidth="1"/>
    <col min="14608" max="14608" width="31.7109375" style="436" customWidth="1"/>
    <col min="14609" max="14609" width="14.7109375" style="436" customWidth="1"/>
    <col min="14610" max="14848" width="11.42578125" style="436"/>
    <col min="14849" max="14849" width="18" style="436" customWidth="1"/>
    <col min="14850" max="14852" width="24.7109375" style="436" customWidth="1"/>
    <col min="14853" max="14854" width="14.7109375" style="436" customWidth="1"/>
    <col min="14855" max="14855" width="17.85546875" style="436" customWidth="1"/>
    <col min="14856" max="14856" width="14.7109375" style="436" customWidth="1"/>
    <col min="14857" max="14857" width="18" style="436" customWidth="1"/>
    <col min="14858" max="14858" width="14.5703125" style="436" customWidth="1"/>
    <col min="14859" max="14859" width="16.42578125" style="436" customWidth="1"/>
    <col min="14860" max="14860" width="15.5703125" style="436" customWidth="1"/>
    <col min="14861" max="14861" width="15.42578125" style="436" customWidth="1"/>
    <col min="14862" max="14862" width="14" style="436" customWidth="1"/>
    <col min="14863" max="14863" width="14.7109375" style="436" customWidth="1"/>
    <col min="14864" max="14864" width="31.7109375" style="436" customWidth="1"/>
    <col min="14865" max="14865" width="14.7109375" style="436" customWidth="1"/>
    <col min="14866" max="15104" width="11.42578125" style="436"/>
    <col min="15105" max="15105" width="18" style="436" customWidth="1"/>
    <col min="15106" max="15108" width="24.7109375" style="436" customWidth="1"/>
    <col min="15109" max="15110" width="14.7109375" style="436" customWidth="1"/>
    <col min="15111" max="15111" width="17.85546875" style="436" customWidth="1"/>
    <col min="15112" max="15112" width="14.7109375" style="436" customWidth="1"/>
    <col min="15113" max="15113" width="18" style="436" customWidth="1"/>
    <col min="15114" max="15114" width="14.5703125" style="436" customWidth="1"/>
    <col min="15115" max="15115" width="16.42578125" style="436" customWidth="1"/>
    <col min="15116" max="15116" width="15.5703125" style="436" customWidth="1"/>
    <col min="15117" max="15117" width="15.42578125" style="436" customWidth="1"/>
    <col min="15118" max="15118" width="14" style="436" customWidth="1"/>
    <col min="15119" max="15119" width="14.7109375" style="436" customWidth="1"/>
    <col min="15120" max="15120" width="31.7109375" style="436" customWidth="1"/>
    <col min="15121" max="15121" width="14.7109375" style="436" customWidth="1"/>
    <col min="15122" max="15360" width="11.42578125" style="436"/>
    <col min="15361" max="15361" width="18" style="436" customWidth="1"/>
    <col min="15362" max="15364" width="24.7109375" style="436" customWidth="1"/>
    <col min="15365" max="15366" width="14.7109375" style="436" customWidth="1"/>
    <col min="15367" max="15367" width="17.85546875" style="436" customWidth="1"/>
    <col min="15368" max="15368" width="14.7109375" style="436" customWidth="1"/>
    <col min="15369" max="15369" width="18" style="436" customWidth="1"/>
    <col min="15370" max="15370" width="14.5703125" style="436" customWidth="1"/>
    <col min="15371" max="15371" width="16.42578125" style="436" customWidth="1"/>
    <col min="15372" max="15372" width="15.5703125" style="436" customWidth="1"/>
    <col min="15373" max="15373" width="15.42578125" style="436" customWidth="1"/>
    <col min="15374" max="15374" width="14" style="436" customWidth="1"/>
    <col min="15375" max="15375" width="14.7109375" style="436" customWidth="1"/>
    <col min="15376" max="15376" width="31.7109375" style="436" customWidth="1"/>
    <col min="15377" max="15377" width="14.7109375" style="436" customWidth="1"/>
    <col min="15378" max="15616" width="11.42578125" style="436"/>
    <col min="15617" max="15617" width="18" style="436" customWidth="1"/>
    <col min="15618" max="15620" width="24.7109375" style="436" customWidth="1"/>
    <col min="15621" max="15622" width="14.7109375" style="436" customWidth="1"/>
    <col min="15623" max="15623" width="17.85546875" style="436" customWidth="1"/>
    <col min="15624" max="15624" width="14.7109375" style="436" customWidth="1"/>
    <col min="15625" max="15625" width="18" style="436" customWidth="1"/>
    <col min="15626" max="15626" width="14.5703125" style="436" customWidth="1"/>
    <col min="15627" max="15627" width="16.42578125" style="436" customWidth="1"/>
    <col min="15628" max="15628" width="15.5703125" style="436" customWidth="1"/>
    <col min="15629" max="15629" width="15.42578125" style="436" customWidth="1"/>
    <col min="15630" max="15630" width="14" style="436" customWidth="1"/>
    <col min="15631" max="15631" width="14.7109375" style="436" customWidth="1"/>
    <col min="15632" max="15632" width="31.7109375" style="436" customWidth="1"/>
    <col min="15633" max="15633" width="14.7109375" style="436" customWidth="1"/>
    <col min="15634" max="15872" width="11.42578125" style="436"/>
    <col min="15873" max="15873" width="18" style="436" customWidth="1"/>
    <col min="15874" max="15876" width="24.7109375" style="436" customWidth="1"/>
    <col min="15877" max="15878" width="14.7109375" style="436" customWidth="1"/>
    <col min="15879" max="15879" width="17.85546875" style="436" customWidth="1"/>
    <col min="15880" max="15880" width="14.7109375" style="436" customWidth="1"/>
    <col min="15881" max="15881" width="18" style="436" customWidth="1"/>
    <col min="15882" max="15882" width="14.5703125" style="436" customWidth="1"/>
    <col min="15883" max="15883" width="16.42578125" style="436" customWidth="1"/>
    <col min="15884" max="15884" width="15.5703125" style="436" customWidth="1"/>
    <col min="15885" max="15885" width="15.42578125" style="436" customWidth="1"/>
    <col min="15886" max="15886" width="14" style="436" customWidth="1"/>
    <col min="15887" max="15887" width="14.7109375" style="436" customWidth="1"/>
    <col min="15888" max="15888" width="31.7109375" style="436" customWidth="1"/>
    <col min="15889" max="15889" width="14.7109375" style="436" customWidth="1"/>
    <col min="15890" max="16128" width="11.42578125" style="436"/>
    <col min="16129" max="16129" width="18" style="436" customWidth="1"/>
    <col min="16130" max="16132" width="24.7109375" style="436" customWidth="1"/>
    <col min="16133" max="16134" width="14.7109375" style="436" customWidth="1"/>
    <col min="16135" max="16135" width="17.85546875" style="436" customWidth="1"/>
    <col min="16136" max="16136" width="14.7109375" style="436" customWidth="1"/>
    <col min="16137" max="16137" width="18" style="436" customWidth="1"/>
    <col min="16138" max="16138" width="14.5703125" style="436" customWidth="1"/>
    <col min="16139" max="16139" width="16.42578125" style="436" customWidth="1"/>
    <col min="16140" max="16140" width="15.5703125" style="436" customWidth="1"/>
    <col min="16141" max="16141" width="15.42578125" style="436" customWidth="1"/>
    <col min="16142" max="16142" width="14" style="436" customWidth="1"/>
    <col min="16143" max="16143" width="14.7109375" style="436" customWidth="1"/>
    <col min="16144" max="16144" width="31.7109375" style="436" customWidth="1"/>
    <col min="16145" max="16145" width="14.7109375" style="436" customWidth="1"/>
    <col min="16146" max="16384" width="11.42578125" style="436"/>
  </cols>
  <sheetData>
    <row r="1" spans="2:20" s="303" customFormat="1" ht="18.75" customHeight="1" x14ac:dyDescent="0.25">
      <c r="B1" s="1624"/>
      <c r="C1" s="1656" t="s">
        <v>0</v>
      </c>
      <c r="D1" s="1656"/>
      <c r="E1" s="1656"/>
      <c r="F1" s="821" t="s">
        <v>1</v>
      </c>
      <c r="G1" s="1658" t="s">
        <v>2</v>
      </c>
      <c r="H1" s="1658"/>
      <c r="I1" s="1624"/>
      <c r="J1" s="1624"/>
      <c r="K1" s="1671" t="s">
        <v>0</v>
      </c>
      <c r="L1" s="1672"/>
      <c r="M1" s="1672"/>
      <c r="N1" s="1672"/>
      <c r="O1" s="1673"/>
      <c r="P1" s="823" t="s">
        <v>1</v>
      </c>
      <c r="Q1" s="823" t="s">
        <v>2</v>
      </c>
      <c r="R1" s="1624"/>
    </row>
    <row r="2" spans="2:20" s="303" customFormat="1" ht="18" customHeight="1" x14ac:dyDescent="0.25">
      <c r="B2" s="1624"/>
      <c r="C2" s="1656"/>
      <c r="D2" s="1656"/>
      <c r="E2" s="1656"/>
      <c r="F2" s="1669" t="s">
        <v>3</v>
      </c>
      <c r="G2" s="1669" t="s">
        <v>4</v>
      </c>
      <c r="H2" s="1669"/>
      <c r="I2" s="1624"/>
      <c r="J2" s="1624"/>
      <c r="K2" s="1674"/>
      <c r="L2" s="1675"/>
      <c r="M2" s="1675"/>
      <c r="N2" s="1675"/>
      <c r="O2" s="1676"/>
      <c r="P2" s="1670" t="s">
        <v>3</v>
      </c>
      <c r="Q2" s="822" t="s">
        <v>4</v>
      </c>
      <c r="R2" s="1624"/>
    </row>
    <row r="3" spans="2:20" s="303" customFormat="1" ht="21" customHeight="1" x14ac:dyDescent="0.25">
      <c r="B3" s="1624"/>
      <c r="C3" s="1656"/>
      <c r="D3" s="1656"/>
      <c r="E3" s="1656"/>
      <c r="F3" s="1669"/>
      <c r="G3" s="1658" t="s">
        <v>5</v>
      </c>
      <c r="H3" s="1658"/>
      <c r="I3" s="1624"/>
      <c r="J3" s="1624"/>
      <c r="K3" s="1674"/>
      <c r="L3" s="1675"/>
      <c r="M3" s="1675"/>
      <c r="N3" s="1675"/>
      <c r="O3" s="1676"/>
      <c r="P3" s="1670"/>
      <c r="Q3" s="822" t="s">
        <v>5</v>
      </c>
      <c r="R3" s="1624"/>
    </row>
    <row r="4" spans="2:20" s="303" customFormat="1" ht="18" customHeight="1" x14ac:dyDescent="0.25">
      <c r="B4" s="1624"/>
      <c r="C4" s="1656"/>
      <c r="D4" s="1656"/>
      <c r="E4" s="1656"/>
      <c r="F4" s="821" t="s">
        <v>6</v>
      </c>
      <c r="G4" s="1669" t="s">
        <v>4</v>
      </c>
      <c r="H4" s="1669"/>
      <c r="I4" s="1624"/>
      <c r="J4" s="1624"/>
      <c r="K4" s="1674"/>
      <c r="L4" s="1675"/>
      <c r="M4" s="1675"/>
      <c r="N4" s="1675"/>
      <c r="O4" s="1676"/>
      <c r="P4" s="823" t="s">
        <v>6</v>
      </c>
      <c r="Q4" s="822" t="s">
        <v>4</v>
      </c>
      <c r="R4" s="1624"/>
    </row>
    <row r="5" spans="2:20" s="303" customFormat="1" ht="18" customHeight="1" x14ac:dyDescent="0.25">
      <c r="B5" s="1624"/>
      <c r="C5" s="1656"/>
      <c r="D5" s="1656"/>
      <c r="E5" s="1656"/>
      <c r="F5" s="694" t="s">
        <v>7</v>
      </c>
      <c r="G5" s="1658" t="s">
        <v>8</v>
      </c>
      <c r="H5" s="1658"/>
      <c r="I5" s="1624"/>
      <c r="J5" s="1624"/>
      <c r="K5" s="1677"/>
      <c r="L5" s="1678"/>
      <c r="M5" s="1678"/>
      <c r="N5" s="1678"/>
      <c r="O5" s="1679"/>
      <c r="P5" s="389" t="s">
        <v>7</v>
      </c>
      <c r="Q5" s="823" t="s">
        <v>9</v>
      </c>
      <c r="R5" s="1624"/>
    </row>
    <row r="6" spans="2:20" s="161" customFormat="1" ht="89.25" customHeight="1" x14ac:dyDescent="0.25">
      <c r="B6" s="338" t="s">
        <v>10</v>
      </c>
      <c r="C6" s="338" t="s">
        <v>11</v>
      </c>
      <c r="D6" s="338" t="s">
        <v>12</v>
      </c>
      <c r="E6" s="338" t="s">
        <v>13</v>
      </c>
      <c r="F6" s="338" t="s">
        <v>14</v>
      </c>
      <c r="G6" s="338" t="s">
        <v>15</v>
      </c>
      <c r="H6" s="338" t="s">
        <v>16</v>
      </c>
      <c r="I6" s="338" t="s">
        <v>17</v>
      </c>
      <c r="J6" s="338" t="s">
        <v>18</v>
      </c>
      <c r="K6" s="338" t="s">
        <v>19</v>
      </c>
      <c r="L6" s="338" t="s">
        <v>20</v>
      </c>
      <c r="M6" s="338" t="s">
        <v>21</v>
      </c>
      <c r="N6" s="338" t="s">
        <v>22</v>
      </c>
      <c r="O6" s="337" t="s">
        <v>23</v>
      </c>
      <c r="P6" s="338" t="s">
        <v>24</v>
      </c>
      <c r="Q6" s="337" t="s">
        <v>25</v>
      </c>
      <c r="R6" s="337" t="s">
        <v>26</v>
      </c>
      <c r="S6" s="863" t="s">
        <v>1827</v>
      </c>
    </row>
    <row r="7" spans="2:20" s="161" customFormat="1" ht="78.75" customHeight="1" x14ac:dyDescent="0.25">
      <c r="B7" s="162"/>
      <c r="C7" s="172" t="s">
        <v>1917</v>
      </c>
      <c r="D7" s="845" t="s">
        <v>1918</v>
      </c>
      <c r="E7" s="163">
        <v>800000</v>
      </c>
      <c r="F7" s="164">
        <v>3</v>
      </c>
      <c r="G7" s="701" t="s">
        <v>54</v>
      </c>
      <c r="H7" s="701" t="s">
        <v>1919</v>
      </c>
      <c r="I7" s="166" t="s">
        <v>649</v>
      </c>
      <c r="J7" s="701" t="s">
        <v>734</v>
      </c>
      <c r="K7" s="701" t="s">
        <v>1920</v>
      </c>
      <c r="L7" s="701" t="s">
        <v>72</v>
      </c>
      <c r="M7" s="167">
        <f t="shared" ref="M7:M32" si="0">SUM(E7*F7)</f>
        <v>2400000</v>
      </c>
      <c r="N7" s="167">
        <f t="shared" ref="N7:N32" si="1">SUM(E7*F7)</f>
        <v>2400000</v>
      </c>
      <c r="O7" s="692" t="s">
        <v>30</v>
      </c>
      <c r="P7" s="692" t="s">
        <v>724</v>
      </c>
      <c r="Q7" s="685" t="s">
        <v>50</v>
      </c>
      <c r="R7" s="846" t="s">
        <v>1921</v>
      </c>
      <c r="S7" s="865" t="s">
        <v>1978</v>
      </c>
    </row>
    <row r="8" spans="2:20" s="161" customFormat="1" ht="122.25" customHeight="1" x14ac:dyDescent="0.25">
      <c r="B8" s="162"/>
      <c r="C8" s="172" t="s">
        <v>1922</v>
      </c>
      <c r="D8" s="845" t="s">
        <v>1923</v>
      </c>
      <c r="E8" s="163">
        <v>5185000</v>
      </c>
      <c r="F8" s="164">
        <v>1</v>
      </c>
      <c r="G8" s="701" t="s">
        <v>54</v>
      </c>
      <c r="H8" s="701" t="s">
        <v>1919</v>
      </c>
      <c r="I8" s="166" t="s">
        <v>649</v>
      </c>
      <c r="J8" s="701" t="s">
        <v>734</v>
      </c>
      <c r="K8" s="701" t="s">
        <v>1920</v>
      </c>
      <c r="L8" s="701" t="s">
        <v>72</v>
      </c>
      <c r="M8" s="167">
        <f t="shared" si="0"/>
        <v>5185000</v>
      </c>
      <c r="N8" s="167">
        <f t="shared" si="1"/>
        <v>5185000</v>
      </c>
      <c r="O8" s="692" t="s">
        <v>30</v>
      </c>
      <c r="P8" s="692" t="s">
        <v>724</v>
      </c>
      <c r="Q8" s="685" t="s">
        <v>50</v>
      </c>
      <c r="R8" s="692" t="s">
        <v>1924</v>
      </c>
      <c r="S8" s="865" t="s">
        <v>1979</v>
      </c>
    </row>
    <row r="9" spans="2:20" s="161" customFormat="1" ht="123.75" customHeight="1" x14ac:dyDescent="0.25">
      <c r="B9" s="162"/>
      <c r="C9" s="172" t="s">
        <v>1922</v>
      </c>
      <c r="D9" s="845" t="s">
        <v>1925</v>
      </c>
      <c r="E9" s="163">
        <v>4837200</v>
      </c>
      <c r="F9" s="164">
        <v>1</v>
      </c>
      <c r="G9" s="701" t="s">
        <v>54</v>
      </c>
      <c r="H9" s="701" t="s">
        <v>1919</v>
      </c>
      <c r="I9" s="166" t="s">
        <v>649</v>
      </c>
      <c r="J9" s="701" t="s">
        <v>734</v>
      </c>
      <c r="K9" s="701" t="s">
        <v>1920</v>
      </c>
      <c r="L9" s="701" t="s">
        <v>72</v>
      </c>
      <c r="M9" s="167">
        <f t="shared" si="0"/>
        <v>4837200</v>
      </c>
      <c r="N9" s="167">
        <f t="shared" si="1"/>
        <v>4837200</v>
      </c>
      <c r="O9" s="692" t="s">
        <v>30</v>
      </c>
      <c r="P9" s="692" t="s">
        <v>724</v>
      </c>
      <c r="Q9" s="685" t="s">
        <v>50</v>
      </c>
      <c r="R9" s="692" t="s">
        <v>1924</v>
      </c>
      <c r="S9" s="865" t="s">
        <v>1975</v>
      </c>
    </row>
    <row r="10" spans="2:20" s="161" customFormat="1" ht="51" x14ac:dyDescent="0.25">
      <c r="B10" s="162"/>
      <c r="C10" s="172" t="s">
        <v>1926</v>
      </c>
      <c r="D10" s="845" t="s">
        <v>1927</v>
      </c>
      <c r="E10" s="163">
        <v>110000</v>
      </c>
      <c r="F10" s="164">
        <v>16</v>
      </c>
      <c r="G10" s="701" t="s">
        <v>54</v>
      </c>
      <c r="H10" s="701" t="s">
        <v>1919</v>
      </c>
      <c r="I10" s="166" t="s">
        <v>649</v>
      </c>
      <c r="J10" s="701" t="s">
        <v>734</v>
      </c>
      <c r="K10" s="701" t="s">
        <v>1920</v>
      </c>
      <c r="L10" s="701" t="s">
        <v>72</v>
      </c>
      <c r="M10" s="167">
        <f t="shared" si="0"/>
        <v>1760000</v>
      </c>
      <c r="N10" s="167">
        <f t="shared" si="1"/>
        <v>1760000</v>
      </c>
      <c r="O10" s="692" t="s">
        <v>30</v>
      </c>
      <c r="P10" s="692" t="s">
        <v>724</v>
      </c>
      <c r="Q10" s="685" t="s">
        <v>50</v>
      </c>
      <c r="R10" s="692" t="s">
        <v>1924</v>
      </c>
      <c r="S10" s="865" t="s">
        <v>1975</v>
      </c>
    </row>
    <row r="11" spans="2:20" s="161" customFormat="1" ht="89.25" customHeight="1" x14ac:dyDescent="0.25">
      <c r="B11" s="162"/>
      <c r="C11" s="172" t="s">
        <v>1928</v>
      </c>
      <c r="D11" s="845" t="s">
        <v>1929</v>
      </c>
      <c r="E11" s="163">
        <v>2800000</v>
      </c>
      <c r="F11" s="164">
        <v>2</v>
      </c>
      <c r="G11" s="701" t="s">
        <v>54</v>
      </c>
      <c r="H11" s="701" t="s">
        <v>1919</v>
      </c>
      <c r="I11" s="166" t="s">
        <v>649</v>
      </c>
      <c r="J11" s="701" t="s">
        <v>734</v>
      </c>
      <c r="K11" s="701" t="s">
        <v>1920</v>
      </c>
      <c r="L11" s="701" t="s">
        <v>72</v>
      </c>
      <c r="M11" s="167">
        <f t="shared" si="0"/>
        <v>5600000</v>
      </c>
      <c r="N11" s="167">
        <f t="shared" si="1"/>
        <v>5600000</v>
      </c>
      <c r="O11" s="692" t="s">
        <v>30</v>
      </c>
      <c r="P11" s="692" t="s">
        <v>724</v>
      </c>
      <c r="Q11" s="685" t="s">
        <v>50</v>
      </c>
      <c r="R11" s="692" t="s">
        <v>1930</v>
      </c>
      <c r="S11" s="866" t="s">
        <v>1976</v>
      </c>
      <c r="T11" s="161" t="s">
        <v>1977</v>
      </c>
    </row>
    <row r="12" spans="2:20" s="161" customFormat="1" ht="54" x14ac:dyDescent="0.25">
      <c r="B12" s="162"/>
      <c r="C12" s="173" t="s">
        <v>1963</v>
      </c>
      <c r="D12" s="847" t="s">
        <v>1964</v>
      </c>
      <c r="E12" s="1018">
        <v>4</v>
      </c>
      <c r="F12" s="1018">
        <v>500000</v>
      </c>
      <c r="G12" s="166" t="s">
        <v>54</v>
      </c>
      <c r="H12" s="701" t="s">
        <v>1919</v>
      </c>
      <c r="I12" s="166" t="s">
        <v>649</v>
      </c>
      <c r="J12" s="701" t="s">
        <v>734</v>
      </c>
      <c r="K12" s="1028" t="s">
        <v>1920</v>
      </c>
      <c r="L12" s="701" t="s">
        <v>72</v>
      </c>
      <c r="M12" s="167">
        <f t="shared" si="0"/>
        <v>2000000</v>
      </c>
      <c r="N12" s="167">
        <f t="shared" si="1"/>
        <v>2000000</v>
      </c>
      <c r="O12" s="692" t="s">
        <v>30</v>
      </c>
      <c r="P12" s="846" t="s">
        <v>724</v>
      </c>
      <c r="Q12" s="685" t="s">
        <v>50</v>
      </c>
      <c r="R12" s="846" t="s">
        <v>1965</v>
      </c>
      <c r="S12" s="865" t="s">
        <v>1982</v>
      </c>
    </row>
    <row r="13" spans="2:20" s="161" customFormat="1" ht="54" x14ac:dyDescent="0.25">
      <c r="B13" s="162"/>
      <c r="C13" s="173" t="s">
        <v>1963</v>
      </c>
      <c r="D13" s="847" t="s">
        <v>1966</v>
      </c>
      <c r="E13" s="1018">
        <v>1</v>
      </c>
      <c r="F13" s="1018">
        <v>600000</v>
      </c>
      <c r="G13" s="166" t="s">
        <v>54</v>
      </c>
      <c r="H13" s="701" t="s">
        <v>1919</v>
      </c>
      <c r="I13" s="166" t="s">
        <v>649</v>
      </c>
      <c r="J13" s="701" t="s">
        <v>734</v>
      </c>
      <c r="K13" s="1028" t="s">
        <v>1920</v>
      </c>
      <c r="L13" s="701" t="s">
        <v>72</v>
      </c>
      <c r="M13" s="167">
        <f t="shared" si="0"/>
        <v>600000</v>
      </c>
      <c r="N13" s="167">
        <f t="shared" si="1"/>
        <v>600000</v>
      </c>
      <c r="O13" s="692" t="s">
        <v>30</v>
      </c>
      <c r="P13" s="846" t="s">
        <v>724</v>
      </c>
      <c r="Q13" s="685" t="s">
        <v>50</v>
      </c>
      <c r="R13" s="846" t="s">
        <v>1967</v>
      </c>
      <c r="S13" s="865" t="s">
        <v>1982</v>
      </c>
    </row>
    <row r="14" spans="2:20" s="161" customFormat="1" ht="59.25" customHeight="1" x14ac:dyDescent="0.25">
      <c r="B14" s="162"/>
      <c r="C14" s="173" t="s">
        <v>1963</v>
      </c>
      <c r="D14" s="847" t="s">
        <v>1968</v>
      </c>
      <c r="E14" s="1018">
        <v>1</v>
      </c>
      <c r="F14" s="1018">
        <v>600000</v>
      </c>
      <c r="G14" s="166" t="s">
        <v>54</v>
      </c>
      <c r="H14" s="701" t="s">
        <v>1919</v>
      </c>
      <c r="I14" s="166" t="s">
        <v>649</v>
      </c>
      <c r="J14" s="701" t="s">
        <v>734</v>
      </c>
      <c r="K14" s="1028" t="s">
        <v>1920</v>
      </c>
      <c r="L14" s="701" t="s">
        <v>72</v>
      </c>
      <c r="M14" s="167">
        <f t="shared" si="0"/>
        <v>600000</v>
      </c>
      <c r="N14" s="167">
        <f t="shared" si="1"/>
        <v>600000</v>
      </c>
      <c r="O14" s="692" t="s">
        <v>30</v>
      </c>
      <c r="P14" s="846" t="s">
        <v>724</v>
      </c>
      <c r="Q14" s="685" t="s">
        <v>50</v>
      </c>
      <c r="R14" s="846" t="s">
        <v>1967</v>
      </c>
      <c r="S14" s="865" t="s">
        <v>1982</v>
      </c>
    </row>
    <row r="15" spans="2:20" s="161" customFormat="1" ht="51" x14ac:dyDescent="0.25">
      <c r="B15" s="162"/>
      <c r="C15" s="173" t="s">
        <v>1971</v>
      </c>
      <c r="D15" s="847" t="s">
        <v>1972</v>
      </c>
      <c r="E15" s="1018">
        <v>1</v>
      </c>
      <c r="F15" s="1018">
        <v>90000</v>
      </c>
      <c r="G15" s="166" t="s">
        <v>54</v>
      </c>
      <c r="H15" s="960" t="s">
        <v>1919</v>
      </c>
      <c r="I15" s="166" t="s">
        <v>649</v>
      </c>
      <c r="J15" s="701" t="s">
        <v>734</v>
      </c>
      <c r="K15" s="1028" t="s">
        <v>1920</v>
      </c>
      <c r="L15" s="701" t="s">
        <v>72</v>
      </c>
      <c r="M15" s="167">
        <f t="shared" si="0"/>
        <v>90000</v>
      </c>
      <c r="N15" s="167">
        <f t="shared" si="1"/>
        <v>90000</v>
      </c>
      <c r="O15" s="692" t="s">
        <v>30</v>
      </c>
      <c r="P15" s="846" t="s">
        <v>724</v>
      </c>
      <c r="Q15" s="685" t="s">
        <v>50</v>
      </c>
      <c r="R15" s="846" t="s">
        <v>1924</v>
      </c>
      <c r="S15" s="865" t="s">
        <v>1981</v>
      </c>
    </row>
    <row r="16" spans="2:20" s="161" customFormat="1" ht="102" x14ac:dyDescent="0.25">
      <c r="B16" s="162"/>
      <c r="C16" s="173" t="s">
        <v>2009</v>
      </c>
      <c r="D16" s="173" t="s">
        <v>2009</v>
      </c>
      <c r="E16" s="1018">
        <v>13500</v>
      </c>
      <c r="F16" s="1018">
        <v>244</v>
      </c>
      <c r="G16" s="166" t="s">
        <v>54</v>
      </c>
      <c r="H16" s="960" t="s">
        <v>2011</v>
      </c>
      <c r="I16" s="166" t="s">
        <v>2012</v>
      </c>
      <c r="J16" s="960" t="s">
        <v>734</v>
      </c>
      <c r="K16" s="1028" t="s">
        <v>1920</v>
      </c>
      <c r="L16" s="960" t="s">
        <v>72</v>
      </c>
      <c r="M16" s="167">
        <f t="shared" si="0"/>
        <v>3294000</v>
      </c>
      <c r="N16" s="167">
        <f t="shared" si="1"/>
        <v>3294000</v>
      </c>
      <c r="O16" s="692" t="s">
        <v>30</v>
      </c>
      <c r="P16" s="846" t="s">
        <v>724</v>
      </c>
      <c r="Q16" s="905" t="s">
        <v>50</v>
      </c>
      <c r="R16" s="1004" t="s">
        <v>1695</v>
      </c>
      <c r="S16" s="865" t="s">
        <v>2013</v>
      </c>
    </row>
    <row r="17" spans="2:19" s="161" customFormat="1" ht="102" x14ac:dyDescent="0.25">
      <c r="B17" s="162"/>
      <c r="C17" s="173" t="s">
        <v>2010</v>
      </c>
      <c r="D17" s="173" t="s">
        <v>2010</v>
      </c>
      <c r="E17" s="1018">
        <v>5000</v>
      </c>
      <c r="F17" s="1018">
        <v>244</v>
      </c>
      <c r="G17" s="166" t="s">
        <v>54</v>
      </c>
      <c r="H17" s="960" t="s">
        <v>2011</v>
      </c>
      <c r="I17" s="166" t="s">
        <v>2012</v>
      </c>
      <c r="J17" s="960" t="s">
        <v>734</v>
      </c>
      <c r="K17" s="1028" t="s">
        <v>1920</v>
      </c>
      <c r="L17" s="960" t="s">
        <v>72</v>
      </c>
      <c r="M17" s="167">
        <f t="shared" si="0"/>
        <v>1220000</v>
      </c>
      <c r="N17" s="167">
        <f t="shared" si="1"/>
        <v>1220000</v>
      </c>
      <c r="O17" s="692" t="s">
        <v>30</v>
      </c>
      <c r="P17" s="846" t="s">
        <v>724</v>
      </c>
      <c r="Q17" s="905" t="s">
        <v>50</v>
      </c>
      <c r="R17" s="1004" t="s">
        <v>1695</v>
      </c>
      <c r="S17" s="865" t="s">
        <v>2013</v>
      </c>
    </row>
    <row r="18" spans="2:19" s="161" customFormat="1" ht="63.75" x14ac:dyDescent="0.25">
      <c r="B18" s="162"/>
      <c r="C18" s="172" t="s">
        <v>735</v>
      </c>
      <c r="D18" s="845" t="s">
        <v>1931</v>
      </c>
      <c r="E18" s="1019">
        <v>900000</v>
      </c>
      <c r="F18" s="1024">
        <v>0</v>
      </c>
      <c r="G18" s="1026" t="s">
        <v>54</v>
      </c>
      <c r="H18" s="1026" t="s">
        <v>1919</v>
      </c>
      <c r="I18" s="851" t="s">
        <v>649</v>
      </c>
      <c r="J18" s="1026" t="s">
        <v>734</v>
      </c>
      <c r="K18" s="692" t="s">
        <v>755</v>
      </c>
      <c r="L18" s="1026" t="s">
        <v>72</v>
      </c>
      <c r="M18" s="167">
        <f t="shared" si="0"/>
        <v>0</v>
      </c>
      <c r="N18" s="167">
        <f t="shared" si="1"/>
        <v>0</v>
      </c>
      <c r="O18" s="953" t="s">
        <v>30</v>
      </c>
      <c r="P18" s="692" t="s">
        <v>724</v>
      </c>
      <c r="Q18" s="905" t="s">
        <v>50</v>
      </c>
      <c r="R18" s="692" t="s">
        <v>1932</v>
      </c>
      <c r="S18" s="865" t="s">
        <v>1747</v>
      </c>
    </row>
    <row r="19" spans="2:19" s="161" customFormat="1" ht="63.75" customHeight="1" x14ac:dyDescent="0.25">
      <c r="B19" s="162"/>
      <c r="C19" s="172" t="s">
        <v>1933</v>
      </c>
      <c r="D19" s="1016" t="s">
        <v>1934</v>
      </c>
      <c r="E19" s="1019">
        <v>35000</v>
      </c>
      <c r="F19" s="1024">
        <v>200</v>
      </c>
      <c r="G19" s="1026" t="s">
        <v>1935</v>
      </c>
      <c r="H19" s="1026" t="s">
        <v>1919</v>
      </c>
      <c r="I19" s="912" t="s">
        <v>649</v>
      </c>
      <c r="J19" s="1026" t="s">
        <v>734</v>
      </c>
      <c r="K19" s="692" t="s">
        <v>755</v>
      </c>
      <c r="L19" s="1026" t="s">
        <v>72</v>
      </c>
      <c r="M19" s="167">
        <f t="shared" si="0"/>
        <v>7000000</v>
      </c>
      <c r="N19" s="167">
        <f t="shared" si="1"/>
        <v>7000000</v>
      </c>
      <c r="O19" s="953" t="s">
        <v>30</v>
      </c>
      <c r="P19" s="692" t="s">
        <v>724</v>
      </c>
      <c r="Q19" s="905" t="s">
        <v>50</v>
      </c>
      <c r="R19" s="692" t="s">
        <v>1936</v>
      </c>
      <c r="S19" s="865" t="s">
        <v>1888</v>
      </c>
    </row>
    <row r="20" spans="2:19" s="161" customFormat="1" ht="51" x14ac:dyDescent="0.25">
      <c r="B20" s="162"/>
      <c r="C20" s="172" t="s">
        <v>1933</v>
      </c>
      <c r="D20" s="1016" t="s">
        <v>1937</v>
      </c>
      <c r="E20" s="1019">
        <v>35000</v>
      </c>
      <c r="F20" s="1024">
        <v>250</v>
      </c>
      <c r="G20" s="1026" t="s">
        <v>1935</v>
      </c>
      <c r="H20" s="1026" t="s">
        <v>1919</v>
      </c>
      <c r="I20" s="912" t="s">
        <v>649</v>
      </c>
      <c r="J20" s="1026" t="s">
        <v>734</v>
      </c>
      <c r="K20" s="692" t="s">
        <v>755</v>
      </c>
      <c r="L20" s="1026" t="s">
        <v>72</v>
      </c>
      <c r="M20" s="167">
        <f t="shared" si="0"/>
        <v>8750000</v>
      </c>
      <c r="N20" s="167">
        <f t="shared" si="1"/>
        <v>8750000</v>
      </c>
      <c r="O20" s="953" t="s">
        <v>30</v>
      </c>
      <c r="P20" s="692" t="s">
        <v>724</v>
      </c>
      <c r="Q20" s="905" t="s">
        <v>50</v>
      </c>
      <c r="R20" s="692" t="s">
        <v>1930</v>
      </c>
      <c r="S20" s="865" t="s">
        <v>1888</v>
      </c>
    </row>
    <row r="21" spans="2:19" s="161" customFormat="1" ht="51" x14ac:dyDescent="0.25">
      <c r="B21" s="162"/>
      <c r="C21" s="172" t="s">
        <v>1933</v>
      </c>
      <c r="D21" s="1016" t="s">
        <v>1938</v>
      </c>
      <c r="E21" s="1019">
        <v>35000</v>
      </c>
      <c r="F21" s="1024">
        <v>60</v>
      </c>
      <c r="G21" s="1026" t="s">
        <v>1935</v>
      </c>
      <c r="H21" s="1026" t="s">
        <v>1919</v>
      </c>
      <c r="I21" s="912" t="s">
        <v>649</v>
      </c>
      <c r="J21" s="1026" t="s">
        <v>734</v>
      </c>
      <c r="K21" s="692" t="s">
        <v>755</v>
      </c>
      <c r="L21" s="1026" t="s">
        <v>72</v>
      </c>
      <c r="M21" s="167">
        <f t="shared" si="0"/>
        <v>2100000</v>
      </c>
      <c r="N21" s="167">
        <f t="shared" si="1"/>
        <v>2100000</v>
      </c>
      <c r="O21" s="953" t="s">
        <v>30</v>
      </c>
      <c r="P21" s="692" t="s">
        <v>724</v>
      </c>
      <c r="Q21" s="905" t="s">
        <v>50</v>
      </c>
      <c r="R21" s="692" t="s">
        <v>1939</v>
      </c>
      <c r="S21" s="865" t="s">
        <v>1888</v>
      </c>
    </row>
    <row r="22" spans="2:19" s="161" customFormat="1" ht="51" x14ac:dyDescent="0.25">
      <c r="B22" s="162"/>
      <c r="C22" s="173" t="s">
        <v>1940</v>
      </c>
      <c r="D22" s="852" t="s">
        <v>1941</v>
      </c>
      <c r="E22" s="1020">
        <v>25.52</v>
      </c>
      <c r="F22" s="1025">
        <v>500000</v>
      </c>
      <c r="G22" s="851" t="s">
        <v>54</v>
      </c>
      <c r="H22" s="851" t="s">
        <v>1942</v>
      </c>
      <c r="I22" s="912" t="s">
        <v>1943</v>
      </c>
      <c r="J22" s="851" t="s">
        <v>734</v>
      </c>
      <c r="K22" s="692" t="s">
        <v>755</v>
      </c>
      <c r="L22" s="851" t="s">
        <v>72</v>
      </c>
      <c r="M22" s="167">
        <f t="shared" si="0"/>
        <v>12760000</v>
      </c>
      <c r="N22" s="167">
        <f t="shared" si="1"/>
        <v>12760000</v>
      </c>
      <c r="O22" s="953" t="s">
        <v>30</v>
      </c>
      <c r="P22" s="692" t="s">
        <v>724</v>
      </c>
      <c r="Q22" s="848" t="s">
        <v>50</v>
      </c>
      <c r="R22" s="692" t="s">
        <v>1944</v>
      </c>
      <c r="S22" s="865" t="s">
        <v>1888</v>
      </c>
    </row>
    <row r="23" spans="2:19" s="161" customFormat="1" ht="69.75" customHeight="1" x14ac:dyDescent="0.25">
      <c r="B23" s="162"/>
      <c r="C23" s="173" t="s">
        <v>1940</v>
      </c>
      <c r="D23" s="852" t="s">
        <v>1945</v>
      </c>
      <c r="E23" s="1023">
        <v>7.0064000000000002</v>
      </c>
      <c r="F23" s="1025">
        <v>200000</v>
      </c>
      <c r="G23" s="851" t="s">
        <v>54</v>
      </c>
      <c r="H23" s="851" t="s">
        <v>1942</v>
      </c>
      <c r="I23" s="912" t="s">
        <v>1943</v>
      </c>
      <c r="J23" s="851" t="s">
        <v>734</v>
      </c>
      <c r="K23" s="692" t="s">
        <v>755</v>
      </c>
      <c r="L23" s="851" t="s">
        <v>72</v>
      </c>
      <c r="M23" s="167">
        <f t="shared" si="0"/>
        <v>1401280</v>
      </c>
      <c r="N23" s="167">
        <f t="shared" si="1"/>
        <v>1401280</v>
      </c>
      <c r="O23" s="953" t="s">
        <v>30</v>
      </c>
      <c r="P23" s="692" t="s">
        <v>724</v>
      </c>
      <c r="Q23" s="848" t="s">
        <v>50</v>
      </c>
      <c r="R23" s="692" t="s">
        <v>1944</v>
      </c>
      <c r="S23" s="865" t="s">
        <v>1888</v>
      </c>
    </row>
    <row r="24" spans="2:19" s="161" customFormat="1" ht="82.5" customHeight="1" x14ac:dyDescent="0.25">
      <c r="B24" s="162"/>
      <c r="C24" s="173" t="s">
        <v>1940</v>
      </c>
      <c r="D24" s="852" t="s">
        <v>1946</v>
      </c>
      <c r="E24" s="849">
        <v>30.16</v>
      </c>
      <c r="F24" s="850">
        <v>110000</v>
      </c>
      <c r="G24" s="851" t="s">
        <v>54</v>
      </c>
      <c r="H24" s="851" t="s">
        <v>1942</v>
      </c>
      <c r="I24" s="912" t="s">
        <v>1943</v>
      </c>
      <c r="J24" s="851" t="s">
        <v>734</v>
      </c>
      <c r="K24" s="692" t="s">
        <v>755</v>
      </c>
      <c r="L24" s="851" t="s">
        <v>72</v>
      </c>
      <c r="M24" s="167">
        <f t="shared" si="0"/>
        <v>3317600</v>
      </c>
      <c r="N24" s="167">
        <f t="shared" si="1"/>
        <v>3317600</v>
      </c>
      <c r="O24" s="696" t="s">
        <v>30</v>
      </c>
      <c r="P24" s="692" t="s">
        <v>724</v>
      </c>
      <c r="Q24" s="848" t="s">
        <v>50</v>
      </c>
      <c r="R24" s="692" t="s">
        <v>1944</v>
      </c>
      <c r="S24" s="865" t="s">
        <v>1888</v>
      </c>
    </row>
    <row r="25" spans="2:19" s="161" customFormat="1" ht="74.25" customHeight="1" x14ac:dyDescent="0.25">
      <c r="B25" s="162"/>
      <c r="C25" s="854" t="s">
        <v>1947</v>
      </c>
      <c r="D25" s="855" t="s">
        <v>1948</v>
      </c>
      <c r="E25" s="853">
        <v>10</v>
      </c>
      <c r="F25" s="853">
        <v>8000</v>
      </c>
      <c r="G25" s="851" t="s">
        <v>54</v>
      </c>
      <c r="H25" s="851" t="s">
        <v>1949</v>
      </c>
      <c r="I25" s="953" t="s">
        <v>1950</v>
      </c>
      <c r="J25" s="851" t="s">
        <v>734</v>
      </c>
      <c r="K25" s="692" t="s">
        <v>755</v>
      </c>
      <c r="L25" s="851" t="s">
        <v>72</v>
      </c>
      <c r="M25" s="167">
        <f t="shared" si="0"/>
        <v>80000</v>
      </c>
      <c r="N25" s="167">
        <f t="shared" si="1"/>
        <v>80000</v>
      </c>
      <c r="O25" s="696" t="s">
        <v>30</v>
      </c>
      <c r="P25" s="692" t="s">
        <v>724</v>
      </c>
      <c r="Q25" s="856" t="s">
        <v>50</v>
      </c>
      <c r="R25" s="953" t="s">
        <v>1944</v>
      </c>
      <c r="S25" s="865" t="s">
        <v>1888</v>
      </c>
    </row>
    <row r="26" spans="2:19" s="161" customFormat="1" ht="59.25" customHeight="1" x14ac:dyDescent="0.25">
      <c r="B26" s="162"/>
      <c r="C26" s="857" t="s">
        <v>1951</v>
      </c>
      <c r="D26" s="858" t="s">
        <v>1952</v>
      </c>
      <c r="E26" s="859">
        <v>20</v>
      </c>
      <c r="F26" s="859">
        <v>6000</v>
      </c>
      <c r="G26" s="851" t="s">
        <v>54</v>
      </c>
      <c r="H26" s="166" t="s">
        <v>1949</v>
      </c>
      <c r="I26" s="166" t="s">
        <v>1950</v>
      </c>
      <c r="J26" s="166" t="s">
        <v>734</v>
      </c>
      <c r="K26" s="166" t="s">
        <v>755</v>
      </c>
      <c r="L26" s="166" t="s">
        <v>72</v>
      </c>
      <c r="M26" s="167">
        <f t="shared" si="0"/>
        <v>120000</v>
      </c>
      <c r="N26" s="167">
        <f t="shared" si="1"/>
        <v>120000</v>
      </c>
      <c r="O26" s="912" t="s">
        <v>30</v>
      </c>
      <c r="P26" s="912" t="s">
        <v>724</v>
      </c>
      <c r="Q26" s="848" t="s">
        <v>50</v>
      </c>
      <c r="R26" s="912" t="s">
        <v>1944</v>
      </c>
      <c r="S26" s="865" t="s">
        <v>1888</v>
      </c>
    </row>
    <row r="27" spans="2:19" s="161" customFormat="1" ht="60.75" customHeight="1" x14ac:dyDescent="0.25">
      <c r="B27" s="162"/>
      <c r="C27" s="857" t="s">
        <v>1953</v>
      </c>
      <c r="D27" s="858" t="s">
        <v>1954</v>
      </c>
      <c r="E27" s="859">
        <v>50</v>
      </c>
      <c r="F27" s="859">
        <v>3000</v>
      </c>
      <c r="G27" s="851" t="s">
        <v>54</v>
      </c>
      <c r="H27" s="166" t="s">
        <v>1949</v>
      </c>
      <c r="I27" s="166" t="s">
        <v>1950</v>
      </c>
      <c r="J27" s="166" t="s">
        <v>734</v>
      </c>
      <c r="K27" s="166" t="s">
        <v>755</v>
      </c>
      <c r="L27" s="166" t="s">
        <v>72</v>
      </c>
      <c r="M27" s="167">
        <f t="shared" si="0"/>
        <v>150000</v>
      </c>
      <c r="N27" s="167">
        <f t="shared" si="1"/>
        <v>150000</v>
      </c>
      <c r="O27" s="912" t="s">
        <v>30</v>
      </c>
      <c r="P27" s="912" t="s">
        <v>724</v>
      </c>
      <c r="Q27" s="848" t="s">
        <v>50</v>
      </c>
      <c r="R27" s="912" t="s">
        <v>1944</v>
      </c>
      <c r="S27" s="865" t="s">
        <v>1888</v>
      </c>
    </row>
    <row r="28" spans="2:19" s="161" customFormat="1" ht="65.25" customHeight="1" x14ac:dyDescent="0.25">
      <c r="B28" s="162"/>
      <c r="C28" s="857" t="s">
        <v>1955</v>
      </c>
      <c r="D28" s="858" t="s">
        <v>1956</v>
      </c>
      <c r="E28" s="859">
        <v>10</v>
      </c>
      <c r="F28" s="859">
        <v>4000</v>
      </c>
      <c r="G28" s="851" t="s">
        <v>54</v>
      </c>
      <c r="H28" s="166" t="s">
        <v>1949</v>
      </c>
      <c r="I28" s="166" t="s">
        <v>1950</v>
      </c>
      <c r="J28" s="166" t="s">
        <v>734</v>
      </c>
      <c r="K28" s="166" t="s">
        <v>755</v>
      </c>
      <c r="L28" s="166" t="s">
        <v>72</v>
      </c>
      <c r="M28" s="167">
        <f t="shared" si="0"/>
        <v>40000</v>
      </c>
      <c r="N28" s="167">
        <f t="shared" si="1"/>
        <v>40000</v>
      </c>
      <c r="O28" s="912" t="s">
        <v>30</v>
      </c>
      <c r="P28" s="912" t="s">
        <v>724</v>
      </c>
      <c r="Q28" s="848" t="s">
        <v>50</v>
      </c>
      <c r="R28" s="912" t="s">
        <v>1944</v>
      </c>
      <c r="S28" s="865" t="s">
        <v>1888</v>
      </c>
    </row>
    <row r="29" spans="2:19" s="161" customFormat="1" ht="51" x14ac:dyDescent="0.25">
      <c r="B29" s="162"/>
      <c r="C29" s="857" t="s">
        <v>1957</v>
      </c>
      <c r="D29" s="858" t="s">
        <v>1958</v>
      </c>
      <c r="E29" s="1022">
        <v>20</v>
      </c>
      <c r="F29" s="1022">
        <v>4000</v>
      </c>
      <c r="G29" s="851" t="s">
        <v>54</v>
      </c>
      <c r="H29" s="166" t="s">
        <v>1949</v>
      </c>
      <c r="I29" s="166" t="s">
        <v>1950</v>
      </c>
      <c r="J29" s="166" t="s">
        <v>734</v>
      </c>
      <c r="K29" s="692" t="s">
        <v>755</v>
      </c>
      <c r="L29" s="166" t="s">
        <v>72</v>
      </c>
      <c r="M29" s="167">
        <f t="shared" si="0"/>
        <v>80000</v>
      </c>
      <c r="N29" s="167">
        <f t="shared" si="1"/>
        <v>80000</v>
      </c>
      <c r="O29" s="912" t="s">
        <v>30</v>
      </c>
      <c r="P29" s="912" t="s">
        <v>724</v>
      </c>
      <c r="Q29" s="848" t="s">
        <v>50</v>
      </c>
      <c r="R29" s="912" t="s">
        <v>1944</v>
      </c>
      <c r="S29" s="865" t="s">
        <v>1888</v>
      </c>
    </row>
    <row r="30" spans="2:19" s="161" customFormat="1" ht="63.75" x14ac:dyDescent="0.25">
      <c r="B30" s="162"/>
      <c r="C30" s="860" t="s">
        <v>1959</v>
      </c>
      <c r="D30" s="858" t="s">
        <v>1960</v>
      </c>
      <c r="E30" s="1021">
        <v>100</v>
      </c>
      <c r="F30" s="1021">
        <v>5000</v>
      </c>
      <c r="G30" s="912" t="s">
        <v>54</v>
      </c>
      <c r="H30" s="1027" t="s">
        <v>1949</v>
      </c>
      <c r="I30" s="166" t="s">
        <v>1950</v>
      </c>
      <c r="J30" s="166" t="s">
        <v>734</v>
      </c>
      <c r="K30" s="166" t="s">
        <v>755</v>
      </c>
      <c r="L30" s="166" t="s">
        <v>72</v>
      </c>
      <c r="M30" s="167">
        <f t="shared" si="0"/>
        <v>500000</v>
      </c>
      <c r="N30" s="167">
        <f t="shared" si="1"/>
        <v>500000</v>
      </c>
      <c r="O30" s="912" t="s">
        <v>30</v>
      </c>
      <c r="P30" s="912" t="s">
        <v>724</v>
      </c>
      <c r="Q30" s="848" t="s">
        <v>50</v>
      </c>
      <c r="R30" s="912" t="s">
        <v>1944</v>
      </c>
      <c r="S30" s="865" t="s">
        <v>1888</v>
      </c>
    </row>
    <row r="31" spans="2:19" s="161" customFormat="1" ht="51" x14ac:dyDescent="0.25">
      <c r="B31" s="1003"/>
      <c r="C31" s="860" t="s">
        <v>1961</v>
      </c>
      <c r="D31" s="1017" t="s">
        <v>1962</v>
      </c>
      <c r="E31" s="1021">
        <v>50</v>
      </c>
      <c r="F31" s="1021">
        <v>5000</v>
      </c>
      <c r="G31" s="912" t="s">
        <v>54</v>
      </c>
      <c r="H31" s="1027" t="s">
        <v>1949</v>
      </c>
      <c r="I31" s="166" t="s">
        <v>1950</v>
      </c>
      <c r="J31" s="166" t="s">
        <v>734</v>
      </c>
      <c r="K31" s="166" t="s">
        <v>755</v>
      </c>
      <c r="L31" s="166" t="s">
        <v>72</v>
      </c>
      <c r="M31" s="167">
        <f t="shared" si="0"/>
        <v>250000</v>
      </c>
      <c r="N31" s="167">
        <f t="shared" si="1"/>
        <v>250000</v>
      </c>
      <c r="O31" s="912" t="s">
        <v>30</v>
      </c>
      <c r="P31" s="912" t="s">
        <v>724</v>
      </c>
      <c r="Q31" s="848" t="s">
        <v>50</v>
      </c>
      <c r="R31" s="912" t="s">
        <v>1944</v>
      </c>
      <c r="S31" s="865" t="s">
        <v>1888</v>
      </c>
    </row>
    <row r="32" spans="2:19" s="161" customFormat="1" ht="63.75" x14ac:dyDescent="0.25">
      <c r="B32" s="1003"/>
      <c r="C32" s="860" t="s">
        <v>1969</v>
      </c>
      <c r="D32" s="1017" t="s">
        <v>1970</v>
      </c>
      <c r="E32" s="861">
        <v>10</v>
      </c>
      <c r="F32" s="861">
        <v>40000</v>
      </c>
      <c r="G32" s="912" t="s">
        <v>54</v>
      </c>
      <c r="H32" s="862" t="s">
        <v>1919</v>
      </c>
      <c r="I32" s="166" t="s">
        <v>649</v>
      </c>
      <c r="J32" s="960" t="s">
        <v>734</v>
      </c>
      <c r="K32" s="166" t="s">
        <v>755</v>
      </c>
      <c r="L32" s="960" t="s">
        <v>72</v>
      </c>
      <c r="M32" s="167">
        <f t="shared" si="0"/>
        <v>400000</v>
      </c>
      <c r="N32" s="167">
        <f t="shared" si="1"/>
        <v>400000</v>
      </c>
      <c r="O32" s="912" t="s">
        <v>30</v>
      </c>
      <c r="P32" s="846" t="s">
        <v>724</v>
      </c>
      <c r="Q32" s="905" t="s">
        <v>50</v>
      </c>
      <c r="R32" s="846" t="s">
        <v>1924</v>
      </c>
      <c r="S32" s="865" t="s">
        <v>1980</v>
      </c>
    </row>
    <row r="33" spans="2:18" s="370" customFormat="1" ht="29.25" customHeight="1" x14ac:dyDescent="0.3">
      <c r="B33" s="1659" t="s">
        <v>45</v>
      </c>
      <c r="C33" s="1660"/>
      <c r="D33" s="1660"/>
      <c r="E33" s="1660"/>
      <c r="F33" s="1660"/>
      <c r="G33" s="1660"/>
      <c r="H33" s="1660"/>
      <c r="I33" s="1661"/>
      <c r="J33" s="1643" t="s">
        <v>45</v>
      </c>
      <c r="K33" s="1644"/>
      <c r="L33" s="1645"/>
      <c r="M33" s="365">
        <f>SUM(M7:M32)</f>
        <v>64535080</v>
      </c>
      <c r="N33" s="241">
        <f>SUM(N7:N32)</f>
        <v>64535080</v>
      </c>
      <c r="O33" s="367"/>
      <c r="P33" s="367"/>
      <c r="Q33" s="368"/>
      <c r="R33" s="369"/>
    </row>
    <row r="34" spans="2:18" s="373" customFormat="1" ht="38.25" customHeight="1" x14ac:dyDescent="0.3">
      <c r="B34" s="683"/>
      <c r="C34" s="683"/>
      <c r="D34" s="684"/>
      <c r="E34" s="683"/>
      <c r="F34" s="683"/>
      <c r="G34" s="683"/>
      <c r="H34" s="683"/>
      <c r="I34" s="683"/>
      <c r="J34" s="683"/>
      <c r="K34" s="683"/>
      <c r="L34" s="683"/>
      <c r="M34" s="465"/>
      <c r="N34" s="465"/>
      <c r="O34" s="683"/>
      <c r="P34" s="683"/>
      <c r="Q34" s="683"/>
      <c r="R34" s="683"/>
    </row>
    <row r="35" spans="2:18" s="373" customFormat="1" ht="15.75" x14ac:dyDescent="0.3">
      <c r="B35" s="1646" t="s">
        <v>2</v>
      </c>
      <c r="C35" s="1647"/>
      <c r="D35" s="1662">
        <v>42656</v>
      </c>
      <c r="E35" s="1663"/>
      <c r="F35" s="1664"/>
      <c r="G35" s="683"/>
      <c r="H35" s="683"/>
      <c r="I35" s="683"/>
      <c r="J35" s="396" t="s">
        <v>46</v>
      </c>
      <c r="K35" s="395" t="s">
        <v>1973</v>
      </c>
      <c r="L35" s="249"/>
      <c r="M35" s="249"/>
      <c r="N35" s="249"/>
      <c r="O35" s="825"/>
      <c r="P35" s="347"/>
      <c r="Q35" s="347"/>
      <c r="R35" s="347"/>
    </row>
    <row r="36" spans="2:18" s="373" customFormat="1" ht="15.75" x14ac:dyDescent="0.3">
      <c r="B36" s="1646"/>
      <c r="C36" s="1647"/>
      <c r="D36" s="1665"/>
      <c r="E36" s="1666"/>
      <c r="F36" s="1667"/>
      <c r="G36" s="683"/>
      <c r="H36" s="683"/>
      <c r="I36" s="683"/>
      <c r="J36" s="397"/>
      <c r="K36" s="1668" t="s">
        <v>1974</v>
      </c>
      <c r="L36" s="1668"/>
      <c r="M36" s="1668"/>
      <c r="N36" s="1668"/>
      <c r="O36" s="683"/>
      <c r="P36" s="1655"/>
      <c r="Q36" s="1655"/>
      <c r="R36" s="1655"/>
    </row>
    <row r="37" spans="2:18" s="373" customFormat="1" ht="15.75" x14ac:dyDescent="0.3">
      <c r="B37" s="683"/>
      <c r="C37" s="683"/>
      <c r="D37" s="684"/>
      <c r="E37" s="683"/>
      <c r="F37" s="683"/>
      <c r="G37" s="683"/>
      <c r="H37" s="683"/>
      <c r="I37" s="683"/>
      <c r="J37" s="683"/>
      <c r="K37" s="683"/>
      <c r="L37" s="683"/>
      <c r="M37" s="465"/>
      <c r="N37" s="683"/>
      <c r="O37" s="683"/>
      <c r="P37" s="347"/>
      <c r="Q37" s="347"/>
      <c r="R37" s="347"/>
    </row>
    <row r="38" spans="2:18" x14ac:dyDescent="0.25">
      <c r="D38" s="342"/>
      <c r="P38" s="341"/>
      <c r="Q38" s="341"/>
      <c r="R38" s="341"/>
    </row>
    <row r="39" spans="2:18" ht="45" x14ac:dyDescent="0.25">
      <c r="B39" s="687" t="s">
        <v>866</v>
      </c>
      <c r="C39" s="688" t="s">
        <v>870</v>
      </c>
      <c r="D39" s="687" t="s">
        <v>869</v>
      </c>
    </row>
    <row r="40" spans="2:18" ht="24.75" x14ac:dyDescent="0.25">
      <c r="B40" s="459" t="s">
        <v>753</v>
      </c>
      <c r="C40" s="691">
        <f>SUM(M7:M17)</f>
        <v>27586200</v>
      </c>
      <c r="D40" s="686"/>
      <c r="E40" s="459"/>
    </row>
    <row r="41" spans="2:18" ht="36.75" x14ac:dyDescent="0.25">
      <c r="B41" s="459" t="s">
        <v>755</v>
      </c>
      <c r="C41" s="691">
        <f>SUM(M18:M32)</f>
        <v>36948880</v>
      </c>
      <c r="D41" s="686"/>
    </row>
    <row r="42" spans="2:18" ht="18.75" x14ac:dyDescent="0.25">
      <c r="B42" s="689" t="s">
        <v>758</v>
      </c>
      <c r="C42" s="690">
        <f>SUBTOTAL(9,C40:C41)</f>
        <v>64535080</v>
      </c>
      <c r="D42" s="686"/>
    </row>
  </sheetData>
  <protectedRanges>
    <protectedRange sqref="M33:Q33" name="Rango1_1_1_1"/>
  </protectedRanges>
  <sortState ref="B7:S32">
    <sortCondition ref="K7:K32"/>
  </sortState>
  <mergeCells count="19">
    <mergeCell ref="G1:H1"/>
    <mergeCell ref="I1:I5"/>
    <mergeCell ref="J1:J5"/>
    <mergeCell ref="P36:R36"/>
    <mergeCell ref="R1:R5"/>
    <mergeCell ref="G5:H5"/>
    <mergeCell ref="B33:I33"/>
    <mergeCell ref="J33:L33"/>
    <mergeCell ref="B35:C36"/>
    <mergeCell ref="D35:F36"/>
    <mergeCell ref="K36:N36"/>
    <mergeCell ref="B1:B5"/>
    <mergeCell ref="C1:E5"/>
    <mergeCell ref="F2:F3"/>
    <mergeCell ref="G2:H2"/>
    <mergeCell ref="P2:P3"/>
    <mergeCell ref="G3:H3"/>
    <mergeCell ref="G4:H4"/>
    <mergeCell ref="K1:O5"/>
  </mergeCells>
  <pageMargins left="0.70866141732283472" right="0.70866141732283472" top="0.74803149606299213" bottom="0.74803149606299213" header="0.31496062992125984" footer="0.31496062992125984"/>
  <pageSetup paperSize="5"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topLeftCell="A14" workbookViewId="0">
      <selection activeCell="C21" sqref="C21"/>
    </sheetView>
  </sheetViews>
  <sheetFormatPr baseColWidth="10" defaultRowHeight="13.5" x14ac:dyDescent="0.25"/>
  <cols>
    <col min="1" max="1" width="7.28515625" style="192" customWidth="1"/>
    <col min="2" max="2" width="15.85546875" style="149" customWidth="1"/>
    <col min="3" max="3" width="23" style="149" customWidth="1"/>
    <col min="4" max="4" width="19" style="151" customWidth="1"/>
    <col min="5" max="5" width="12" style="149" customWidth="1"/>
    <col min="6" max="6" width="9.28515625" style="149" customWidth="1"/>
    <col min="7" max="7" width="10.5703125" style="149" customWidth="1"/>
    <col min="8" max="8" width="13.5703125" style="149" customWidth="1"/>
    <col min="9" max="9" width="11" style="149" customWidth="1"/>
    <col min="10" max="10" width="11.42578125" style="149" customWidth="1"/>
    <col min="11" max="11" width="11.28515625" style="149" customWidth="1"/>
    <col min="12" max="12" width="7.42578125" style="149" customWidth="1"/>
    <col min="13" max="13" width="11" style="149" customWidth="1"/>
    <col min="14" max="14" width="12" style="149" customWidth="1"/>
    <col min="15" max="15" width="8.140625" style="149" customWidth="1"/>
    <col min="16" max="16" width="7.7109375" style="149" customWidth="1"/>
    <col min="17" max="17" width="26.42578125" style="149" customWidth="1"/>
    <col min="18" max="18" width="13.140625" style="149" customWidth="1"/>
    <col min="19" max="256" width="11.42578125" style="149"/>
    <col min="257" max="257" width="18" style="149" customWidth="1"/>
    <col min="258" max="260" width="24.7109375" style="149" customWidth="1"/>
    <col min="261" max="262" width="14.7109375" style="149" customWidth="1"/>
    <col min="263" max="263" width="17.85546875" style="149" customWidth="1"/>
    <col min="264" max="264" width="14.7109375" style="149" customWidth="1"/>
    <col min="265" max="265" width="18" style="149" customWidth="1"/>
    <col min="266" max="266" width="14.5703125" style="149" customWidth="1"/>
    <col min="267" max="267" width="16.42578125" style="149" customWidth="1"/>
    <col min="268" max="268" width="15.5703125" style="149" customWidth="1"/>
    <col min="269" max="269" width="15.42578125" style="149" customWidth="1"/>
    <col min="270" max="270" width="14" style="149" customWidth="1"/>
    <col min="271" max="271" width="14.7109375" style="149" customWidth="1"/>
    <col min="272" max="272" width="31.7109375" style="149" customWidth="1"/>
    <col min="273" max="273" width="14.7109375" style="149" customWidth="1"/>
    <col min="274" max="512" width="11.42578125" style="149"/>
    <col min="513" max="513" width="18" style="149" customWidth="1"/>
    <col min="514" max="516" width="24.7109375" style="149" customWidth="1"/>
    <col min="517" max="518" width="14.7109375" style="149" customWidth="1"/>
    <col min="519" max="519" width="17.85546875" style="149" customWidth="1"/>
    <col min="520" max="520" width="14.7109375" style="149" customWidth="1"/>
    <col min="521" max="521" width="18" style="149" customWidth="1"/>
    <col min="522" max="522" width="14.5703125" style="149" customWidth="1"/>
    <col min="523" max="523" width="16.42578125" style="149" customWidth="1"/>
    <col min="524" max="524" width="15.5703125" style="149" customWidth="1"/>
    <col min="525" max="525" width="15.42578125" style="149" customWidth="1"/>
    <col min="526" max="526" width="14" style="149" customWidth="1"/>
    <col min="527" max="527" width="14.7109375" style="149" customWidth="1"/>
    <col min="528" max="528" width="31.7109375" style="149" customWidth="1"/>
    <col min="529" max="529" width="14.7109375" style="149" customWidth="1"/>
    <col min="530" max="768" width="11.42578125" style="149"/>
    <col min="769" max="769" width="18" style="149" customWidth="1"/>
    <col min="770" max="772" width="24.7109375" style="149" customWidth="1"/>
    <col min="773" max="774" width="14.7109375" style="149" customWidth="1"/>
    <col min="775" max="775" width="17.85546875" style="149" customWidth="1"/>
    <col min="776" max="776" width="14.7109375" style="149" customWidth="1"/>
    <col min="777" max="777" width="18" style="149" customWidth="1"/>
    <col min="778" max="778" width="14.5703125" style="149" customWidth="1"/>
    <col min="779" max="779" width="16.42578125" style="149" customWidth="1"/>
    <col min="780" max="780" width="15.5703125" style="149" customWidth="1"/>
    <col min="781" max="781" width="15.42578125" style="149" customWidth="1"/>
    <col min="782" max="782" width="14" style="149" customWidth="1"/>
    <col min="783" max="783" width="14.7109375" style="149" customWidth="1"/>
    <col min="784" max="784" width="31.7109375" style="149" customWidth="1"/>
    <col min="785" max="785" width="14.7109375" style="149" customWidth="1"/>
    <col min="786" max="1024" width="11.42578125" style="149"/>
    <col min="1025" max="1025" width="18" style="149" customWidth="1"/>
    <col min="1026" max="1028" width="24.7109375" style="149" customWidth="1"/>
    <col min="1029" max="1030" width="14.7109375" style="149" customWidth="1"/>
    <col min="1031" max="1031" width="17.85546875" style="149" customWidth="1"/>
    <col min="1032" max="1032" width="14.7109375" style="149" customWidth="1"/>
    <col min="1033" max="1033" width="18" style="149" customWidth="1"/>
    <col min="1034" max="1034" width="14.5703125" style="149" customWidth="1"/>
    <col min="1035" max="1035" width="16.42578125" style="149" customWidth="1"/>
    <col min="1036" max="1036" width="15.5703125" style="149" customWidth="1"/>
    <col min="1037" max="1037" width="15.42578125" style="149" customWidth="1"/>
    <col min="1038" max="1038" width="14" style="149" customWidth="1"/>
    <col min="1039" max="1039" width="14.7109375" style="149" customWidth="1"/>
    <col min="1040" max="1040" width="31.7109375" style="149" customWidth="1"/>
    <col min="1041" max="1041" width="14.7109375" style="149" customWidth="1"/>
    <col min="1042" max="1280" width="11.42578125" style="149"/>
    <col min="1281" max="1281" width="18" style="149" customWidth="1"/>
    <col min="1282" max="1284" width="24.7109375" style="149" customWidth="1"/>
    <col min="1285" max="1286" width="14.7109375" style="149" customWidth="1"/>
    <col min="1287" max="1287" width="17.85546875" style="149" customWidth="1"/>
    <col min="1288" max="1288" width="14.7109375" style="149" customWidth="1"/>
    <col min="1289" max="1289" width="18" style="149" customWidth="1"/>
    <col min="1290" max="1290" width="14.5703125" style="149" customWidth="1"/>
    <col min="1291" max="1291" width="16.42578125" style="149" customWidth="1"/>
    <col min="1292" max="1292" width="15.5703125" style="149" customWidth="1"/>
    <col min="1293" max="1293" width="15.42578125" style="149" customWidth="1"/>
    <col min="1294" max="1294" width="14" style="149" customWidth="1"/>
    <col min="1295" max="1295" width="14.7109375" style="149" customWidth="1"/>
    <col min="1296" max="1296" width="31.7109375" style="149" customWidth="1"/>
    <col min="1297" max="1297" width="14.7109375" style="149" customWidth="1"/>
    <col min="1298" max="1536" width="11.42578125" style="149"/>
    <col min="1537" max="1537" width="18" style="149" customWidth="1"/>
    <col min="1538" max="1540" width="24.7109375" style="149" customWidth="1"/>
    <col min="1541" max="1542" width="14.7109375" style="149" customWidth="1"/>
    <col min="1543" max="1543" width="17.85546875" style="149" customWidth="1"/>
    <col min="1544" max="1544" width="14.7109375" style="149" customWidth="1"/>
    <col min="1545" max="1545" width="18" style="149" customWidth="1"/>
    <col min="1546" max="1546" width="14.5703125" style="149" customWidth="1"/>
    <col min="1547" max="1547" width="16.42578125" style="149" customWidth="1"/>
    <col min="1548" max="1548" width="15.5703125" style="149" customWidth="1"/>
    <col min="1549" max="1549" width="15.42578125" style="149" customWidth="1"/>
    <col min="1550" max="1550" width="14" style="149" customWidth="1"/>
    <col min="1551" max="1551" width="14.7109375" style="149" customWidth="1"/>
    <col min="1552" max="1552" width="31.7109375" style="149" customWidth="1"/>
    <col min="1553" max="1553" width="14.7109375" style="149" customWidth="1"/>
    <col min="1554" max="1792" width="11.42578125" style="149"/>
    <col min="1793" max="1793" width="18" style="149" customWidth="1"/>
    <col min="1794" max="1796" width="24.7109375" style="149" customWidth="1"/>
    <col min="1797" max="1798" width="14.7109375" style="149" customWidth="1"/>
    <col min="1799" max="1799" width="17.85546875" style="149" customWidth="1"/>
    <col min="1800" max="1800" width="14.7109375" style="149" customWidth="1"/>
    <col min="1801" max="1801" width="18" style="149" customWidth="1"/>
    <col min="1802" max="1802" width="14.5703125" style="149" customWidth="1"/>
    <col min="1803" max="1803" width="16.42578125" style="149" customWidth="1"/>
    <col min="1804" max="1804" width="15.5703125" style="149" customWidth="1"/>
    <col min="1805" max="1805" width="15.42578125" style="149" customWidth="1"/>
    <col min="1806" max="1806" width="14" style="149" customWidth="1"/>
    <col min="1807" max="1807" width="14.7109375" style="149" customWidth="1"/>
    <col min="1808" max="1808" width="31.7109375" style="149" customWidth="1"/>
    <col min="1809" max="1809" width="14.7109375" style="149" customWidth="1"/>
    <col min="1810" max="2048" width="11.42578125" style="149"/>
    <col min="2049" max="2049" width="18" style="149" customWidth="1"/>
    <col min="2050" max="2052" width="24.7109375" style="149" customWidth="1"/>
    <col min="2053" max="2054" width="14.7109375" style="149" customWidth="1"/>
    <col min="2055" max="2055" width="17.85546875" style="149" customWidth="1"/>
    <col min="2056" max="2056" width="14.7109375" style="149" customWidth="1"/>
    <col min="2057" max="2057" width="18" style="149" customWidth="1"/>
    <col min="2058" max="2058" width="14.5703125" style="149" customWidth="1"/>
    <col min="2059" max="2059" width="16.42578125" style="149" customWidth="1"/>
    <col min="2060" max="2060" width="15.5703125" style="149" customWidth="1"/>
    <col min="2061" max="2061" width="15.42578125" style="149" customWidth="1"/>
    <col min="2062" max="2062" width="14" style="149" customWidth="1"/>
    <col min="2063" max="2063" width="14.7109375" style="149" customWidth="1"/>
    <col min="2064" max="2064" width="31.7109375" style="149" customWidth="1"/>
    <col min="2065" max="2065" width="14.7109375" style="149" customWidth="1"/>
    <col min="2066" max="2304" width="11.42578125" style="149"/>
    <col min="2305" max="2305" width="18" style="149" customWidth="1"/>
    <col min="2306" max="2308" width="24.7109375" style="149" customWidth="1"/>
    <col min="2309" max="2310" width="14.7109375" style="149" customWidth="1"/>
    <col min="2311" max="2311" width="17.85546875" style="149" customWidth="1"/>
    <col min="2312" max="2312" width="14.7109375" style="149" customWidth="1"/>
    <col min="2313" max="2313" width="18" style="149" customWidth="1"/>
    <col min="2314" max="2314" width="14.5703125" style="149" customWidth="1"/>
    <col min="2315" max="2315" width="16.42578125" style="149" customWidth="1"/>
    <col min="2316" max="2316" width="15.5703125" style="149" customWidth="1"/>
    <col min="2317" max="2317" width="15.42578125" style="149" customWidth="1"/>
    <col min="2318" max="2318" width="14" style="149" customWidth="1"/>
    <col min="2319" max="2319" width="14.7109375" style="149" customWidth="1"/>
    <col min="2320" max="2320" width="31.7109375" style="149" customWidth="1"/>
    <col min="2321" max="2321" width="14.7109375" style="149" customWidth="1"/>
    <col min="2322" max="2560" width="11.42578125" style="149"/>
    <col min="2561" max="2561" width="18" style="149" customWidth="1"/>
    <col min="2562" max="2564" width="24.7109375" style="149" customWidth="1"/>
    <col min="2565" max="2566" width="14.7109375" style="149" customWidth="1"/>
    <col min="2567" max="2567" width="17.85546875" style="149" customWidth="1"/>
    <col min="2568" max="2568" width="14.7109375" style="149" customWidth="1"/>
    <col min="2569" max="2569" width="18" style="149" customWidth="1"/>
    <col min="2570" max="2570" width="14.5703125" style="149" customWidth="1"/>
    <col min="2571" max="2571" width="16.42578125" style="149" customWidth="1"/>
    <col min="2572" max="2572" width="15.5703125" style="149" customWidth="1"/>
    <col min="2573" max="2573" width="15.42578125" style="149" customWidth="1"/>
    <col min="2574" max="2574" width="14" style="149" customWidth="1"/>
    <col min="2575" max="2575" width="14.7109375" style="149" customWidth="1"/>
    <col min="2576" max="2576" width="31.7109375" style="149" customWidth="1"/>
    <col min="2577" max="2577" width="14.7109375" style="149" customWidth="1"/>
    <col min="2578" max="2816" width="11.42578125" style="149"/>
    <col min="2817" max="2817" width="18" style="149" customWidth="1"/>
    <col min="2818" max="2820" width="24.7109375" style="149" customWidth="1"/>
    <col min="2821" max="2822" width="14.7109375" style="149" customWidth="1"/>
    <col min="2823" max="2823" width="17.85546875" style="149" customWidth="1"/>
    <col min="2824" max="2824" width="14.7109375" style="149" customWidth="1"/>
    <col min="2825" max="2825" width="18" style="149" customWidth="1"/>
    <col min="2826" max="2826" width="14.5703125" style="149" customWidth="1"/>
    <col min="2827" max="2827" width="16.42578125" style="149" customWidth="1"/>
    <col min="2828" max="2828" width="15.5703125" style="149" customWidth="1"/>
    <col min="2829" max="2829" width="15.42578125" style="149" customWidth="1"/>
    <col min="2830" max="2830" width="14" style="149" customWidth="1"/>
    <col min="2831" max="2831" width="14.7109375" style="149" customWidth="1"/>
    <col min="2832" max="2832" width="31.7109375" style="149" customWidth="1"/>
    <col min="2833" max="2833" width="14.7109375" style="149" customWidth="1"/>
    <col min="2834" max="3072" width="11.42578125" style="149"/>
    <col min="3073" max="3073" width="18" style="149" customWidth="1"/>
    <col min="3074" max="3076" width="24.7109375" style="149" customWidth="1"/>
    <col min="3077" max="3078" width="14.7109375" style="149" customWidth="1"/>
    <col min="3079" max="3079" width="17.85546875" style="149" customWidth="1"/>
    <col min="3080" max="3080" width="14.7109375" style="149" customWidth="1"/>
    <col min="3081" max="3081" width="18" style="149" customWidth="1"/>
    <col min="3082" max="3082" width="14.5703125" style="149" customWidth="1"/>
    <col min="3083" max="3083" width="16.42578125" style="149" customWidth="1"/>
    <col min="3084" max="3084" width="15.5703125" style="149" customWidth="1"/>
    <col min="3085" max="3085" width="15.42578125" style="149" customWidth="1"/>
    <col min="3086" max="3086" width="14" style="149" customWidth="1"/>
    <col min="3087" max="3087" width="14.7109375" style="149" customWidth="1"/>
    <col min="3088" max="3088" width="31.7109375" style="149" customWidth="1"/>
    <col min="3089" max="3089" width="14.7109375" style="149" customWidth="1"/>
    <col min="3090" max="3328" width="11.42578125" style="149"/>
    <col min="3329" max="3329" width="18" style="149" customWidth="1"/>
    <col min="3330" max="3332" width="24.7109375" style="149" customWidth="1"/>
    <col min="3333" max="3334" width="14.7109375" style="149" customWidth="1"/>
    <col min="3335" max="3335" width="17.85546875" style="149" customWidth="1"/>
    <col min="3336" max="3336" width="14.7109375" style="149" customWidth="1"/>
    <col min="3337" max="3337" width="18" style="149" customWidth="1"/>
    <col min="3338" max="3338" width="14.5703125" style="149" customWidth="1"/>
    <col min="3339" max="3339" width="16.42578125" style="149" customWidth="1"/>
    <col min="3340" max="3340" width="15.5703125" style="149" customWidth="1"/>
    <col min="3341" max="3341" width="15.42578125" style="149" customWidth="1"/>
    <col min="3342" max="3342" width="14" style="149" customWidth="1"/>
    <col min="3343" max="3343" width="14.7109375" style="149" customWidth="1"/>
    <col min="3344" max="3344" width="31.7109375" style="149" customWidth="1"/>
    <col min="3345" max="3345" width="14.7109375" style="149" customWidth="1"/>
    <col min="3346" max="3584" width="11.42578125" style="149"/>
    <col min="3585" max="3585" width="18" style="149" customWidth="1"/>
    <col min="3586" max="3588" width="24.7109375" style="149" customWidth="1"/>
    <col min="3589" max="3590" width="14.7109375" style="149" customWidth="1"/>
    <col min="3591" max="3591" width="17.85546875" style="149" customWidth="1"/>
    <col min="3592" max="3592" width="14.7109375" style="149" customWidth="1"/>
    <col min="3593" max="3593" width="18" style="149" customWidth="1"/>
    <col min="3594" max="3594" width="14.5703125" style="149" customWidth="1"/>
    <col min="3595" max="3595" width="16.42578125" style="149" customWidth="1"/>
    <col min="3596" max="3596" width="15.5703125" style="149" customWidth="1"/>
    <col min="3597" max="3597" width="15.42578125" style="149" customWidth="1"/>
    <col min="3598" max="3598" width="14" style="149" customWidth="1"/>
    <col min="3599" max="3599" width="14.7109375" style="149" customWidth="1"/>
    <col min="3600" max="3600" width="31.7109375" style="149" customWidth="1"/>
    <col min="3601" max="3601" width="14.7109375" style="149" customWidth="1"/>
    <col min="3602" max="3840" width="11.42578125" style="149"/>
    <col min="3841" max="3841" width="18" style="149" customWidth="1"/>
    <col min="3842" max="3844" width="24.7109375" style="149" customWidth="1"/>
    <col min="3845" max="3846" width="14.7109375" style="149" customWidth="1"/>
    <col min="3847" max="3847" width="17.85546875" style="149" customWidth="1"/>
    <col min="3848" max="3848" width="14.7109375" style="149" customWidth="1"/>
    <col min="3849" max="3849" width="18" style="149" customWidth="1"/>
    <col min="3850" max="3850" width="14.5703125" style="149" customWidth="1"/>
    <col min="3851" max="3851" width="16.42578125" style="149" customWidth="1"/>
    <col min="3852" max="3852" width="15.5703125" style="149" customWidth="1"/>
    <col min="3853" max="3853" width="15.42578125" style="149" customWidth="1"/>
    <col min="3854" max="3854" width="14" style="149" customWidth="1"/>
    <col min="3855" max="3855" width="14.7109375" style="149" customWidth="1"/>
    <col min="3856" max="3856" width="31.7109375" style="149" customWidth="1"/>
    <col min="3857" max="3857" width="14.7109375" style="149" customWidth="1"/>
    <col min="3858" max="4096" width="11.42578125" style="149"/>
    <col min="4097" max="4097" width="18" style="149" customWidth="1"/>
    <col min="4098" max="4100" width="24.7109375" style="149" customWidth="1"/>
    <col min="4101" max="4102" width="14.7109375" style="149" customWidth="1"/>
    <col min="4103" max="4103" width="17.85546875" style="149" customWidth="1"/>
    <col min="4104" max="4104" width="14.7109375" style="149" customWidth="1"/>
    <col min="4105" max="4105" width="18" style="149" customWidth="1"/>
    <col min="4106" max="4106" width="14.5703125" style="149" customWidth="1"/>
    <col min="4107" max="4107" width="16.42578125" style="149" customWidth="1"/>
    <col min="4108" max="4108" width="15.5703125" style="149" customWidth="1"/>
    <col min="4109" max="4109" width="15.42578125" style="149" customWidth="1"/>
    <col min="4110" max="4110" width="14" style="149" customWidth="1"/>
    <col min="4111" max="4111" width="14.7109375" style="149" customWidth="1"/>
    <col min="4112" max="4112" width="31.7109375" style="149" customWidth="1"/>
    <col min="4113" max="4113" width="14.7109375" style="149" customWidth="1"/>
    <col min="4114" max="4352" width="11.42578125" style="149"/>
    <col min="4353" max="4353" width="18" style="149" customWidth="1"/>
    <col min="4354" max="4356" width="24.7109375" style="149" customWidth="1"/>
    <col min="4357" max="4358" width="14.7109375" style="149" customWidth="1"/>
    <col min="4359" max="4359" width="17.85546875" style="149" customWidth="1"/>
    <col min="4360" max="4360" width="14.7109375" style="149" customWidth="1"/>
    <col min="4361" max="4361" width="18" style="149" customWidth="1"/>
    <col min="4362" max="4362" width="14.5703125" style="149" customWidth="1"/>
    <col min="4363" max="4363" width="16.42578125" style="149" customWidth="1"/>
    <col min="4364" max="4364" width="15.5703125" style="149" customWidth="1"/>
    <col min="4365" max="4365" width="15.42578125" style="149" customWidth="1"/>
    <col min="4366" max="4366" width="14" style="149" customWidth="1"/>
    <col min="4367" max="4367" width="14.7109375" style="149" customWidth="1"/>
    <col min="4368" max="4368" width="31.7109375" style="149" customWidth="1"/>
    <col min="4369" max="4369" width="14.7109375" style="149" customWidth="1"/>
    <col min="4370" max="4608" width="11.42578125" style="149"/>
    <col min="4609" max="4609" width="18" style="149" customWidth="1"/>
    <col min="4610" max="4612" width="24.7109375" style="149" customWidth="1"/>
    <col min="4613" max="4614" width="14.7109375" style="149" customWidth="1"/>
    <col min="4615" max="4615" width="17.85546875" style="149" customWidth="1"/>
    <col min="4616" max="4616" width="14.7109375" style="149" customWidth="1"/>
    <col min="4617" max="4617" width="18" style="149" customWidth="1"/>
    <col min="4618" max="4618" width="14.5703125" style="149" customWidth="1"/>
    <col min="4619" max="4619" width="16.42578125" style="149" customWidth="1"/>
    <col min="4620" max="4620" width="15.5703125" style="149" customWidth="1"/>
    <col min="4621" max="4621" width="15.42578125" style="149" customWidth="1"/>
    <col min="4622" max="4622" width="14" style="149" customWidth="1"/>
    <col min="4623" max="4623" width="14.7109375" style="149" customWidth="1"/>
    <col min="4624" max="4624" width="31.7109375" style="149" customWidth="1"/>
    <col min="4625" max="4625" width="14.7109375" style="149" customWidth="1"/>
    <col min="4626" max="4864" width="11.42578125" style="149"/>
    <col min="4865" max="4865" width="18" style="149" customWidth="1"/>
    <col min="4866" max="4868" width="24.7109375" style="149" customWidth="1"/>
    <col min="4869" max="4870" width="14.7109375" style="149" customWidth="1"/>
    <col min="4871" max="4871" width="17.85546875" style="149" customWidth="1"/>
    <col min="4872" max="4872" width="14.7109375" style="149" customWidth="1"/>
    <col min="4873" max="4873" width="18" style="149" customWidth="1"/>
    <col min="4874" max="4874" width="14.5703125" style="149" customWidth="1"/>
    <col min="4875" max="4875" width="16.42578125" style="149" customWidth="1"/>
    <col min="4876" max="4876" width="15.5703125" style="149" customWidth="1"/>
    <col min="4877" max="4877" width="15.42578125" style="149" customWidth="1"/>
    <col min="4878" max="4878" width="14" style="149" customWidth="1"/>
    <col min="4879" max="4879" width="14.7109375" style="149" customWidth="1"/>
    <col min="4880" max="4880" width="31.7109375" style="149" customWidth="1"/>
    <col min="4881" max="4881" width="14.7109375" style="149" customWidth="1"/>
    <col min="4882" max="5120" width="11.42578125" style="149"/>
    <col min="5121" max="5121" width="18" style="149" customWidth="1"/>
    <col min="5122" max="5124" width="24.7109375" style="149" customWidth="1"/>
    <col min="5125" max="5126" width="14.7109375" style="149" customWidth="1"/>
    <col min="5127" max="5127" width="17.85546875" style="149" customWidth="1"/>
    <col min="5128" max="5128" width="14.7109375" style="149" customWidth="1"/>
    <col min="5129" max="5129" width="18" style="149" customWidth="1"/>
    <col min="5130" max="5130" width="14.5703125" style="149" customWidth="1"/>
    <col min="5131" max="5131" width="16.42578125" style="149" customWidth="1"/>
    <col min="5132" max="5132" width="15.5703125" style="149" customWidth="1"/>
    <col min="5133" max="5133" width="15.42578125" style="149" customWidth="1"/>
    <col min="5134" max="5134" width="14" style="149" customWidth="1"/>
    <col min="5135" max="5135" width="14.7109375" style="149" customWidth="1"/>
    <col min="5136" max="5136" width="31.7109375" style="149" customWidth="1"/>
    <col min="5137" max="5137" width="14.7109375" style="149" customWidth="1"/>
    <col min="5138" max="5376" width="11.42578125" style="149"/>
    <col min="5377" max="5377" width="18" style="149" customWidth="1"/>
    <col min="5378" max="5380" width="24.7109375" style="149" customWidth="1"/>
    <col min="5381" max="5382" width="14.7109375" style="149" customWidth="1"/>
    <col min="5383" max="5383" width="17.85546875" style="149" customWidth="1"/>
    <col min="5384" max="5384" width="14.7109375" style="149" customWidth="1"/>
    <col min="5385" max="5385" width="18" style="149" customWidth="1"/>
    <col min="5386" max="5386" width="14.5703125" style="149" customWidth="1"/>
    <col min="5387" max="5387" width="16.42578125" style="149" customWidth="1"/>
    <col min="5388" max="5388" width="15.5703125" style="149" customWidth="1"/>
    <col min="5389" max="5389" width="15.42578125" style="149" customWidth="1"/>
    <col min="5390" max="5390" width="14" style="149" customWidth="1"/>
    <col min="5391" max="5391" width="14.7109375" style="149" customWidth="1"/>
    <col min="5392" max="5392" width="31.7109375" style="149" customWidth="1"/>
    <col min="5393" max="5393" width="14.7109375" style="149" customWidth="1"/>
    <col min="5394" max="5632" width="11.42578125" style="149"/>
    <col min="5633" max="5633" width="18" style="149" customWidth="1"/>
    <col min="5634" max="5636" width="24.7109375" style="149" customWidth="1"/>
    <col min="5637" max="5638" width="14.7109375" style="149" customWidth="1"/>
    <col min="5639" max="5639" width="17.85546875" style="149" customWidth="1"/>
    <col min="5640" max="5640" width="14.7109375" style="149" customWidth="1"/>
    <col min="5641" max="5641" width="18" style="149" customWidth="1"/>
    <col min="5642" max="5642" width="14.5703125" style="149" customWidth="1"/>
    <col min="5643" max="5643" width="16.42578125" style="149" customWidth="1"/>
    <col min="5644" max="5644" width="15.5703125" style="149" customWidth="1"/>
    <col min="5645" max="5645" width="15.42578125" style="149" customWidth="1"/>
    <col min="5646" max="5646" width="14" style="149" customWidth="1"/>
    <col min="5647" max="5647" width="14.7109375" style="149" customWidth="1"/>
    <col min="5648" max="5648" width="31.7109375" style="149" customWidth="1"/>
    <col min="5649" max="5649" width="14.7109375" style="149" customWidth="1"/>
    <col min="5650" max="5888" width="11.42578125" style="149"/>
    <col min="5889" max="5889" width="18" style="149" customWidth="1"/>
    <col min="5890" max="5892" width="24.7109375" style="149" customWidth="1"/>
    <col min="5893" max="5894" width="14.7109375" style="149" customWidth="1"/>
    <col min="5895" max="5895" width="17.85546875" style="149" customWidth="1"/>
    <col min="5896" max="5896" width="14.7109375" style="149" customWidth="1"/>
    <col min="5897" max="5897" width="18" style="149" customWidth="1"/>
    <col min="5898" max="5898" width="14.5703125" style="149" customWidth="1"/>
    <col min="5899" max="5899" width="16.42578125" style="149" customWidth="1"/>
    <col min="5900" max="5900" width="15.5703125" style="149" customWidth="1"/>
    <col min="5901" max="5901" width="15.42578125" style="149" customWidth="1"/>
    <col min="5902" max="5902" width="14" style="149" customWidth="1"/>
    <col min="5903" max="5903" width="14.7109375" style="149" customWidth="1"/>
    <col min="5904" max="5904" width="31.7109375" style="149" customWidth="1"/>
    <col min="5905" max="5905" width="14.7109375" style="149" customWidth="1"/>
    <col min="5906" max="6144" width="11.42578125" style="149"/>
    <col min="6145" max="6145" width="18" style="149" customWidth="1"/>
    <col min="6146" max="6148" width="24.7109375" style="149" customWidth="1"/>
    <col min="6149" max="6150" width="14.7109375" style="149" customWidth="1"/>
    <col min="6151" max="6151" width="17.85546875" style="149" customWidth="1"/>
    <col min="6152" max="6152" width="14.7109375" style="149" customWidth="1"/>
    <col min="6153" max="6153" width="18" style="149" customWidth="1"/>
    <col min="6154" max="6154" width="14.5703125" style="149" customWidth="1"/>
    <col min="6155" max="6155" width="16.42578125" style="149" customWidth="1"/>
    <col min="6156" max="6156" width="15.5703125" style="149" customWidth="1"/>
    <col min="6157" max="6157" width="15.42578125" style="149" customWidth="1"/>
    <col min="6158" max="6158" width="14" style="149" customWidth="1"/>
    <col min="6159" max="6159" width="14.7109375" style="149" customWidth="1"/>
    <col min="6160" max="6160" width="31.7109375" style="149" customWidth="1"/>
    <col min="6161" max="6161" width="14.7109375" style="149" customWidth="1"/>
    <col min="6162" max="6400" width="11.42578125" style="149"/>
    <col min="6401" max="6401" width="18" style="149" customWidth="1"/>
    <col min="6402" max="6404" width="24.7109375" style="149" customWidth="1"/>
    <col min="6405" max="6406" width="14.7109375" style="149" customWidth="1"/>
    <col min="6407" max="6407" width="17.85546875" style="149" customWidth="1"/>
    <col min="6408" max="6408" width="14.7109375" style="149" customWidth="1"/>
    <col min="6409" max="6409" width="18" style="149" customWidth="1"/>
    <col min="6410" max="6410" width="14.5703125" style="149" customWidth="1"/>
    <col min="6411" max="6411" width="16.42578125" style="149" customWidth="1"/>
    <col min="6412" max="6412" width="15.5703125" style="149" customWidth="1"/>
    <col min="6413" max="6413" width="15.42578125" style="149" customWidth="1"/>
    <col min="6414" max="6414" width="14" style="149" customWidth="1"/>
    <col min="6415" max="6415" width="14.7109375" style="149" customWidth="1"/>
    <col min="6416" max="6416" width="31.7109375" style="149" customWidth="1"/>
    <col min="6417" max="6417" width="14.7109375" style="149" customWidth="1"/>
    <col min="6418" max="6656" width="11.42578125" style="149"/>
    <col min="6657" max="6657" width="18" style="149" customWidth="1"/>
    <col min="6658" max="6660" width="24.7109375" style="149" customWidth="1"/>
    <col min="6661" max="6662" width="14.7109375" style="149" customWidth="1"/>
    <col min="6663" max="6663" width="17.85546875" style="149" customWidth="1"/>
    <col min="6664" max="6664" width="14.7109375" style="149" customWidth="1"/>
    <col min="6665" max="6665" width="18" style="149" customWidth="1"/>
    <col min="6666" max="6666" width="14.5703125" style="149" customWidth="1"/>
    <col min="6667" max="6667" width="16.42578125" style="149" customWidth="1"/>
    <col min="6668" max="6668" width="15.5703125" style="149" customWidth="1"/>
    <col min="6669" max="6669" width="15.42578125" style="149" customWidth="1"/>
    <col min="6670" max="6670" width="14" style="149" customWidth="1"/>
    <col min="6671" max="6671" width="14.7109375" style="149" customWidth="1"/>
    <col min="6672" max="6672" width="31.7109375" style="149" customWidth="1"/>
    <col min="6673" max="6673" width="14.7109375" style="149" customWidth="1"/>
    <col min="6674" max="6912" width="11.42578125" style="149"/>
    <col min="6913" max="6913" width="18" style="149" customWidth="1"/>
    <col min="6914" max="6916" width="24.7109375" style="149" customWidth="1"/>
    <col min="6917" max="6918" width="14.7109375" style="149" customWidth="1"/>
    <col min="6919" max="6919" width="17.85546875" style="149" customWidth="1"/>
    <col min="6920" max="6920" width="14.7109375" style="149" customWidth="1"/>
    <col min="6921" max="6921" width="18" style="149" customWidth="1"/>
    <col min="6922" max="6922" width="14.5703125" style="149" customWidth="1"/>
    <col min="6923" max="6923" width="16.42578125" style="149" customWidth="1"/>
    <col min="6924" max="6924" width="15.5703125" style="149" customWidth="1"/>
    <col min="6925" max="6925" width="15.42578125" style="149" customWidth="1"/>
    <col min="6926" max="6926" width="14" style="149" customWidth="1"/>
    <col min="6927" max="6927" width="14.7109375" style="149" customWidth="1"/>
    <col min="6928" max="6928" width="31.7109375" style="149" customWidth="1"/>
    <col min="6929" max="6929" width="14.7109375" style="149" customWidth="1"/>
    <col min="6930" max="7168" width="11.42578125" style="149"/>
    <col min="7169" max="7169" width="18" style="149" customWidth="1"/>
    <col min="7170" max="7172" width="24.7109375" style="149" customWidth="1"/>
    <col min="7173" max="7174" width="14.7109375" style="149" customWidth="1"/>
    <col min="7175" max="7175" width="17.85546875" style="149" customWidth="1"/>
    <col min="7176" max="7176" width="14.7109375" style="149" customWidth="1"/>
    <col min="7177" max="7177" width="18" style="149" customWidth="1"/>
    <col min="7178" max="7178" width="14.5703125" style="149" customWidth="1"/>
    <col min="7179" max="7179" width="16.42578125" style="149" customWidth="1"/>
    <col min="7180" max="7180" width="15.5703125" style="149" customWidth="1"/>
    <col min="7181" max="7181" width="15.42578125" style="149" customWidth="1"/>
    <col min="7182" max="7182" width="14" style="149" customWidth="1"/>
    <col min="7183" max="7183" width="14.7109375" style="149" customWidth="1"/>
    <col min="7184" max="7184" width="31.7109375" style="149" customWidth="1"/>
    <col min="7185" max="7185" width="14.7109375" style="149" customWidth="1"/>
    <col min="7186" max="7424" width="11.42578125" style="149"/>
    <col min="7425" max="7425" width="18" style="149" customWidth="1"/>
    <col min="7426" max="7428" width="24.7109375" style="149" customWidth="1"/>
    <col min="7429" max="7430" width="14.7109375" style="149" customWidth="1"/>
    <col min="7431" max="7431" width="17.85546875" style="149" customWidth="1"/>
    <col min="7432" max="7432" width="14.7109375" style="149" customWidth="1"/>
    <col min="7433" max="7433" width="18" style="149" customWidth="1"/>
    <col min="7434" max="7434" width="14.5703125" style="149" customWidth="1"/>
    <col min="7435" max="7435" width="16.42578125" style="149" customWidth="1"/>
    <col min="7436" max="7436" width="15.5703125" style="149" customWidth="1"/>
    <col min="7437" max="7437" width="15.42578125" style="149" customWidth="1"/>
    <col min="7438" max="7438" width="14" style="149" customWidth="1"/>
    <col min="7439" max="7439" width="14.7109375" style="149" customWidth="1"/>
    <col min="7440" max="7440" width="31.7109375" style="149" customWidth="1"/>
    <col min="7441" max="7441" width="14.7109375" style="149" customWidth="1"/>
    <col min="7442" max="7680" width="11.42578125" style="149"/>
    <col min="7681" max="7681" width="18" style="149" customWidth="1"/>
    <col min="7682" max="7684" width="24.7109375" style="149" customWidth="1"/>
    <col min="7685" max="7686" width="14.7109375" style="149" customWidth="1"/>
    <col min="7687" max="7687" width="17.85546875" style="149" customWidth="1"/>
    <col min="7688" max="7688" width="14.7109375" style="149" customWidth="1"/>
    <col min="7689" max="7689" width="18" style="149" customWidth="1"/>
    <col min="7690" max="7690" width="14.5703125" style="149" customWidth="1"/>
    <col min="7691" max="7691" width="16.42578125" style="149" customWidth="1"/>
    <col min="7692" max="7692" width="15.5703125" style="149" customWidth="1"/>
    <col min="7693" max="7693" width="15.42578125" style="149" customWidth="1"/>
    <col min="7694" max="7694" width="14" style="149" customWidth="1"/>
    <col min="7695" max="7695" width="14.7109375" style="149" customWidth="1"/>
    <col min="7696" max="7696" width="31.7109375" style="149" customWidth="1"/>
    <col min="7697" max="7697" width="14.7109375" style="149" customWidth="1"/>
    <col min="7698" max="7936" width="11.42578125" style="149"/>
    <col min="7937" max="7937" width="18" style="149" customWidth="1"/>
    <col min="7938" max="7940" width="24.7109375" style="149" customWidth="1"/>
    <col min="7941" max="7942" width="14.7109375" style="149" customWidth="1"/>
    <col min="7943" max="7943" width="17.85546875" style="149" customWidth="1"/>
    <col min="7944" max="7944" width="14.7109375" style="149" customWidth="1"/>
    <col min="7945" max="7945" width="18" style="149" customWidth="1"/>
    <col min="7946" max="7946" width="14.5703125" style="149" customWidth="1"/>
    <col min="7947" max="7947" width="16.42578125" style="149" customWidth="1"/>
    <col min="7948" max="7948" width="15.5703125" style="149" customWidth="1"/>
    <col min="7949" max="7949" width="15.42578125" style="149" customWidth="1"/>
    <col min="7950" max="7950" width="14" style="149" customWidth="1"/>
    <col min="7951" max="7951" width="14.7109375" style="149" customWidth="1"/>
    <col min="7952" max="7952" width="31.7109375" style="149" customWidth="1"/>
    <col min="7953" max="7953" width="14.7109375" style="149" customWidth="1"/>
    <col min="7954" max="8192" width="11.42578125" style="149"/>
    <col min="8193" max="8193" width="18" style="149" customWidth="1"/>
    <col min="8194" max="8196" width="24.7109375" style="149" customWidth="1"/>
    <col min="8197" max="8198" width="14.7109375" style="149" customWidth="1"/>
    <col min="8199" max="8199" width="17.85546875" style="149" customWidth="1"/>
    <col min="8200" max="8200" width="14.7109375" style="149" customWidth="1"/>
    <col min="8201" max="8201" width="18" style="149" customWidth="1"/>
    <col min="8202" max="8202" width="14.5703125" style="149" customWidth="1"/>
    <col min="8203" max="8203" width="16.42578125" style="149" customWidth="1"/>
    <col min="8204" max="8204" width="15.5703125" style="149" customWidth="1"/>
    <col min="8205" max="8205" width="15.42578125" style="149" customWidth="1"/>
    <col min="8206" max="8206" width="14" style="149" customWidth="1"/>
    <col min="8207" max="8207" width="14.7109375" style="149" customWidth="1"/>
    <col min="8208" max="8208" width="31.7109375" style="149" customWidth="1"/>
    <col min="8209" max="8209" width="14.7109375" style="149" customWidth="1"/>
    <col min="8210" max="8448" width="11.42578125" style="149"/>
    <col min="8449" max="8449" width="18" style="149" customWidth="1"/>
    <col min="8450" max="8452" width="24.7109375" style="149" customWidth="1"/>
    <col min="8453" max="8454" width="14.7109375" style="149" customWidth="1"/>
    <col min="8455" max="8455" width="17.85546875" style="149" customWidth="1"/>
    <col min="8456" max="8456" width="14.7109375" style="149" customWidth="1"/>
    <col min="8457" max="8457" width="18" style="149" customWidth="1"/>
    <col min="8458" max="8458" width="14.5703125" style="149" customWidth="1"/>
    <col min="8459" max="8459" width="16.42578125" style="149" customWidth="1"/>
    <col min="8460" max="8460" width="15.5703125" style="149" customWidth="1"/>
    <col min="8461" max="8461" width="15.42578125" style="149" customWidth="1"/>
    <col min="8462" max="8462" width="14" style="149" customWidth="1"/>
    <col min="8463" max="8463" width="14.7109375" style="149" customWidth="1"/>
    <col min="8464" max="8464" width="31.7109375" style="149" customWidth="1"/>
    <col min="8465" max="8465" width="14.7109375" style="149" customWidth="1"/>
    <col min="8466" max="8704" width="11.42578125" style="149"/>
    <col min="8705" max="8705" width="18" style="149" customWidth="1"/>
    <col min="8706" max="8708" width="24.7109375" style="149" customWidth="1"/>
    <col min="8709" max="8710" width="14.7109375" style="149" customWidth="1"/>
    <col min="8711" max="8711" width="17.85546875" style="149" customWidth="1"/>
    <col min="8712" max="8712" width="14.7109375" style="149" customWidth="1"/>
    <col min="8713" max="8713" width="18" style="149" customWidth="1"/>
    <col min="8714" max="8714" width="14.5703125" style="149" customWidth="1"/>
    <col min="8715" max="8715" width="16.42578125" style="149" customWidth="1"/>
    <col min="8716" max="8716" width="15.5703125" style="149" customWidth="1"/>
    <col min="8717" max="8717" width="15.42578125" style="149" customWidth="1"/>
    <col min="8718" max="8718" width="14" style="149" customWidth="1"/>
    <col min="8719" max="8719" width="14.7109375" style="149" customWidth="1"/>
    <col min="8720" max="8720" width="31.7109375" style="149" customWidth="1"/>
    <col min="8721" max="8721" width="14.7109375" style="149" customWidth="1"/>
    <col min="8722" max="8960" width="11.42578125" style="149"/>
    <col min="8961" max="8961" width="18" style="149" customWidth="1"/>
    <col min="8962" max="8964" width="24.7109375" style="149" customWidth="1"/>
    <col min="8965" max="8966" width="14.7109375" style="149" customWidth="1"/>
    <col min="8967" max="8967" width="17.85546875" style="149" customWidth="1"/>
    <col min="8968" max="8968" width="14.7109375" style="149" customWidth="1"/>
    <col min="8969" max="8969" width="18" style="149" customWidth="1"/>
    <col min="8970" max="8970" width="14.5703125" style="149" customWidth="1"/>
    <col min="8971" max="8971" width="16.42578125" style="149" customWidth="1"/>
    <col min="8972" max="8972" width="15.5703125" style="149" customWidth="1"/>
    <col min="8973" max="8973" width="15.42578125" style="149" customWidth="1"/>
    <col min="8974" max="8974" width="14" style="149" customWidth="1"/>
    <col min="8975" max="8975" width="14.7109375" style="149" customWidth="1"/>
    <col min="8976" max="8976" width="31.7109375" style="149" customWidth="1"/>
    <col min="8977" max="8977" width="14.7109375" style="149" customWidth="1"/>
    <col min="8978" max="9216" width="11.42578125" style="149"/>
    <col min="9217" max="9217" width="18" style="149" customWidth="1"/>
    <col min="9218" max="9220" width="24.7109375" style="149" customWidth="1"/>
    <col min="9221" max="9222" width="14.7109375" style="149" customWidth="1"/>
    <col min="9223" max="9223" width="17.85546875" style="149" customWidth="1"/>
    <col min="9224" max="9224" width="14.7109375" style="149" customWidth="1"/>
    <col min="9225" max="9225" width="18" style="149" customWidth="1"/>
    <col min="9226" max="9226" width="14.5703125" style="149" customWidth="1"/>
    <col min="9227" max="9227" width="16.42578125" style="149" customWidth="1"/>
    <col min="9228" max="9228" width="15.5703125" style="149" customWidth="1"/>
    <col min="9229" max="9229" width="15.42578125" style="149" customWidth="1"/>
    <col min="9230" max="9230" width="14" style="149" customWidth="1"/>
    <col min="9231" max="9231" width="14.7109375" style="149" customWidth="1"/>
    <col min="9232" max="9232" width="31.7109375" style="149" customWidth="1"/>
    <col min="9233" max="9233" width="14.7109375" style="149" customWidth="1"/>
    <col min="9234" max="9472" width="11.42578125" style="149"/>
    <col min="9473" max="9473" width="18" style="149" customWidth="1"/>
    <col min="9474" max="9476" width="24.7109375" style="149" customWidth="1"/>
    <col min="9477" max="9478" width="14.7109375" style="149" customWidth="1"/>
    <col min="9479" max="9479" width="17.85546875" style="149" customWidth="1"/>
    <col min="9480" max="9480" width="14.7109375" style="149" customWidth="1"/>
    <col min="9481" max="9481" width="18" style="149" customWidth="1"/>
    <col min="9482" max="9482" width="14.5703125" style="149" customWidth="1"/>
    <col min="9483" max="9483" width="16.42578125" style="149" customWidth="1"/>
    <col min="9484" max="9484" width="15.5703125" style="149" customWidth="1"/>
    <col min="9485" max="9485" width="15.42578125" style="149" customWidth="1"/>
    <col min="9486" max="9486" width="14" style="149" customWidth="1"/>
    <col min="9487" max="9487" width="14.7109375" style="149" customWidth="1"/>
    <col min="9488" max="9488" width="31.7109375" style="149" customWidth="1"/>
    <col min="9489" max="9489" width="14.7109375" style="149" customWidth="1"/>
    <col min="9490" max="9728" width="11.42578125" style="149"/>
    <col min="9729" max="9729" width="18" style="149" customWidth="1"/>
    <col min="9730" max="9732" width="24.7109375" style="149" customWidth="1"/>
    <col min="9733" max="9734" width="14.7109375" style="149" customWidth="1"/>
    <col min="9735" max="9735" width="17.85546875" style="149" customWidth="1"/>
    <col min="9736" max="9736" width="14.7109375" style="149" customWidth="1"/>
    <col min="9737" max="9737" width="18" style="149" customWidth="1"/>
    <col min="9738" max="9738" width="14.5703125" style="149" customWidth="1"/>
    <col min="9739" max="9739" width="16.42578125" style="149" customWidth="1"/>
    <col min="9740" max="9740" width="15.5703125" style="149" customWidth="1"/>
    <col min="9741" max="9741" width="15.42578125" style="149" customWidth="1"/>
    <col min="9742" max="9742" width="14" style="149" customWidth="1"/>
    <col min="9743" max="9743" width="14.7109375" style="149" customWidth="1"/>
    <col min="9744" max="9744" width="31.7109375" style="149" customWidth="1"/>
    <col min="9745" max="9745" width="14.7109375" style="149" customWidth="1"/>
    <col min="9746" max="9984" width="11.42578125" style="149"/>
    <col min="9985" max="9985" width="18" style="149" customWidth="1"/>
    <col min="9986" max="9988" width="24.7109375" style="149" customWidth="1"/>
    <col min="9989" max="9990" width="14.7109375" style="149" customWidth="1"/>
    <col min="9991" max="9991" width="17.85546875" style="149" customWidth="1"/>
    <col min="9992" max="9992" width="14.7109375" style="149" customWidth="1"/>
    <col min="9993" max="9993" width="18" style="149" customWidth="1"/>
    <col min="9994" max="9994" width="14.5703125" style="149" customWidth="1"/>
    <col min="9995" max="9995" width="16.42578125" style="149" customWidth="1"/>
    <col min="9996" max="9996" width="15.5703125" style="149" customWidth="1"/>
    <col min="9997" max="9997" width="15.42578125" style="149" customWidth="1"/>
    <col min="9998" max="9998" width="14" style="149" customWidth="1"/>
    <col min="9999" max="9999" width="14.7109375" style="149" customWidth="1"/>
    <col min="10000" max="10000" width="31.7109375" style="149" customWidth="1"/>
    <col min="10001" max="10001" width="14.7109375" style="149" customWidth="1"/>
    <col min="10002" max="10240" width="11.42578125" style="149"/>
    <col min="10241" max="10241" width="18" style="149" customWidth="1"/>
    <col min="10242" max="10244" width="24.7109375" style="149" customWidth="1"/>
    <col min="10245" max="10246" width="14.7109375" style="149" customWidth="1"/>
    <col min="10247" max="10247" width="17.85546875" style="149" customWidth="1"/>
    <col min="10248" max="10248" width="14.7109375" style="149" customWidth="1"/>
    <col min="10249" max="10249" width="18" style="149" customWidth="1"/>
    <col min="10250" max="10250" width="14.5703125" style="149" customWidth="1"/>
    <col min="10251" max="10251" width="16.42578125" style="149" customWidth="1"/>
    <col min="10252" max="10252" width="15.5703125" style="149" customWidth="1"/>
    <col min="10253" max="10253" width="15.42578125" style="149" customWidth="1"/>
    <col min="10254" max="10254" width="14" style="149" customWidth="1"/>
    <col min="10255" max="10255" width="14.7109375" style="149" customWidth="1"/>
    <col min="10256" max="10256" width="31.7109375" style="149" customWidth="1"/>
    <col min="10257" max="10257" width="14.7109375" style="149" customWidth="1"/>
    <col min="10258" max="10496" width="11.42578125" style="149"/>
    <col min="10497" max="10497" width="18" style="149" customWidth="1"/>
    <col min="10498" max="10500" width="24.7109375" style="149" customWidth="1"/>
    <col min="10501" max="10502" width="14.7109375" style="149" customWidth="1"/>
    <col min="10503" max="10503" width="17.85546875" style="149" customWidth="1"/>
    <col min="10504" max="10504" width="14.7109375" style="149" customWidth="1"/>
    <col min="10505" max="10505" width="18" style="149" customWidth="1"/>
    <col min="10506" max="10506" width="14.5703125" style="149" customWidth="1"/>
    <col min="10507" max="10507" width="16.42578125" style="149" customWidth="1"/>
    <col min="10508" max="10508" width="15.5703125" style="149" customWidth="1"/>
    <col min="10509" max="10509" width="15.42578125" style="149" customWidth="1"/>
    <col min="10510" max="10510" width="14" style="149" customWidth="1"/>
    <col min="10511" max="10511" width="14.7109375" style="149" customWidth="1"/>
    <col min="10512" max="10512" width="31.7109375" style="149" customWidth="1"/>
    <col min="10513" max="10513" width="14.7109375" style="149" customWidth="1"/>
    <col min="10514" max="10752" width="11.42578125" style="149"/>
    <col min="10753" max="10753" width="18" style="149" customWidth="1"/>
    <col min="10754" max="10756" width="24.7109375" style="149" customWidth="1"/>
    <col min="10757" max="10758" width="14.7109375" style="149" customWidth="1"/>
    <col min="10759" max="10759" width="17.85546875" style="149" customWidth="1"/>
    <col min="10760" max="10760" width="14.7109375" style="149" customWidth="1"/>
    <col min="10761" max="10761" width="18" style="149" customWidth="1"/>
    <col min="10762" max="10762" width="14.5703125" style="149" customWidth="1"/>
    <col min="10763" max="10763" width="16.42578125" style="149" customWidth="1"/>
    <col min="10764" max="10764" width="15.5703125" style="149" customWidth="1"/>
    <col min="10765" max="10765" width="15.42578125" style="149" customWidth="1"/>
    <col min="10766" max="10766" width="14" style="149" customWidth="1"/>
    <col min="10767" max="10767" width="14.7109375" style="149" customWidth="1"/>
    <col min="10768" max="10768" width="31.7109375" style="149" customWidth="1"/>
    <col min="10769" max="10769" width="14.7109375" style="149" customWidth="1"/>
    <col min="10770" max="11008" width="11.42578125" style="149"/>
    <col min="11009" max="11009" width="18" style="149" customWidth="1"/>
    <col min="11010" max="11012" width="24.7109375" style="149" customWidth="1"/>
    <col min="11013" max="11014" width="14.7109375" style="149" customWidth="1"/>
    <col min="11015" max="11015" width="17.85546875" style="149" customWidth="1"/>
    <col min="11016" max="11016" width="14.7109375" style="149" customWidth="1"/>
    <col min="11017" max="11017" width="18" style="149" customWidth="1"/>
    <col min="11018" max="11018" width="14.5703125" style="149" customWidth="1"/>
    <col min="11019" max="11019" width="16.42578125" style="149" customWidth="1"/>
    <col min="11020" max="11020" width="15.5703125" style="149" customWidth="1"/>
    <col min="11021" max="11021" width="15.42578125" style="149" customWidth="1"/>
    <col min="11022" max="11022" width="14" style="149" customWidth="1"/>
    <col min="11023" max="11023" width="14.7109375" style="149" customWidth="1"/>
    <col min="11024" max="11024" width="31.7109375" style="149" customWidth="1"/>
    <col min="11025" max="11025" width="14.7109375" style="149" customWidth="1"/>
    <col min="11026" max="11264" width="11.42578125" style="149"/>
    <col min="11265" max="11265" width="18" style="149" customWidth="1"/>
    <col min="11266" max="11268" width="24.7109375" style="149" customWidth="1"/>
    <col min="11269" max="11270" width="14.7109375" style="149" customWidth="1"/>
    <col min="11271" max="11271" width="17.85546875" style="149" customWidth="1"/>
    <col min="11272" max="11272" width="14.7109375" style="149" customWidth="1"/>
    <col min="11273" max="11273" width="18" style="149" customWidth="1"/>
    <col min="11274" max="11274" width="14.5703125" style="149" customWidth="1"/>
    <col min="11275" max="11275" width="16.42578125" style="149" customWidth="1"/>
    <col min="11276" max="11276" width="15.5703125" style="149" customWidth="1"/>
    <col min="11277" max="11277" width="15.42578125" style="149" customWidth="1"/>
    <col min="11278" max="11278" width="14" style="149" customWidth="1"/>
    <col min="11279" max="11279" width="14.7109375" style="149" customWidth="1"/>
    <col min="11280" max="11280" width="31.7109375" style="149" customWidth="1"/>
    <col min="11281" max="11281" width="14.7109375" style="149" customWidth="1"/>
    <col min="11282" max="11520" width="11.42578125" style="149"/>
    <col min="11521" max="11521" width="18" style="149" customWidth="1"/>
    <col min="11522" max="11524" width="24.7109375" style="149" customWidth="1"/>
    <col min="11525" max="11526" width="14.7109375" style="149" customWidth="1"/>
    <col min="11527" max="11527" width="17.85546875" style="149" customWidth="1"/>
    <col min="11528" max="11528" width="14.7109375" style="149" customWidth="1"/>
    <col min="11529" max="11529" width="18" style="149" customWidth="1"/>
    <col min="11530" max="11530" width="14.5703125" style="149" customWidth="1"/>
    <col min="11531" max="11531" width="16.42578125" style="149" customWidth="1"/>
    <col min="11532" max="11532" width="15.5703125" style="149" customWidth="1"/>
    <col min="11533" max="11533" width="15.42578125" style="149" customWidth="1"/>
    <col min="11534" max="11534" width="14" style="149" customWidth="1"/>
    <col min="11535" max="11535" width="14.7109375" style="149" customWidth="1"/>
    <col min="11536" max="11536" width="31.7109375" style="149" customWidth="1"/>
    <col min="11537" max="11537" width="14.7109375" style="149" customWidth="1"/>
    <col min="11538" max="11776" width="11.42578125" style="149"/>
    <col min="11777" max="11777" width="18" style="149" customWidth="1"/>
    <col min="11778" max="11780" width="24.7109375" style="149" customWidth="1"/>
    <col min="11781" max="11782" width="14.7109375" style="149" customWidth="1"/>
    <col min="11783" max="11783" width="17.85546875" style="149" customWidth="1"/>
    <col min="11784" max="11784" width="14.7109375" style="149" customWidth="1"/>
    <col min="11785" max="11785" width="18" style="149" customWidth="1"/>
    <col min="11786" max="11786" width="14.5703125" style="149" customWidth="1"/>
    <col min="11787" max="11787" width="16.42578125" style="149" customWidth="1"/>
    <col min="11788" max="11788" width="15.5703125" style="149" customWidth="1"/>
    <col min="11789" max="11789" width="15.42578125" style="149" customWidth="1"/>
    <col min="11790" max="11790" width="14" style="149" customWidth="1"/>
    <col min="11791" max="11791" width="14.7109375" style="149" customWidth="1"/>
    <col min="11792" max="11792" width="31.7109375" style="149" customWidth="1"/>
    <col min="11793" max="11793" width="14.7109375" style="149" customWidth="1"/>
    <col min="11794" max="12032" width="11.42578125" style="149"/>
    <col min="12033" max="12033" width="18" style="149" customWidth="1"/>
    <col min="12034" max="12036" width="24.7109375" style="149" customWidth="1"/>
    <col min="12037" max="12038" width="14.7109375" style="149" customWidth="1"/>
    <col min="12039" max="12039" width="17.85546875" style="149" customWidth="1"/>
    <col min="12040" max="12040" width="14.7109375" style="149" customWidth="1"/>
    <col min="12041" max="12041" width="18" style="149" customWidth="1"/>
    <col min="12042" max="12042" width="14.5703125" style="149" customWidth="1"/>
    <col min="12043" max="12043" width="16.42578125" style="149" customWidth="1"/>
    <col min="12044" max="12044" width="15.5703125" style="149" customWidth="1"/>
    <col min="12045" max="12045" width="15.42578125" style="149" customWidth="1"/>
    <col min="12046" max="12046" width="14" style="149" customWidth="1"/>
    <col min="12047" max="12047" width="14.7109375" style="149" customWidth="1"/>
    <col min="12048" max="12048" width="31.7109375" style="149" customWidth="1"/>
    <col min="12049" max="12049" width="14.7109375" style="149" customWidth="1"/>
    <col min="12050" max="12288" width="11.42578125" style="149"/>
    <col min="12289" max="12289" width="18" style="149" customWidth="1"/>
    <col min="12290" max="12292" width="24.7109375" style="149" customWidth="1"/>
    <col min="12293" max="12294" width="14.7109375" style="149" customWidth="1"/>
    <col min="12295" max="12295" width="17.85546875" style="149" customWidth="1"/>
    <col min="12296" max="12296" width="14.7109375" style="149" customWidth="1"/>
    <col min="12297" max="12297" width="18" style="149" customWidth="1"/>
    <col min="12298" max="12298" width="14.5703125" style="149" customWidth="1"/>
    <col min="12299" max="12299" width="16.42578125" style="149" customWidth="1"/>
    <col min="12300" max="12300" width="15.5703125" style="149" customWidth="1"/>
    <col min="12301" max="12301" width="15.42578125" style="149" customWidth="1"/>
    <col min="12302" max="12302" width="14" style="149" customWidth="1"/>
    <col min="12303" max="12303" width="14.7109375" style="149" customWidth="1"/>
    <col min="12304" max="12304" width="31.7109375" style="149" customWidth="1"/>
    <col min="12305" max="12305" width="14.7109375" style="149" customWidth="1"/>
    <col min="12306" max="12544" width="11.42578125" style="149"/>
    <col min="12545" max="12545" width="18" style="149" customWidth="1"/>
    <col min="12546" max="12548" width="24.7109375" style="149" customWidth="1"/>
    <col min="12549" max="12550" width="14.7109375" style="149" customWidth="1"/>
    <col min="12551" max="12551" width="17.85546875" style="149" customWidth="1"/>
    <col min="12552" max="12552" width="14.7109375" style="149" customWidth="1"/>
    <col min="12553" max="12553" width="18" style="149" customWidth="1"/>
    <col min="12554" max="12554" width="14.5703125" style="149" customWidth="1"/>
    <col min="12555" max="12555" width="16.42578125" style="149" customWidth="1"/>
    <col min="12556" max="12556" width="15.5703125" style="149" customWidth="1"/>
    <col min="12557" max="12557" width="15.42578125" style="149" customWidth="1"/>
    <col min="12558" max="12558" width="14" style="149" customWidth="1"/>
    <col min="12559" max="12559" width="14.7109375" style="149" customWidth="1"/>
    <col min="12560" max="12560" width="31.7109375" style="149" customWidth="1"/>
    <col min="12561" max="12561" width="14.7109375" style="149" customWidth="1"/>
    <col min="12562" max="12800" width="11.42578125" style="149"/>
    <col min="12801" max="12801" width="18" style="149" customWidth="1"/>
    <col min="12802" max="12804" width="24.7109375" style="149" customWidth="1"/>
    <col min="12805" max="12806" width="14.7109375" style="149" customWidth="1"/>
    <col min="12807" max="12807" width="17.85546875" style="149" customWidth="1"/>
    <col min="12808" max="12808" width="14.7109375" style="149" customWidth="1"/>
    <col min="12809" max="12809" width="18" style="149" customWidth="1"/>
    <col min="12810" max="12810" width="14.5703125" style="149" customWidth="1"/>
    <col min="12811" max="12811" width="16.42578125" style="149" customWidth="1"/>
    <col min="12812" max="12812" width="15.5703125" style="149" customWidth="1"/>
    <col min="12813" max="12813" width="15.42578125" style="149" customWidth="1"/>
    <col min="12814" max="12814" width="14" style="149" customWidth="1"/>
    <col min="12815" max="12815" width="14.7109375" style="149" customWidth="1"/>
    <col min="12816" max="12816" width="31.7109375" style="149" customWidth="1"/>
    <col min="12817" max="12817" width="14.7109375" style="149" customWidth="1"/>
    <col min="12818" max="13056" width="11.42578125" style="149"/>
    <col min="13057" max="13057" width="18" style="149" customWidth="1"/>
    <col min="13058" max="13060" width="24.7109375" style="149" customWidth="1"/>
    <col min="13061" max="13062" width="14.7109375" style="149" customWidth="1"/>
    <col min="13063" max="13063" width="17.85546875" style="149" customWidth="1"/>
    <col min="13064" max="13064" width="14.7109375" style="149" customWidth="1"/>
    <col min="13065" max="13065" width="18" style="149" customWidth="1"/>
    <col min="13066" max="13066" width="14.5703125" style="149" customWidth="1"/>
    <col min="13067" max="13067" width="16.42578125" style="149" customWidth="1"/>
    <col min="13068" max="13068" width="15.5703125" style="149" customWidth="1"/>
    <col min="13069" max="13069" width="15.42578125" style="149" customWidth="1"/>
    <col min="13070" max="13070" width="14" style="149" customWidth="1"/>
    <col min="13071" max="13071" width="14.7109375" style="149" customWidth="1"/>
    <col min="13072" max="13072" width="31.7109375" style="149" customWidth="1"/>
    <col min="13073" max="13073" width="14.7109375" style="149" customWidth="1"/>
    <col min="13074" max="13312" width="11.42578125" style="149"/>
    <col min="13313" max="13313" width="18" style="149" customWidth="1"/>
    <col min="13314" max="13316" width="24.7109375" style="149" customWidth="1"/>
    <col min="13317" max="13318" width="14.7109375" style="149" customWidth="1"/>
    <col min="13319" max="13319" width="17.85546875" style="149" customWidth="1"/>
    <col min="13320" max="13320" width="14.7109375" style="149" customWidth="1"/>
    <col min="13321" max="13321" width="18" style="149" customWidth="1"/>
    <col min="13322" max="13322" width="14.5703125" style="149" customWidth="1"/>
    <col min="13323" max="13323" width="16.42578125" style="149" customWidth="1"/>
    <col min="13324" max="13324" width="15.5703125" style="149" customWidth="1"/>
    <col min="13325" max="13325" width="15.42578125" style="149" customWidth="1"/>
    <col min="13326" max="13326" width="14" style="149" customWidth="1"/>
    <col min="13327" max="13327" width="14.7109375" style="149" customWidth="1"/>
    <col min="13328" max="13328" width="31.7109375" style="149" customWidth="1"/>
    <col min="13329" max="13329" width="14.7109375" style="149" customWidth="1"/>
    <col min="13330" max="13568" width="11.42578125" style="149"/>
    <col min="13569" max="13569" width="18" style="149" customWidth="1"/>
    <col min="13570" max="13572" width="24.7109375" style="149" customWidth="1"/>
    <col min="13573" max="13574" width="14.7109375" style="149" customWidth="1"/>
    <col min="13575" max="13575" width="17.85546875" style="149" customWidth="1"/>
    <col min="13576" max="13576" width="14.7109375" style="149" customWidth="1"/>
    <col min="13577" max="13577" width="18" style="149" customWidth="1"/>
    <col min="13578" max="13578" width="14.5703125" style="149" customWidth="1"/>
    <col min="13579" max="13579" width="16.42578125" style="149" customWidth="1"/>
    <col min="13580" max="13580" width="15.5703125" style="149" customWidth="1"/>
    <col min="13581" max="13581" width="15.42578125" style="149" customWidth="1"/>
    <col min="13582" max="13582" width="14" style="149" customWidth="1"/>
    <col min="13583" max="13583" width="14.7109375" style="149" customWidth="1"/>
    <col min="13584" max="13584" width="31.7109375" style="149" customWidth="1"/>
    <col min="13585" max="13585" width="14.7109375" style="149" customWidth="1"/>
    <col min="13586" max="13824" width="11.42578125" style="149"/>
    <col min="13825" max="13825" width="18" style="149" customWidth="1"/>
    <col min="13826" max="13828" width="24.7109375" style="149" customWidth="1"/>
    <col min="13829" max="13830" width="14.7109375" style="149" customWidth="1"/>
    <col min="13831" max="13831" width="17.85546875" style="149" customWidth="1"/>
    <col min="13832" max="13832" width="14.7109375" style="149" customWidth="1"/>
    <col min="13833" max="13833" width="18" style="149" customWidth="1"/>
    <col min="13834" max="13834" width="14.5703125" style="149" customWidth="1"/>
    <col min="13835" max="13835" width="16.42578125" style="149" customWidth="1"/>
    <col min="13836" max="13836" width="15.5703125" style="149" customWidth="1"/>
    <col min="13837" max="13837" width="15.42578125" style="149" customWidth="1"/>
    <col min="13838" max="13838" width="14" style="149" customWidth="1"/>
    <col min="13839" max="13839" width="14.7109375" style="149" customWidth="1"/>
    <col min="13840" max="13840" width="31.7109375" style="149" customWidth="1"/>
    <col min="13841" max="13841" width="14.7109375" style="149" customWidth="1"/>
    <col min="13842" max="14080" width="11.42578125" style="149"/>
    <col min="14081" max="14081" width="18" style="149" customWidth="1"/>
    <col min="14082" max="14084" width="24.7109375" style="149" customWidth="1"/>
    <col min="14085" max="14086" width="14.7109375" style="149" customWidth="1"/>
    <col min="14087" max="14087" width="17.85546875" style="149" customWidth="1"/>
    <col min="14088" max="14088" width="14.7109375" style="149" customWidth="1"/>
    <col min="14089" max="14089" width="18" style="149" customWidth="1"/>
    <col min="14090" max="14090" width="14.5703125" style="149" customWidth="1"/>
    <col min="14091" max="14091" width="16.42578125" style="149" customWidth="1"/>
    <col min="14092" max="14092" width="15.5703125" style="149" customWidth="1"/>
    <col min="14093" max="14093" width="15.42578125" style="149" customWidth="1"/>
    <col min="14094" max="14094" width="14" style="149" customWidth="1"/>
    <col min="14095" max="14095" width="14.7109375" style="149" customWidth="1"/>
    <col min="14096" max="14096" width="31.7109375" style="149" customWidth="1"/>
    <col min="14097" max="14097" width="14.7109375" style="149" customWidth="1"/>
    <col min="14098" max="14336" width="11.42578125" style="149"/>
    <col min="14337" max="14337" width="18" style="149" customWidth="1"/>
    <col min="14338" max="14340" width="24.7109375" style="149" customWidth="1"/>
    <col min="14341" max="14342" width="14.7109375" style="149" customWidth="1"/>
    <col min="14343" max="14343" width="17.85546875" style="149" customWidth="1"/>
    <col min="14344" max="14344" width="14.7109375" style="149" customWidth="1"/>
    <col min="14345" max="14345" width="18" style="149" customWidth="1"/>
    <col min="14346" max="14346" width="14.5703125" style="149" customWidth="1"/>
    <col min="14347" max="14347" width="16.42578125" style="149" customWidth="1"/>
    <col min="14348" max="14348" width="15.5703125" style="149" customWidth="1"/>
    <col min="14349" max="14349" width="15.42578125" style="149" customWidth="1"/>
    <col min="14350" max="14350" width="14" style="149" customWidth="1"/>
    <col min="14351" max="14351" width="14.7109375" style="149" customWidth="1"/>
    <col min="14352" max="14352" width="31.7109375" style="149" customWidth="1"/>
    <col min="14353" max="14353" width="14.7109375" style="149" customWidth="1"/>
    <col min="14354" max="14592" width="11.42578125" style="149"/>
    <col min="14593" max="14593" width="18" style="149" customWidth="1"/>
    <col min="14594" max="14596" width="24.7109375" style="149" customWidth="1"/>
    <col min="14597" max="14598" width="14.7109375" style="149" customWidth="1"/>
    <col min="14599" max="14599" width="17.85546875" style="149" customWidth="1"/>
    <col min="14600" max="14600" width="14.7109375" style="149" customWidth="1"/>
    <col min="14601" max="14601" width="18" style="149" customWidth="1"/>
    <col min="14602" max="14602" width="14.5703125" style="149" customWidth="1"/>
    <col min="14603" max="14603" width="16.42578125" style="149" customWidth="1"/>
    <col min="14604" max="14604" width="15.5703125" style="149" customWidth="1"/>
    <col min="14605" max="14605" width="15.42578125" style="149" customWidth="1"/>
    <col min="14606" max="14606" width="14" style="149" customWidth="1"/>
    <col min="14607" max="14607" width="14.7109375" style="149" customWidth="1"/>
    <col min="14608" max="14608" width="31.7109375" style="149" customWidth="1"/>
    <col min="14609" max="14609" width="14.7109375" style="149" customWidth="1"/>
    <col min="14610" max="14848" width="11.42578125" style="149"/>
    <col min="14849" max="14849" width="18" style="149" customWidth="1"/>
    <col min="14850" max="14852" width="24.7109375" style="149" customWidth="1"/>
    <col min="14853" max="14854" width="14.7109375" style="149" customWidth="1"/>
    <col min="14855" max="14855" width="17.85546875" style="149" customWidth="1"/>
    <col min="14856" max="14856" width="14.7109375" style="149" customWidth="1"/>
    <col min="14857" max="14857" width="18" style="149" customWidth="1"/>
    <col min="14858" max="14858" width="14.5703125" style="149" customWidth="1"/>
    <col min="14859" max="14859" width="16.42578125" style="149" customWidth="1"/>
    <col min="14860" max="14860" width="15.5703125" style="149" customWidth="1"/>
    <col min="14861" max="14861" width="15.42578125" style="149" customWidth="1"/>
    <col min="14862" max="14862" width="14" style="149" customWidth="1"/>
    <col min="14863" max="14863" width="14.7109375" style="149" customWidth="1"/>
    <col min="14864" max="14864" width="31.7109375" style="149" customWidth="1"/>
    <col min="14865" max="14865" width="14.7109375" style="149" customWidth="1"/>
    <col min="14866" max="15104" width="11.42578125" style="149"/>
    <col min="15105" max="15105" width="18" style="149" customWidth="1"/>
    <col min="15106" max="15108" width="24.7109375" style="149" customWidth="1"/>
    <col min="15109" max="15110" width="14.7109375" style="149" customWidth="1"/>
    <col min="15111" max="15111" width="17.85546875" style="149" customWidth="1"/>
    <col min="15112" max="15112" width="14.7109375" style="149" customWidth="1"/>
    <col min="15113" max="15113" width="18" style="149" customWidth="1"/>
    <col min="15114" max="15114" width="14.5703125" style="149" customWidth="1"/>
    <col min="15115" max="15115" width="16.42578125" style="149" customWidth="1"/>
    <col min="15116" max="15116" width="15.5703125" style="149" customWidth="1"/>
    <col min="15117" max="15117" width="15.42578125" style="149" customWidth="1"/>
    <col min="15118" max="15118" width="14" style="149" customWidth="1"/>
    <col min="15119" max="15119" width="14.7109375" style="149" customWidth="1"/>
    <col min="15120" max="15120" width="31.7109375" style="149" customWidth="1"/>
    <col min="15121" max="15121" width="14.7109375" style="149" customWidth="1"/>
    <col min="15122" max="15360" width="11.42578125" style="149"/>
    <col min="15361" max="15361" width="18" style="149" customWidth="1"/>
    <col min="15362" max="15364" width="24.7109375" style="149" customWidth="1"/>
    <col min="15365" max="15366" width="14.7109375" style="149" customWidth="1"/>
    <col min="15367" max="15367" width="17.85546875" style="149" customWidth="1"/>
    <col min="15368" max="15368" width="14.7109375" style="149" customWidth="1"/>
    <col min="15369" max="15369" width="18" style="149" customWidth="1"/>
    <col min="15370" max="15370" width="14.5703125" style="149" customWidth="1"/>
    <col min="15371" max="15371" width="16.42578125" style="149" customWidth="1"/>
    <col min="15372" max="15372" width="15.5703125" style="149" customWidth="1"/>
    <col min="15373" max="15373" width="15.42578125" style="149" customWidth="1"/>
    <col min="15374" max="15374" width="14" style="149" customWidth="1"/>
    <col min="15375" max="15375" width="14.7109375" style="149" customWidth="1"/>
    <col min="15376" max="15376" width="31.7109375" style="149" customWidth="1"/>
    <col min="15377" max="15377" width="14.7109375" style="149" customWidth="1"/>
    <col min="15378" max="15616" width="11.42578125" style="149"/>
    <col min="15617" max="15617" width="18" style="149" customWidth="1"/>
    <col min="15618" max="15620" width="24.7109375" style="149" customWidth="1"/>
    <col min="15621" max="15622" width="14.7109375" style="149" customWidth="1"/>
    <col min="15623" max="15623" width="17.85546875" style="149" customWidth="1"/>
    <col min="15624" max="15624" width="14.7109375" style="149" customWidth="1"/>
    <col min="15625" max="15625" width="18" style="149" customWidth="1"/>
    <col min="15626" max="15626" width="14.5703125" style="149" customWidth="1"/>
    <col min="15627" max="15627" width="16.42578125" style="149" customWidth="1"/>
    <col min="15628" max="15628" width="15.5703125" style="149" customWidth="1"/>
    <col min="15629" max="15629" width="15.42578125" style="149" customWidth="1"/>
    <col min="15630" max="15630" width="14" style="149" customWidth="1"/>
    <col min="15631" max="15631" width="14.7109375" style="149" customWidth="1"/>
    <col min="15632" max="15632" width="31.7109375" style="149" customWidth="1"/>
    <col min="15633" max="15633" width="14.7109375" style="149" customWidth="1"/>
    <col min="15634" max="15872" width="11.42578125" style="149"/>
    <col min="15873" max="15873" width="18" style="149" customWidth="1"/>
    <col min="15874" max="15876" width="24.7109375" style="149" customWidth="1"/>
    <col min="15877" max="15878" width="14.7109375" style="149" customWidth="1"/>
    <col min="15879" max="15879" width="17.85546875" style="149" customWidth="1"/>
    <col min="15880" max="15880" width="14.7109375" style="149" customWidth="1"/>
    <col min="15881" max="15881" width="18" style="149" customWidth="1"/>
    <col min="15882" max="15882" width="14.5703125" style="149" customWidth="1"/>
    <col min="15883" max="15883" width="16.42578125" style="149" customWidth="1"/>
    <col min="15884" max="15884" width="15.5703125" style="149" customWidth="1"/>
    <col min="15885" max="15885" width="15.42578125" style="149" customWidth="1"/>
    <col min="15886" max="15886" width="14" style="149" customWidth="1"/>
    <col min="15887" max="15887" width="14.7109375" style="149" customWidth="1"/>
    <col min="15888" max="15888" width="31.7109375" style="149" customWidth="1"/>
    <col min="15889" max="15889" width="14.7109375" style="149" customWidth="1"/>
    <col min="15890" max="16128" width="11.42578125" style="149"/>
    <col min="16129" max="16129" width="18" style="149" customWidth="1"/>
    <col min="16130" max="16132" width="24.7109375" style="149" customWidth="1"/>
    <col min="16133" max="16134" width="14.7109375" style="149" customWidth="1"/>
    <col min="16135" max="16135" width="17.85546875" style="149" customWidth="1"/>
    <col min="16136" max="16136" width="14.7109375" style="149" customWidth="1"/>
    <col min="16137" max="16137" width="18" style="149" customWidth="1"/>
    <col min="16138" max="16138" width="14.5703125" style="149" customWidth="1"/>
    <col min="16139" max="16139" width="16.42578125" style="149" customWidth="1"/>
    <col min="16140" max="16140" width="15.5703125" style="149" customWidth="1"/>
    <col min="16141" max="16141" width="15.42578125" style="149" customWidth="1"/>
    <col min="16142" max="16142" width="14" style="149" customWidth="1"/>
    <col min="16143" max="16143" width="14.7109375" style="149" customWidth="1"/>
    <col min="16144" max="16144" width="31.7109375" style="149" customWidth="1"/>
    <col min="16145" max="16145" width="14.7109375" style="149" customWidth="1"/>
    <col min="16146" max="16384" width="11.42578125" style="149"/>
  </cols>
  <sheetData>
    <row r="1" spans="1:19" s="159" customFormat="1" ht="22.5" customHeight="1" x14ac:dyDescent="0.25">
      <c r="A1" s="197"/>
      <c r="B1" s="1624"/>
      <c r="C1" s="1656" t="s">
        <v>0</v>
      </c>
      <c r="D1" s="1656"/>
      <c r="E1" s="1656"/>
      <c r="F1" s="243" t="s">
        <v>1</v>
      </c>
      <c r="G1" s="1658" t="s">
        <v>2</v>
      </c>
      <c r="H1" s="1658"/>
      <c r="I1" s="1624"/>
      <c r="J1" s="1624"/>
      <c r="K1" s="1634" t="s">
        <v>0</v>
      </c>
      <c r="L1" s="1635"/>
      <c r="M1" s="1635"/>
      <c r="N1" s="1635"/>
      <c r="O1" s="1636"/>
      <c r="P1" s="244" t="s">
        <v>1</v>
      </c>
      <c r="Q1" s="244" t="s">
        <v>2</v>
      </c>
      <c r="R1" s="1624"/>
    </row>
    <row r="2" spans="1:19" s="159" customFormat="1" ht="26.25" customHeight="1" x14ac:dyDescent="0.25">
      <c r="A2" s="197"/>
      <c r="B2" s="1624"/>
      <c r="C2" s="1656"/>
      <c r="D2" s="1656"/>
      <c r="E2" s="1656"/>
      <c r="F2" s="1669" t="s">
        <v>3</v>
      </c>
      <c r="G2" s="1669" t="s">
        <v>4</v>
      </c>
      <c r="H2" s="1669"/>
      <c r="I2" s="1624"/>
      <c r="J2" s="1624"/>
      <c r="K2" s="1637"/>
      <c r="L2" s="1638"/>
      <c r="M2" s="1638"/>
      <c r="N2" s="1638"/>
      <c r="O2" s="1639"/>
      <c r="P2" s="1670" t="s">
        <v>3</v>
      </c>
      <c r="Q2" s="242" t="s">
        <v>4</v>
      </c>
      <c r="R2" s="1624"/>
    </row>
    <row r="3" spans="1:19" s="159" customFormat="1" ht="20.25" customHeight="1" x14ac:dyDescent="0.25">
      <c r="A3" s="197"/>
      <c r="B3" s="1624"/>
      <c r="C3" s="1656"/>
      <c r="D3" s="1656"/>
      <c r="E3" s="1656"/>
      <c r="F3" s="1669"/>
      <c r="G3" s="1658" t="s">
        <v>5</v>
      </c>
      <c r="H3" s="1658"/>
      <c r="I3" s="1624"/>
      <c r="J3" s="1624"/>
      <c r="K3" s="1637"/>
      <c r="L3" s="1638"/>
      <c r="M3" s="1638"/>
      <c r="N3" s="1638"/>
      <c r="O3" s="1639"/>
      <c r="P3" s="1670"/>
      <c r="Q3" s="242" t="s">
        <v>5</v>
      </c>
      <c r="R3" s="1624"/>
    </row>
    <row r="4" spans="1:19" s="159" customFormat="1" ht="18.75" customHeight="1" x14ac:dyDescent="0.25">
      <c r="A4" s="197"/>
      <c r="B4" s="1624"/>
      <c r="C4" s="1656"/>
      <c r="D4" s="1656"/>
      <c r="E4" s="1656"/>
      <c r="F4" s="243" t="s">
        <v>6</v>
      </c>
      <c r="G4" s="1669" t="s">
        <v>4</v>
      </c>
      <c r="H4" s="1669"/>
      <c r="I4" s="1624"/>
      <c r="J4" s="1624"/>
      <c r="K4" s="1637"/>
      <c r="L4" s="1638"/>
      <c r="M4" s="1638"/>
      <c r="N4" s="1638"/>
      <c r="O4" s="1639"/>
      <c r="P4" s="244" t="s">
        <v>6</v>
      </c>
      <c r="Q4" s="242" t="s">
        <v>4</v>
      </c>
      <c r="R4" s="1624"/>
    </row>
    <row r="5" spans="1:19" s="159" customFormat="1" ht="18" customHeight="1" x14ac:dyDescent="0.25">
      <c r="A5" s="197"/>
      <c r="B5" s="1624"/>
      <c r="C5" s="1656"/>
      <c r="D5" s="1656"/>
      <c r="E5" s="1656"/>
      <c r="F5" s="238" t="s">
        <v>7</v>
      </c>
      <c r="G5" s="1658" t="s">
        <v>8</v>
      </c>
      <c r="H5" s="1658"/>
      <c r="I5" s="1624"/>
      <c r="J5" s="1624"/>
      <c r="K5" s="1640"/>
      <c r="L5" s="1641"/>
      <c r="M5" s="1641"/>
      <c r="N5" s="1641"/>
      <c r="O5" s="1642"/>
      <c r="P5" s="175" t="s">
        <v>7</v>
      </c>
      <c r="Q5" s="244" t="s">
        <v>9</v>
      </c>
      <c r="R5" s="1624"/>
    </row>
    <row r="6" spans="1:19" s="159" customFormat="1" ht="30" customHeight="1" x14ac:dyDescent="0.25">
      <c r="A6" s="197"/>
      <c r="C6" s="160"/>
      <c r="D6" s="160"/>
      <c r="E6" s="160"/>
    </row>
    <row r="7" spans="1:19" s="161" customFormat="1" ht="80.25" customHeight="1" x14ac:dyDescent="0.25">
      <c r="B7" s="66" t="s">
        <v>10</v>
      </c>
      <c r="C7" s="66" t="s">
        <v>11</v>
      </c>
      <c r="D7" s="66" t="s">
        <v>12</v>
      </c>
      <c r="E7" s="66" t="s">
        <v>13</v>
      </c>
      <c r="F7" s="66" t="s">
        <v>14</v>
      </c>
      <c r="G7" s="66" t="s">
        <v>15</v>
      </c>
      <c r="H7" s="66" t="s">
        <v>16</v>
      </c>
      <c r="I7" s="66" t="s">
        <v>17</v>
      </c>
      <c r="J7" s="66" t="s">
        <v>18</v>
      </c>
      <c r="K7" s="66" t="s">
        <v>19</v>
      </c>
      <c r="L7" s="66" t="s">
        <v>20</v>
      </c>
      <c r="M7" s="66" t="s">
        <v>21</v>
      </c>
      <c r="N7" s="66" t="s">
        <v>22</v>
      </c>
      <c r="O7" s="66" t="s">
        <v>23</v>
      </c>
      <c r="P7" s="66" t="s">
        <v>24</v>
      </c>
      <c r="Q7" s="66" t="s">
        <v>25</v>
      </c>
      <c r="R7" s="66" t="s">
        <v>26</v>
      </c>
      <c r="S7" s="864" t="s">
        <v>1838</v>
      </c>
    </row>
    <row r="8" spans="1:19" s="161" customFormat="1" ht="61.5" customHeight="1" x14ac:dyDescent="0.25">
      <c r="B8" s="162"/>
      <c r="C8" s="172" t="s">
        <v>740</v>
      </c>
      <c r="D8" s="172" t="s">
        <v>911</v>
      </c>
      <c r="E8" s="170">
        <v>2000000</v>
      </c>
      <c r="F8" s="171">
        <v>2</v>
      </c>
      <c r="G8" s="165" t="s">
        <v>54</v>
      </c>
      <c r="H8" s="165" t="s">
        <v>737</v>
      </c>
      <c r="I8" s="166" t="s">
        <v>738</v>
      </c>
      <c r="J8" s="165" t="s">
        <v>734</v>
      </c>
      <c r="K8" s="165" t="s">
        <v>883</v>
      </c>
      <c r="L8" s="165" t="s">
        <v>72</v>
      </c>
      <c r="M8" s="167">
        <f>SUM(E8*F8)</f>
        <v>4000000</v>
      </c>
      <c r="N8" s="167">
        <f>SUM(E8*F8)</f>
        <v>4000000</v>
      </c>
      <c r="O8" s="168" t="s">
        <v>30</v>
      </c>
      <c r="P8" s="168" t="s">
        <v>724</v>
      </c>
      <c r="Q8" s="169" t="s">
        <v>50</v>
      </c>
      <c r="R8" s="174" t="s">
        <v>743</v>
      </c>
      <c r="S8" s="865" t="s">
        <v>1983</v>
      </c>
    </row>
    <row r="9" spans="1:19" s="161" customFormat="1" ht="62.25" customHeight="1" x14ac:dyDescent="0.25">
      <c r="B9" s="162"/>
      <c r="C9" s="172" t="s">
        <v>741</v>
      </c>
      <c r="D9" s="172" t="s">
        <v>741</v>
      </c>
      <c r="E9" s="163">
        <v>900000</v>
      </c>
      <c r="F9" s="171">
        <v>1</v>
      </c>
      <c r="G9" s="165" t="s">
        <v>54</v>
      </c>
      <c r="H9" s="165" t="s">
        <v>737</v>
      </c>
      <c r="I9" s="166" t="s">
        <v>738</v>
      </c>
      <c r="J9" s="165" t="s">
        <v>734</v>
      </c>
      <c r="K9" s="165" t="s">
        <v>883</v>
      </c>
      <c r="L9" s="165" t="s">
        <v>72</v>
      </c>
      <c r="M9" s="167">
        <f>SUM(E9*F9)</f>
        <v>900000</v>
      </c>
      <c r="N9" s="167">
        <f>SUM(E9*F9)</f>
        <v>900000</v>
      </c>
      <c r="O9" s="168" t="s">
        <v>30</v>
      </c>
      <c r="P9" s="168" t="s">
        <v>724</v>
      </c>
      <c r="Q9" s="169" t="s">
        <v>50</v>
      </c>
      <c r="R9" s="174" t="s">
        <v>743</v>
      </c>
      <c r="S9" s="865" t="s">
        <v>1983</v>
      </c>
    </row>
    <row r="10" spans="1:19" s="161" customFormat="1" ht="81" customHeight="1" x14ac:dyDescent="0.25">
      <c r="B10" s="162"/>
      <c r="C10" s="172" t="s">
        <v>742</v>
      </c>
      <c r="D10" s="172" t="s">
        <v>742</v>
      </c>
      <c r="E10" s="163">
        <v>1600000</v>
      </c>
      <c r="F10" s="164">
        <v>4</v>
      </c>
      <c r="G10" s="165" t="s">
        <v>54</v>
      </c>
      <c r="H10" s="165" t="s">
        <v>737</v>
      </c>
      <c r="I10" s="166" t="s">
        <v>738</v>
      </c>
      <c r="J10" s="165" t="s">
        <v>734</v>
      </c>
      <c r="K10" s="229" t="s">
        <v>883</v>
      </c>
      <c r="L10" s="165" t="s">
        <v>72</v>
      </c>
      <c r="M10" s="167">
        <f>SUM(E10*F10)</f>
        <v>6400000</v>
      </c>
      <c r="N10" s="167">
        <f>SUM(E10*F10)</f>
        <v>6400000</v>
      </c>
      <c r="O10" s="168" t="s">
        <v>30</v>
      </c>
      <c r="P10" s="168" t="s">
        <v>724</v>
      </c>
      <c r="Q10" s="169" t="s">
        <v>50</v>
      </c>
      <c r="R10" s="174" t="s">
        <v>743</v>
      </c>
      <c r="S10" s="865" t="s">
        <v>1983</v>
      </c>
    </row>
    <row r="11" spans="1:19" s="161" customFormat="1" ht="51" x14ac:dyDescent="0.25">
      <c r="B11" s="162"/>
      <c r="C11" s="172" t="s">
        <v>739</v>
      </c>
      <c r="D11" s="172" t="s">
        <v>739</v>
      </c>
      <c r="E11" s="163">
        <v>300000</v>
      </c>
      <c r="F11" s="171">
        <v>1</v>
      </c>
      <c r="G11" s="165" t="s">
        <v>54</v>
      </c>
      <c r="H11" s="165" t="s">
        <v>737</v>
      </c>
      <c r="I11" s="166" t="s">
        <v>738</v>
      </c>
      <c r="J11" s="165" t="s">
        <v>734</v>
      </c>
      <c r="K11" s="229" t="s">
        <v>884</v>
      </c>
      <c r="L11" s="165" t="s">
        <v>72</v>
      </c>
      <c r="M11" s="167">
        <f>SUM(E11*F11)</f>
        <v>300000</v>
      </c>
      <c r="N11" s="167">
        <f>SUM(E11*F11)</f>
        <v>300000</v>
      </c>
      <c r="O11" s="168" t="s">
        <v>30</v>
      </c>
      <c r="P11" s="168" t="s">
        <v>724</v>
      </c>
      <c r="Q11" s="169" t="s">
        <v>50</v>
      </c>
      <c r="R11" s="174" t="s">
        <v>743</v>
      </c>
      <c r="S11" s="865" t="s">
        <v>1983</v>
      </c>
    </row>
    <row r="12" spans="1:19" s="154" customFormat="1" ht="15.75" x14ac:dyDescent="0.3">
      <c r="A12" s="194"/>
      <c r="B12" s="1659" t="s">
        <v>45</v>
      </c>
      <c r="C12" s="1660"/>
      <c r="D12" s="1660"/>
      <c r="E12" s="1660"/>
      <c r="F12" s="1660"/>
      <c r="G12" s="1660"/>
      <c r="H12" s="1660"/>
      <c r="I12" s="1661"/>
      <c r="J12" s="1643" t="s">
        <v>45</v>
      </c>
      <c r="K12" s="1644"/>
      <c r="L12" s="1645"/>
      <c r="M12" s="260">
        <f>SUM(M8+M9+M10+M11)</f>
        <v>11600000</v>
      </c>
      <c r="N12" s="261">
        <f>SUM(N8:N11)</f>
        <v>11600000</v>
      </c>
      <c r="O12" s="155"/>
      <c r="P12" s="155"/>
      <c r="Q12" s="156"/>
      <c r="R12" s="79"/>
    </row>
    <row r="13" spans="1:19" s="194" customFormat="1" ht="15.75" x14ac:dyDescent="0.3">
      <c r="B13" s="262"/>
      <c r="C13" s="262"/>
      <c r="D13" s="262"/>
      <c r="E13" s="262"/>
      <c r="F13" s="262"/>
      <c r="G13" s="262"/>
      <c r="H13" s="262"/>
      <c r="I13" s="262"/>
      <c r="J13" s="263"/>
      <c r="K13" s="263"/>
      <c r="L13" s="263"/>
      <c r="M13" s="264"/>
      <c r="N13" s="264"/>
      <c r="O13" s="265"/>
      <c r="P13" s="265"/>
      <c r="Q13" s="266"/>
      <c r="R13" s="265"/>
    </row>
    <row r="14" spans="1:19" s="194" customFormat="1" ht="15.75" x14ac:dyDescent="0.3">
      <c r="B14" s="262"/>
      <c r="C14" s="262"/>
      <c r="D14" s="262"/>
      <c r="E14" s="262"/>
      <c r="F14" s="262"/>
      <c r="G14" s="262"/>
      <c r="H14" s="262"/>
      <c r="I14" s="262"/>
      <c r="J14" s="263"/>
      <c r="K14" s="263"/>
      <c r="L14" s="263"/>
      <c r="M14" s="264"/>
      <c r="N14" s="264"/>
      <c r="O14" s="265"/>
      <c r="P14" s="265"/>
      <c r="Q14" s="266"/>
      <c r="R14" s="265"/>
    </row>
    <row r="15" spans="1:19" s="153" customFormat="1" ht="15.75" x14ac:dyDescent="0.3">
      <c r="A15" s="193"/>
      <c r="B15" s="157"/>
      <c r="C15" s="157"/>
      <c r="D15" s="158"/>
      <c r="E15" s="157"/>
      <c r="F15" s="157"/>
      <c r="G15" s="157"/>
      <c r="H15" s="157"/>
      <c r="I15" s="157"/>
      <c r="J15" s="157"/>
      <c r="K15" s="157"/>
      <c r="L15" s="157"/>
      <c r="M15" s="240"/>
      <c r="N15" s="157"/>
      <c r="O15" s="157"/>
      <c r="P15" s="157"/>
      <c r="Q15" s="157"/>
      <c r="R15" s="157"/>
    </row>
    <row r="16" spans="1:19" s="153" customFormat="1" ht="15.75" x14ac:dyDescent="0.3">
      <c r="A16" s="193"/>
      <c r="B16" s="1680" t="s">
        <v>2</v>
      </c>
      <c r="C16" s="1681"/>
      <c r="D16" s="1662">
        <v>42656</v>
      </c>
      <c r="E16" s="1663"/>
      <c r="F16" s="1664"/>
      <c r="G16" s="157"/>
      <c r="H16" s="157"/>
      <c r="I16" s="157"/>
      <c r="J16" s="200" t="s">
        <v>46</v>
      </c>
      <c r="K16" s="248" t="s">
        <v>736</v>
      </c>
      <c r="L16" s="249"/>
      <c r="M16" s="249"/>
      <c r="N16" s="249"/>
      <c r="O16" s="145"/>
      <c r="P16" s="141"/>
      <c r="Q16" s="141"/>
      <c r="R16" s="141"/>
    </row>
    <row r="17" spans="1:18" s="153" customFormat="1" ht="15.75" x14ac:dyDescent="0.3">
      <c r="A17" s="193"/>
      <c r="B17" s="1680"/>
      <c r="C17" s="1681"/>
      <c r="D17" s="1665"/>
      <c r="E17" s="1666"/>
      <c r="F17" s="1667"/>
      <c r="G17" s="157"/>
      <c r="H17" s="157"/>
      <c r="I17" s="157"/>
      <c r="J17" s="201"/>
      <c r="K17" s="1668" t="s">
        <v>909</v>
      </c>
      <c r="L17" s="1668"/>
      <c r="M17" s="1668"/>
      <c r="N17" s="1668"/>
      <c r="O17" s="157"/>
      <c r="P17" s="1655"/>
      <c r="Q17" s="1655"/>
      <c r="R17" s="1655"/>
    </row>
    <row r="18" spans="1:18" s="153" customFormat="1" ht="15.75" x14ac:dyDescent="0.3">
      <c r="A18" s="193"/>
      <c r="B18" s="157"/>
      <c r="C18" s="157"/>
      <c r="D18" s="158"/>
      <c r="E18" s="157"/>
      <c r="F18" s="157"/>
      <c r="G18" s="157"/>
      <c r="H18" s="157"/>
      <c r="I18" s="157"/>
      <c r="J18" s="157"/>
      <c r="K18" s="157"/>
      <c r="L18" s="157"/>
      <c r="M18" s="240"/>
      <c r="N18" s="157"/>
      <c r="O18" s="157"/>
      <c r="P18" s="141"/>
      <c r="Q18" s="141"/>
      <c r="R18" s="141"/>
    </row>
    <row r="19" spans="1:18" ht="30" x14ac:dyDescent="0.25">
      <c r="B19" s="233" t="s">
        <v>866</v>
      </c>
      <c r="C19" s="234" t="s">
        <v>870</v>
      </c>
      <c r="D19" s="233" t="s">
        <v>869</v>
      </c>
      <c r="P19" s="152"/>
      <c r="Q19" s="152"/>
      <c r="R19" s="152"/>
    </row>
    <row r="20" spans="1:18" ht="39" x14ac:dyDescent="0.25">
      <c r="B20" s="231" t="s">
        <v>883</v>
      </c>
      <c r="C20" s="630">
        <f>SUM(M8:M10)</f>
        <v>11300000</v>
      </c>
      <c r="D20" s="232"/>
    </row>
    <row r="21" spans="1:18" ht="36.75" x14ac:dyDescent="0.25">
      <c r="B21" s="230" t="s">
        <v>755</v>
      </c>
      <c r="C21" s="237">
        <f>SUM(M11)</f>
        <v>300000</v>
      </c>
      <c r="D21" s="232"/>
    </row>
    <row r="22" spans="1:18" ht="18.75" x14ac:dyDescent="0.25">
      <c r="B22" s="235" t="s">
        <v>758</v>
      </c>
      <c r="C22" s="236">
        <f>SUM(C20+C21)</f>
        <v>11600000</v>
      </c>
      <c r="D22" s="232"/>
    </row>
  </sheetData>
  <protectedRanges>
    <protectedRange sqref="M12:Q14" name="Rango1_1_1"/>
  </protectedRanges>
  <sortState ref="B8:S11">
    <sortCondition ref="K8:K11"/>
  </sortState>
  <mergeCells count="19">
    <mergeCell ref="P17:R17"/>
    <mergeCell ref="R1:R5"/>
    <mergeCell ref="G5:H5"/>
    <mergeCell ref="B12:I12"/>
    <mergeCell ref="J12:L12"/>
    <mergeCell ref="B16:C17"/>
    <mergeCell ref="D16:F17"/>
    <mergeCell ref="K17:N17"/>
    <mergeCell ref="B1:B5"/>
    <mergeCell ref="C1:E5"/>
    <mergeCell ref="F2:F3"/>
    <mergeCell ref="G2:H2"/>
    <mergeCell ref="P2:P3"/>
    <mergeCell ref="G3:H3"/>
    <mergeCell ref="G4:H4"/>
    <mergeCell ref="K1:O5"/>
    <mergeCell ref="G1:H1"/>
    <mergeCell ref="I1:I5"/>
    <mergeCell ref="J1:J5"/>
  </mergeCells>
  <pageMargins left="0.70866141732283472" right="0.70866141732283472" top="0.74803149606299213" bottom="0.74803149606299213" header="0.31496062992125984" footer="0.31496062992125984"/>
  <pageSetup paperSize="5" scale="7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topLeftCell="A46" workbookViewId="0">
      <selection activeCell="C51" sqref="C51"/>
    </sheetView>
  </sheetViews>
  <sheetFormatPr baseColWidth="10" defaultRowHeight="13.5" x14ac:dyDescent="0.25"/>
  <cols>
    <col min="1" max="1" width="11.42578125" style="436"/>
    <col min="2" max="2" width="14" style="436" customWidth="1"/>
    <col min="3" max="3" width="19.5703125" style="436" customWidth="1"/>
    <col min="4" max="4" width="19.7109375" style="437" customWidth="1"/>
    <col min="5" max="5" width="9.42578125" style="436" customWidth="1"/>
    <col min="6" max="6" width="10" style="436" customWidth="1"/>
    <col min="7" max="7" width="14.7109375" style="436" customWidth="1"/>
    <col min="8" max="8" width="12.140625" style="436" customWidth="1"/>
    <col min="9" max="9" width="12.42578125" style="436" customWidth="1"/>
    <col min="10" max="10" width="11.28515625" style="436" customWidth="1"/>
    <col min="11" max="11" width="15.140625" style="436" customWidth="1"/>
    <col min="12" max="12" width="9.5703125" style="436" customWidth="1"/>
    <col min="13" max="13" width="17" style="436" hidden="1" customWidth="1"/>
    <col min="14" max="14" width="16.7109375" style="436" customWidth="1"/>
    <col min="15" max="15" width="10.5703125" style="436" customWidth="1"/>
    <col min="16" max="16" width="8.85546875" style="436" customWidth="1"/>
    <col min="17" max="17" width="30" style="436" customWidth="1"/>
    <col min="18" max="18" width="16.7109375" style="436" customWidth="1"/>
    <col min="19" max="257" width="11.42578125" style="436"/>
    <col min="258" max="258" width="18" style="436" customWidth="1"/>
    <col min="259" max="261" width="24.7109375" style="436" customWidth="1"/>
    <col min="262" max="263" width="14.7109375" style="436" customWidth="1"/>
    <col min="264" max="264" width="17.85546875" style="436" customWidth="1"/>
    <col min="265" max="265" width="14.7109375" style="436" customWidth="1"/>
    <col min="266" max="266" width="18" style="436" customWidth="1"/>
    <col min="267" max="267" width="14.5703125" style="436" customWidth="1"/>
    <col min="268" max="268" width="16.42578125" style="436" customWidth="1"/>
    <col min="269" max="269" width="15.5703125" style="436" customWidth="1"/>
    <col min="270" max="270" width="15.42578125" style="436" customWidth="1"/>
    <col min="271" max="271" width="14" style="436" customWidth="1"/>
    <col min="272" max="272" width="14.7109375" style="436" customWidth="1"/>
    <col min="273" max="273" width="31.7109375" style="436" customWidth="1"/>
    <col min="274" max="274" width="14.7109375" style="436" customWidth="1"/>
    <col min="275" max="513" width="11.42578125" style="436"/>
    <col min="514" max="514" width="18" style="436" customWidth="1"/>
    <col min="515" max="517" width="24.7109375" style="436" customWidth="1"/>
    <col min="518" max="519" width="14.7109375" style="436" customWidth="1"/>
    <col min="520" max="520" width="17.85546875" style="436" customWidth="1"/>
    <col min="521" max="521" width="14.7109375" style="436" customWidth="1"/>
    <col min="522" max="522" width="18" style="436" customWidth="1"/>
    <col min="523" max="523" width="14.5703125" style="436" customWidth="1"/>
    <col min="524" max="524" width="16.42578125" style="436" customWidth="1"/>
    <col min="525" max="525" width="15.5703125" style="436" customWidth="1"/>
    <col min="526" max="526" width="15.42578125" style="436" customWidth="1"/>
    <col min="527" max="527" width="14" style="436" customWidth="1"/>
    <col min="528" max="528" width="14.7109375" style="436" customWidth="1"/>
    <col min="529" max="529" width="31.7109375" style="436" customWidth="1"/>
    <col min="530" max="530" width="14.7109375" style="436" customWidth="1"/>
    <col min="531" max="769" width="11.42578125" style="436"/>
    <col min="770" max="770" width="18" style="436" customWidth="1"/>
    <col min="771" max="773" width="24.7109375" style="436" customWidth="1"/>
    <col min="774" max="775" width="14.7109375" style="436" customWidth="1"/>
    <col min="776" max="776" width="17.85546875" style="436" customWidth="1"/>
    <col min="777" max="777" width="14.7109375" style="436" customWidth="1"/>
    <col min="778" max="778" width="18" style="436" customWidth="1"/>
    <col min="779" max="779" width="14.5703125" style="436" customWidth="1"/>
    <col min="780" max="780" width="16.42578125" style="436" customWidth="1"/>
    <col min="781" max="781" width="15.5703125" style="436" customWidth="1"/>
    <col min="782" max="782" width="15.42578125" style="436" customWidth="1"/>
    <col min="783" max="783" width="14" style="436" customWidth="1"/>
    <col min="784" max="784" width="14.7109375" style="436" customWidth="1"/>
    <col min="785" max="785" width="31.7109375" style="436" customWidth="1"/>
    <col min="786" max="786" width="14.7109375" style="436" customWidth="1"/>
    <col min="787" max="1025" width="11.42578125" style="436"/>
    <col min="1026" max="1026" width="18" style="436" customWidth="1"/>
    <col min="1027" max="1029" width="24.7109375" style="436" customWidth="1"/>
    <col min="1030" max="1031" width="14.7109375" style="436" customWidth="1"/>
    <col min="1032" max="1032" width="17.85546875" style="436" customWidth="1"/>
    <col min="1033" max="1033" width="14.7109375" style="436" customWidth="1"/>
    <col min="1034" max="1034" width="18" style="436" customWidth="1"/>
    <col min="1035" max="1035" width="14.5703125" style="436" customWidth="1"/>
    <col min="1036" max="1036" width="16.42578125" style="436" customWidth="1"/>
    <col min="1037" max="1037" width="15.5703125" style="436" customWidth="1"/>
    <col min="1038" max="1038" width="15.42578125" style="436" customWidth="1"/>
    <col min="1039" max="1039" width="14" style="436" customWidth="1"/>
    <col min="1040" max="1040" width="14.7109375" style="436" customWidth="1"/>
    <col min="1041" max="1041" width="31.7109375" style="436" customWidth="1"/>
    <col min="1042" max="1042" width="14.7109375" style="436" customWidth="1"/>
    <col min="1043" max="1281" width="11.42578125" style="436"/>
    <col min="1282" max="1282" width="18" style="436" customWidth="1"/>
    <col min="1283" max="1285" width="24.7109375" style="436" customWidth="1"/>
    <col min="1286" max="1287" width="14.7109375" style="436" customWidth="1"/>
    <col min="1288" max="1288" width="17.85546875" style="436" customWidth="1"/>
    <col min="1289" max="1289" width="14.7109375" style="436" customWidth="1"/>
    <col min="1290" max="1290" width="18" style="436" customWidth="1"/>
    <col min="1291" max="1291" width="14.5703125" style="436" customWidth="1"/>
    <col min="1292" max="1292" width="16.42578125" style="436" customWidth="1"/>
    <col min="1293" max="1293" width="15.5703125" style="436" customWidth="1"/>
    <col min="1294" max="1294" width="15.42578125" style="436" customWidth="1"/>
    <col min="1295" max="1295" width="14" style="436" customWidth="1"/>
    <col min="1296" max="1296" width="14.7109375" style="436" customWidth="1"/>
    <col min="1297" max="1297" width="31.7109375" style="436" customWidth="1"/>
    <col min="1298" max="1298" width="14.7109375" style="436" customWidth="1"/>
    <col min="1299" max="1537" width="11.42578125" style="436"/>
    <col min="1538" max="1538" width="18" style="436" customWidth="1"/>
    <col min="1539" max="1541" width="24.7109375" style="436" customWidth="1"/>
    <col min="1542" max="1543" width="14.7109375" style="436" customWidth="1"/>
    <col min="1544" max="1544" width="17.85546875" style="436" customWidth="1"/>
    <col min="1545" max="1545" width="14.7109375" style="436" customWidth="1"/>
    <col min="1546" max="1546" width="18" style="436" customWidth="1"/>
    <col min="1547" max="1547" width="14.5703125" style="436" customWidth="1"/>
    <col min="1548" max="1548" width="16.42578125" style="436" customWidth="1"/>
    <col min="1549" max="1549" width="15.5703125" style="436" customWidth="1"/>
    <col min="1550" max="1550" width="15.42578125" style="436" customWidth="1"/>
    <col min="1551" max="1551" width="14" style="436" customWidth="1"/>
    <col min="1552" max="1552" width="14.7109375" style="436" customWidth="1"/>
    <col min="1553" max="1553" width="31.7109375" style="436" customWidth="1"/>
    <col min="1554" max="1554" width="14.7109375" style="436" customWidth="1"/>
    <col min="1555" max="1793" width="11.42578125" style="436"/>
    <col min="1794" max="1794" width="18" style="436" customWidth="1"/>
    <col min="1795" max="1797" width="24.7109375" style="436" customWidth="1"/>
    <col min="1798" max="1799" width="14.7109375" style="436" customWidth="1"/>
    <col min="1800" max="1800" width="17.85546875" style="436" customWidth="1"/>
    <col min="1801" max="1801" width="14.7109375" style="436" customWidth="1"/>
    <col min="1802" max="1802" width="18" style="436" customWidth="1"/>
    <col min="1803" max="1803" width="14.5703125" style="436" customWidth="1"/>
    <col min="1804" max="1804" width="16.42578125" style="436" customWidth="1"/>
    <col min="1805" max="1805" width="15.5703125" style="436" customWidth="1"/>
    <col min="1806" max="1806" width="15.42578125" style="436" customWidth="1"/>
    <col min="1807" max="1807" width="14" style="436" customWidth="1"/>
    <col min="1808" max="1808" width="14.7109375" style="436" customWidth="1"/>
    <col min="1809" max="1809" width="31.7109375" style="436" customWidth="1"/>
    <col min="1810" max="1810" width="14.7109375" style="436" customWidth="1"/>
    <col min="1811" max="2049" width="11.42578125" style="436"/>
    <col min="2050" max="2050" width="18" style="436" customWidth="1"/>
    <col min="2051" max="2053" width="24.7109375" style="436" customWidth="1"/>
    <col min="2054" max="2055" width="14.7109375" style="436" customWidth="1"/>
    <col min="2056" max="2056" width="17.85546875" style="436" customWidth="1"/>
    <col min="2057" max="2057" width="14.7109375" style="436" customWidth="1"/>
    <col min="2058" max="2058" width="18" style="436" customWidth="1"/>
    <col min="2059" max="2059" width="14.5703125" style="436" customWidth="1"/>
    <col min="2060" max="2060" width="16.42578125" style="436" customWidth="1"/>
    <col min="2061" max="2061" width="15.5703125" style="436" customWidth="1"/>
    <col min="2062" max="2062" width="15.42578125" style="436" customWidth="1"/>
    <col min="2063" max="2063" width="14" style="436" customWidth="1"/>
    <col min="2064" max="2064" width="14.7109375" style="436" customWidth="1"/>
    <col min="2065" max="2065" width="31.7109375" style="436" customWidth="1"/>
    <col min="2066" max="2066" width="14.7109375" style="436" customWidth="1"/>
    <col min="2067" max="2305" width="11.42578125" style="436"/>
    <col min="2306" max="2306" width="18" style="436" customWidth="1"/>
    <col min="2307" max="2309" width="24.7109375" style="436" customWidth="1"/>
    <col min="2310" max="2311" width="14.7109375" style="436" customWidth="1"/>
    <col min="2312" max="2312" width="17.85546875" style="436" customWidth="1"/>
    <col min="2313" max="2313" width="14.7109375" style="436" customWidth="1"/>
    <col min="2314" max="2314" width="18" style="436" customWidth="1"/>
    <col min="2315" max="2315" width="14.5703125" style="436" customWidth="1"/>
    <col min="2316" max="2316" width="16.42578125" style="436" customWidth="1"/>
    <col min="2317" max="2317" width="15.5703125" style="436" customWidth="1"/>
    <col min="2318" max="2318" width="15.42578125" style="436" customWidth="1"/>
    <col min="2319" max="2319" width="14" style="436" customWidth="1"/>
    <col min="2320" max="2320" width="14.7109375" style="436" customWidth="1"/>
    <col min="2321" max="2321" width="31.7109375" style="436" customWidth="1"/>
    <col min="2322" max="2322" width="14.7109375" style="436" customWidth="1"/>
    <col min="2323" max="2561" width="11.42578125" style="436"/>
    <col min="2562" max="2562" width="18" style="436" customWidth="1"/>
    <col min="2563" max="2565" width="24.7109375" style="436" customWidth="1"/>
    <col min="2566" max="2567" width="14.7109375" style="436" customWidth="1"/>
    <col min="2568" max="2568" width="17.85546875" style="436" customWidth="1"/>
    <col min="2569" max="2569" width="14.7109375" style="436" customWidth="1"/>
    <col min="2570" max="2570" width="18" style="436" customWidth="1"/>
    <col min="2571" max="2571" width="14.5703125" style="436" customWidth="1"/>
    <col min="2572" max="2572" width="16.42578125" style="436" customWidth="1"/>
    <col min="2573" max="2573" width="15.5703125" style="436" customWidth="1"/>
    <col min="2574" max="2574" width="15.42578125" style="436" customWidth="1"/>
    <col min="2575" max="2575" width="14" style="436" customWidth="1"/>
    <col min="2576" max="2576" width="14.7109375" style="436" customWidth="1"/>
    <col min="2577" max="2577" width="31.7109375" style="436" customWidth="1"/>
    <col min="2578" max="2578" width="14.7109375" style="436" customWidth="1"/>
    <col min="2579" max="2817" width="11.42578125" style="436"/>
    <col min="2818" max="2818" width="18" style="436" customWidth="1"/>
    <col min="2819" max="2821" width="24.7109375" style="436" customWidth="1"/>
    <col min="2822" max="2823" width="14.7109375" style="436" customWidth="1"/>
    <col min="2824" max="2824" width="17.85546875" style="436" customWidth="1"/>
    <col min="2825" max="2825" width="14.7109375" style="436" customWidth="1"/>
    <col min="2826" max="2826" width="18" style="436" customWidth="1"/>
    <col min="2827" max="2827" width="14.5703125" style="436" customWidth="1"/>
    <col min="2828" max="2828" width="16.42578125" style="436" customWidth="1"/>
    <col min="2829" max="2829" width="15.5703125" style="436" customWidth="1"/>
    <col min="2830" max="2830" width="15.42578125" style="436" customWidth="1"/>
    <col min="2831" max="2831" width="14" style="436" customWidth="1"/>
    <col min="2832" max="2832" width="14.7109375" style="436" customWidth="1"/>
    <col min="2833" max="2833" width="31.7109375" style="436" customWidth="1"/>
    <col min="2834" max="2834" width="14.7109375" style="436" customWidth="1"/>
    <col min="2835" max="3073" width="11.42578125" style="436"/>
    <col min="3074" max="3074" width="18" style="436" customWidth="1"/>
    <col min="3075" max="3077" width="24.7109375" style="436" customWidth="1"/>
    <col min="3078" max="3079" width="14.7109375" style="436" customWidth="1"/>
    <col min="3080" max="3080" width="17.85546875" style="436" customWidth="1"/>
    <col min="3081" max="3081" width="14.7109375" style="436" customWidth="1"/>
    <col min="3082" max="3082" width="18" style="436" customWidth="1"/>
    <col min="3083" max="3083" width="14.5703125" style="436" customWidth="1"/>
    <col min="3084" max="3084" width="16.42578125" style="436" customWidth="1"/>
    <col min="3085" max="3085" width="15.5703125" style="436" customWidth="1"/>
    <col min="3086" max="3086" width="15.42578125" style="436" customWidth="1"/>
    <col min="3087" max="3087" width="14" style="436" customWidth="1"/>
    <col min="3088" max="3088" width="14.7109375" style="436" customWidth="1"/>
    <col min="3089" max="3089" width="31.7109375" style="436" customWidth="1"/>
    <col min="3090" max="3090" width="14.7109375" style="436" customWidth="1"/>
    <col min="3091" max="3329" width="11.42578125" style="436"/>
    <col min="3330" max="3330" width="18" style="436" customWidth="1"/>
    <col min="3331" max="3333" width="24.7109375" style="436" customWidth="1"/>
    <col min="3334" max="3335" width="14.7109375" style="436" customWidth="1"/>
    <col min="3336" max="3336" width="17.85546875" style="436" customWidth="1"/>
    <col min="3337" max="3337" width="14.7109375" style="436" customWidth="1"/>
    <col min="3338" max="3338" width="18" style="436" customWidth="1"/>
    <col min="3339" max="3339" width="14.5703125" style="436" customWidth="1"/>
    <col min="3340" max="3340" width="16.42578125" style="436" customWidth="1"/>
    <col min="3341" max="3341" width="15.5703125" style="436" customWidth="1"/>
    <col min="3342" max="3342" width="15.42578125" style="436" customWidth="1"/>
    <col min="3343" max="3343" width="14" style="436" customWidth="1"/>
    <col min="3344" max="3344" width="14.7109375" style="436" customWidth="1"/>
    <col min="3345" max="3345" width="31.7109375" style="436" customWidth="1"/>
    <col min="3346" max="3346" width="14.7109375" style="436" customWidth="1"/>
    <col min="3347" max="3585" width="11.42578125" style="436"/>
    <col min="3586" max="3586" width="18" style="436" customWidth="1"/>
    <col min="3587" max="3589" width="24.7109375" style="436" customWidth="1"/>
    <col min="3590" max="3591" width="14.7109375" style="436" customWidth="1"/>
    <col min="3592" max="3592" width="17.85546875" style="436" customWidth="1"/>
    <col min="3593" max="3593" width="14.7109375" style="436" customWidth="1"/>
    <col min="3594" max="3594" width="18" style="436" customWidth="1"/>
    <col min="3595" max="3595" width="14.5703125" style="436" customWidth="1"/>
    <col min="3596" max="3596" width="16.42578125" style="436" customWidth="1"/>
    <col min="3597" max="3597" width="15.5703125" style="436" customWidth="1"/>
    <col min="3598" max="3598" width="15.42578125" style="436" customWidth="1"/>
    <col min="3599" max="3599" width="14" style="436" customWidth="1"/>
    <col min="3600" max="3600" width="14.7109375" style="436" customWidth="1"/>
    <col min="3601" max="3601" width="31.7109375" style="436" customWidth="1"/>
    <col min="3602" max="3602" width="14.7109375" style="436" customWidth="1"/>
    <col min="3603" max="3841" width="11.42578125" style="436"/>
    <col min="3842" max="3842" width="18" style="436" customWidth="1"/>
    <col min="3843" max="3845" width="24.7109375" style="436" customWidth="1"/>
    <col min="3846" max="3847" width="14.7109375" style="436" customWidth="1"/>
    <col min="3848" max="3848" width="17.85546875" style="436" customWidth="1"/>
    <col min="3849" max="3849" width="14.7109375" style="436" customWidth="1"/>
    <col min="3850" max="3850" width="18" style="436" customWidth="1"/>
    <col min="3851" max="3851" width="14.5703125" style="436" customWidth="1"/>
    <col min="3852" max="3852" width="16.42578125" style="436" customWidth="1"/>
    <col min="3853" max="3853" width="15.5703125" style="436" customWidth="1"/>
    <col min="3854" max="3854" width="15.42578125" style="436" customWidth="1"/>
    <col min="3855" max="3855" width="14" style="436" customWidth="1"/>
    <col min="3856" max="3856" width="14.7109375" style="436" customWidth="1"/>
    <col min="3857" max="3857" width="31.7109375" style="436" customWidth="1"/>
    <col min="3858" max="3858" width="14.7109375" style="436" customWidth="1"/>
    <col min="3859" max="4097" width="11.42578125" style="436"/>
    <col min="4098" max="4098" width="18" style="436" customWidth="1"/>
    <col min="4099" max="4101" width="24.7109375" style="436" customWidth="1"/>
    <col min="4102" max="4103" width="14.7109375" style="436" customWidth="1"/>
    <col min="4104" max="4104" width="17.85546875" style="436" customWidth="1"/>
    <col min="4105" max="4105" width="14.7109375" style="436" customWidth="1"/>
    <col min="4106" max="4106" width="18" style="436" customWidth="1"/>
    <col min="4107" max="4107" width="14.5703125" style="436" customWidth="1"/>
    <col min="4108" max="4108" width="16.42578125" style="436" customWidth="1"/>
    <col min="4109" max="4109" width="15.5703125" style="436" customWidth="1"/>
    <col min="4110" max="4110" width="15.42578125" style="436" customWidth="1"/>
    <col min="4111" max="4111" width="14" style="436" customWidth="1"/>
    <col min="4112" max="4112" width="14.7109375" style="436" customWidth="1"/>
    <col min="4113" max="4113" width="31.7109375" style="436" customWidth="1"/>
    <col min="4114" max="4114" width="14.7109375" style="436" customWidth="1"/>
    <col min="4115" max="4353" width="11.42578125" style="436"/>
    <col min="4354" max="4354" width="18" style="436" customWidth="1"/>
    <col min="4355" max="4357" width="24.7109375" style="436" customWidth="1"/>
    <col min="4358" max="4359" width="14.7109375" style="436" customWidth="1"/>
    <col min="4360" max="4360" width="17.85546875" style="436" customWidth="1"/>
    <col min="4361" max="4361" width="14.7109375" style="436" customWidth="1"/>
    <col min="4362" max="4362" width="18" style="436" customWidth="1"/>
    <col min="4363" max="4363" width="14.5703125" style="436" customWidth="1"/>
    <col min="4364" max="4364" width="16.42578125" style="436" customWidth="1"/>
    <col min="4365" max="4365" width="15.5703125" style="436" customWidth="1"/>
    <col min="4366" max="4366" width="15.42578125" style="436" customWidth="1"/>
    <col min="4367" max="4367" width="14" style="436" customWidth="1"/>
    <col min="4368" max="4368" width="14.7109375" style="436" customWidth="1"/>
    <col min="4369" max="4369" width="31.7109375" style="436" customWidth="1"/>
    <col min="4370" max="4370" width="14.7109375" style="436" customWidth="1"/>
    <col min="4371" max="4609" width="11.42578125" style="436"/>
    <col min="4610" max="4610" width="18" style="436" customWidth="1"/>
    <col min="4611" max="4613" width="24.7109375" style="436" customWidth="1"/>
    <col min="4614" max="4615" width="14.7109375" style="436" customWidth="1"/>
    <col min="4616" max="4616" width="17.85546875" style="436" customWidth="1"/>
    <col min="4617" max="4617" width="14.7109375" style="436" customWidth="1"/>
    <col min="4618" max="4618" width="18" style="436" customWidth="1"/>
    <col min="4619" max="4619" width="14.5703125" style="436" customWidth="1"/>
    <col min="4620" max="4620" width="16.42578125" style="436" customWidth="1"/>
    <col min="4621" max="4621" width="15.5703125" style="436" customWidth="1"/>
    <col min="4622" max="4622" width="15.42578125" style="436" customWidth="1"/>
    <col min="4623" max="4623" width="14" style="436" customWidth="1"/>
    <col min="4624" max="4624" width="14.7109375" style="436" customWidth="1"/>
    <col min="4625" max="4625" width="31.7109375" style="436" customWidth="1"/>
    <col min="4626" max="4626" width="14.7109375" style="436" customWidth="1"/>
    <col min="4627" max="4865" width="11.42578125" style="436"/>
    <col min="4866" max="4866" width="18" style="436" customWidth="1"/>
    <col min="4867" max="4869" width="24.7109375" style="436" customWidth="1"/>
    <col min="4870" max="4871" width="14.7109375" style="436" customWidth="1"/>
    <col min="4872" max="4872" width="17.85546875" style="436" customWidth="1"/>
    <col min="4873" max="4873" width="14.7109375" style="436" customWidth="1"/>
    <col min="4874" max="4874" width="18" style="436" customWidth="1"/>
    <col min="4875" max="4875" width="14.5703125" style="436" customWidth="1"/>
    <col min="4876" max="4876" width="16.42578125" style="436" customWidth="1"/>
    <col min="4877" max="4877" width="15.5703125" style="436" customWidth="1"/>
    <col min="4878" max="4878" width="15.42578125" style="436" customWidth="1"/>
    <col min="4879" max="4879" width="14" style="436" customWidth="1"/>
    <col min="4880" max="4880" width="14.7109375" style="436" customWidth="1"/>
    <col min="4881" max="4881" width="31.7109375" style="436" customWidth="1"/>
    <col min="4882" max="4882" width="14.7109375" style="436" customWidth="1"/>
    <col min="4883" max="5121" width="11.42578125" style="436"/>
    <col min="5122" max="5122" width="18" style="436" customWidth="1"/>
    <col min="5123" max="5125" width="24.7109375" style="436" customWidth="1"/>
    <col min="5126" max="5127" width="14.7109375" style="436" customWidth="1"/>
    <col min="5128" max="5128" width="17.85546875" style="436" customWidth="1"/>
    <col min="5129" max="5129" width="14.7109375" style="436" customWidth="1"/>
    <col min="5130" max="5130" width="18" style="436" customWidth="1"/>
    <col min="5131" max="5131" width="14.5703125" style="436" customWidth="1"/>
    <col min="5132" max="5132" width="16.42578125" style="436" customWidth="1"/>
    <col min="5133" max="5133" width="15.5703125" style="436" customWidth="1"/>
    <col min="5134" max="5134" width="15.42578125" style="436" customWidth="1"/>
    <col min="5135" max="5135" width="14" style="436" customWidth="1"/>
    <col min="5136" max="5136" width="14.7109375" style="436" customWidth="1"/>
    <col min="5137" max="5137" width="31.7109375" style="436" customWidth="1"/>
    <col min="5138" max="5138" width="14.7109375" style="436" customWidth="1"/>
    <col min="5139" max="5377" width="11.42578125" style="436"/>
    <col min="5378" max="5378" width="18" style="436" customWidth="1"/>
    <col min="5379" max="5381" width="24.7109375" style="436" customWidth="1"/>
    <col min="5382" max="5383" width="14.7109375" style="436" customWidth="1"/>
    <col min="5384" max="5384" width="17.85546875" style="436" customWidth="1"/>
    <col min="5385" max="5385" width="14.7109375" style="436" customWidth="1"/>
    <col min="5386" max="5386" width="18" style="436" customWidth="1"/>
    <col min="5387" max="5387" width="14.5703125" style="436" customWidth="1"/>
    <col min="5388" max="5388" width="16.42578125" style="436" customWidth="1"/>
    <col min="5389" max="5389" width="15.5703125" style="436" customWidth="1"/>
    <col min="5390" max="5390" width="15.42578125" style="436" customWidth="1"/>
    <col min="5391" max="5391" width="14" style="436" customWidth="1"/>
    <col min="5392" max="5392" width="14.7109375" style="436" customWidth="1"/>
    <col min="5393" max="5393" width="31.7109375" style="436" customWidth="1"/>
    <col min="5394" max="5394" width="14.7109375" style="436" customWidth="1"/>
    <col min="5395" max="5633" width="11.42578125" style="436"/>
    <col min="5634" max="5634" width="18" style="436" customWidth="1"/>
    <col min="5635" max="5637" width="24.7109375" style="436" customWidth="1"/>
    <col min="5638" max="5639" width="14.7109375" style="436" customWidth="1"/>
    <col min="5640" max="5640" width="17.85546875" style="436" customWidth="1"/>
    <col min="5641" max="5641" width="14.7109375" style="436" customWidth="1"/>
    <col min="5642" max="5642" width="18" style="436" customWidth="1"/>
    <col min="5643" max="5643" width="14.5703125" style="436" customWidth="1"/>
    <col min="5644" max="5644" width="16.42578125" style="436" customWidth="1"/>
    <col min="5645" max="5645" width="15.5703125" style="436" customWidth="1"/>
    <col min="5646" max="5646" width="15.42578125" style="436" customWidth="1"/>
    <col min="5647" max="5647" width="14" style="436" customWidth="1"/>
    <col min="5648" max="5648" width="14.7109375" style="436" customWidth="1"/>
    <col min="5649" max="5649" width="31.7109375" style="436" customWidth="1"/>
    <col min="5650" max="5650" width="14.7109375" style="436" customWidth="1"/>
    <col min="5651" max="5889" width="11.42578125" style="436"/>
    <col min="5890" max="5890" width="18" style="436" customWidth="1"/>
    <col min="5891" max="5893" width="24.7109375" style="436" customWidth="1"/>
    <col min="5894" max="5895" width="14.7109375" style="436" customWidth="1"/>
    <col min="5896" max="5896" width="17.85546875" style="436" customWidth="1"/>
    <col min="5897" max="5897" width="14.7109375" style="436" customWidth="1"/>
    <col min="5898" max="5898" width="18" style="436" customWidth="1"/>
    <col min="5899" max="5899" width="14.5703125" style="436" customWidth="1"/>
    <col min="5900" max="5900" width="16.42578125" style="436" customWidth="1"/>
    <col min="5901" max="5901" width="15.5703125" style="436" customWidth="1"/>
    <col min="5902" max="5902" width="15.42578125" style="436" customWidth="1"/>
    <col min="5903" max="5903" width="14" style="436" customWidth="1"/>
    <col min="5904" max="5904" width="14.7109375" style="436" customWidth="1"/>
    <col min="5905" max="5905" width="31.7109375" style="436" customWidth="1"/>
    <col min="5906" max="5906" width="14.7109375" style="436" customWidth="1"/>
    <col min="5907" max="6145" width="11.42578125" style="436"/>
    <col min="6146" max="6146" width="18" style="436" customWidth="1"/>
    <col min="6147" max="6149" width="24.7109375" style="436" customWidth="1"/>
    <col min="6150" max="6151" width="14.7109375" style="436" customWidth="1"/>
    <col min="6152" max="6152" width="17.85546875" style="436" customWidth="1"/>
    <col min="6153" max="6153" width="14.7109375" style="436" customWidth="1"/>
    <col min="6154" max="6154" width="18" style="436" customWidth="1"/>
    <col min="6155" max="6155" width="14.5703125" style="436" customWidth="1"/>
    <col min="6156" max="6156" width="16.42578125" style="436" customWidth="1"/>
    <col min="6157" max="6157" width="15.5703125" style="436" customWidth="1"/>
    <col min="6158" max="6158" width="15.42578125" style="436" customWidth="1"/>
    <col min="6159" max="6159" width="14" style="436" customWidth="1"/>
    <col min="6160" max="6160" width="14.7109375" style="436" customWidth="1"/>
    <col min="6161" max="6161" width="31.7109375" style="436" customWidth="1"/>
    <col min="6162" max="6162" width="14.7109375" style="436" customWidth="1"/>
    <col min="6163" max="6401" width="11.42578125" style="436"/>
    <col min="6402" max="6402" width="18" style="436" customWidth="1"/>
    <col min="6403" max="6405" width="24.7109375" style="436" customWidth="1"/>
    <col min="6406" max="6407" width="14.7109375" style="436" customWidth="1"/>
    <col min="6408" max="6408" width="17.85546875" style="436" customWidth="1"/>
    <col min="6409" max="6409" width="14.7109375" style="436" customWidth="1"/>
    <col min="6410" max="6410" width="18" style="436" customWidth="1"/>
    <col min="6411" max="6411" width="14.5703125" style="436" customWidth="1"/>
    <col min="6412" max="6412" width="16.42578125" style="436" customWidth="1"/>
    <col min="6413" max="6413" width="15.5703125" style="436" customWidth="1"/>
    <col min="6414" max="6414" width="15.42578125" style="436" customWidth="1"/>
    <col min="6415" max="6415" width="14" style="436" customWidth="1"/>
    <col min="6416" max="6416" width="14.7109375" style="436" customWidth="1"/>
    <col min="6417" max="6417" width="31.7109375" style="436" customWidth="1"/>
    <col min="6418" max="6418" width="14.7109375" style="436" customWidth="1"/>
    <col min="6419" max="6657" width="11.42578125" style="436"/>
    <col min="6658" max="6658" width="18" style="436" customWidth="1"/>
    <col min="6659" max="6661" width="24.7109375" style="436" customWidth="1"/>
    <col min="6662" max="6663" width="14.7109375" style="436" customWidth="1"/>
    <col min="6664" max="6664" width="17.85546875" style="436" customWidth="1"/>
    <col min="6665" max="6665" width="14.7109375" style="436" customWidth="1"/>
    <col min="6666" max="6666" width="18" style="436" customWidth="1"/>
    <col min="6667" max="6667" width="14.5703125" style="436" customWidth="1"/>
    <col min="6668" max="6668" width="16.42578125" style="436" customWidth="1"/>
    <col min="6669" max="6669" width="15.5703125" style="436" customWidth="1"/>
    <col min="6670" max="6670" width="15.42578125" style="436" customWidth="1"/>
    <col min="6671" max="6671" width="14" style="436" customWidth="1"/>
    <col min="6672" max="6672" width="14.7109375" style="436" customWidth="1"/>
    <col min="6673" max="6673" width="31.7109375" style="436" customWidth="1"/>
    <col min="6674" max="6674" width="14.7109375" style="436" customWidth="1"/>
    <col min="6675" max="6913" width="11.42578125" style="436"/>
    <col min="6914" max="6914" width="18" style="436" customWidth="1"/>
    <col min="6915" max="6917" width="24.7109375" style="436" customWidth="1"/>
    <col min="6918" max="6919" width="14.7109375" style="436" customWidth="1"/>
    <col min="6920" max="6920" width="17.85546875" style="436" customWidth="1"/>
    <col min="6921" max="6921" width="14.7109375" style="436" customWidth="1"/>
    <col min="6922" max="6922" width="18" style="436" customWidth="1"/>
    <col min="6923" max="6923" width="14.5703125" style="436" customWidth="1"/>
    <col min="6924" max="6924" width="16.42578125" style="436" customWidth="1"/>
    <col min="6925" max="6925" width="15.5703125" style="436" customWidth="1"/>
    <col min="6926" max="6926" width="15.42578125" style="436" customWidth="1"/>
    <col min="6927" max="6927" width="14" style="436" customWidth="1"/>
    <col min="6928" max="6928" width="14.7109375" style="436" customWidth="1"/>
    <col min="6929" max="6929" width="31.7109375" style="436" customWidth="1"/>
    <col min="6930" max="6930" width="14.7109375" style="436" customWidth="1"/>
    <col min="6931" max="7169" width="11.42578125" style="436"/>
    <col min="7170" max="7170" width="18" style="436" customWidth="1"/>
    <col min="7171" max="7173" width="24.7109375" style="436" customWidth="1"/>
    <col min="7174" max="7175" width="14.7109375" style="436" customWidth="1"/>
    <col min="7176" max="7176" width="17.85546875" style="436" customWidth="1"/>
    <col min="7177" max="7177" width="14.7109375" style="436" customWidth="1"/>
    <col min="7178" max="7178" width="18" style="436" customWidth="1"/>
    <col min="7179" max="7179" width="14.5703125" style="436" customWidth="1"/>
    <col min="7180" max="7180" width="16.42578125" style="436" customWidth="1"/>
    <col min="7181" max="7181" width="15.5703125" style="436" customWidth="1"/>
    <col min="7182" max="7182" width="15.42578125" style="436" customWidth="1"/>
    <col min="7183" max="7183" width="14" style="436" customWidth="1"/>
    <col min="7184" max="7184" width="14.7109375" style="436" customWidth="1"/>
    <col min="7185" max="7185" width="31.7109375" style="436" customWidth="1"/>
    <col min="7186" max="7186" width="14.7109375" style="436" customWidth="1"/>
    <col min="7187" max="7425" width="11.42578125" style="436"/>
    <col min="7426" max="7426" width="18" style="436" customWidth="1"/>
    <col min="7427" max="7429" width="24.7109375" style="436" customWidth="1"/>
    <col min="7430" max="7431" width="14.7109375" style="436" customWidth="1"/>
    <col min="7432" max="7432" width="17.85546875" style="436" customWidth="1"/>
    <col min="7433" max="7433" width="14.7109375" style="436" customWidth="1"/>
    <col min="7434" max="7434" width="18" style="436" customWidth="1"/>
    <col min="7435" max="7435" width="14.5703125" style="436" customWidth="1"/>
    <col min="7436" max="7436" width="16.42578125" style="436" customWidth="1"/>
    <col min="7437" max="7437" width="15.5703125" style="436" customWidth="1"/>
    <col min="7438" max="7438" width="15.42578125" style="436" customWidth="1"/>
    <col min="7439" max="7439" width="14" style="436" customWidth="1"/>
    <col min="7440" max="7440" width="14.7109375" style="436" customWidth="1"/>
    <col min="7441" max="7441" width="31.7109375" style="436" customWidth="1"/>
    <col min="7442" max="7442" width="14.7109375" style="436" customWidth="1"/>
    <col min="7443" max="7681" width="11.42578125" style="436"/>
    <col min="7682" max="7682" width="18" style="436" customWidth="1"/>
    <col min="7683" max="7685" width="24.7109375" style="436" customWidth="1"/>
    <col min="7686" max="7687" width="14.7109375" style="436" customWidth="1"/>
    <col min="7688" max="7688" width="17.85546875" style="436" customWidth="1"/>
    <col min="7689" max="7689" width="14.7109375" style="436" customWidth="1"/>
    <col min="7690" max="7690" width="18" style="436" customWidth="1"/>
    <col min="7691" max="7691" width="14.5703125" style="436" customWidth="1"/>
    <col min="7692" max="7692" width="16.42578125" style="436" customWidth="1"/>
    <col min="7693" max="7693" width="15.5703125" style="436" customWidth="1"/>
    <col min="7694" max="7694" width="15.42578125" style="436" customWidth="1"/>
    <col min="7695" max="7695" width="14" style="436" customWidth="1"/>
    <col min="7696" max="7696" width="14.7109375" style="436" customWidth="1"/>
    <col min="7697" max="7697" width="31.7109375" style="436" customWidth="1"/>
    <col min="7698" max="7698" width="14.7109375" style="436" customWidth="1"/>
    <col min="7699" max="7937" width="11.42578125" style="436"/>
    <col min="7938" max="7938" width="18" style="436" customWidth="1"/>
    <col min="7939" max="7941" width="24.7109375" style="436" customWidth="1"/>
    <col min="7942" max="7943" width="14.7109375" style="436" customWidth="1"/>
    <col min="7944" max="7944" width="17.85546875" style="436" customWidth="1"/>
    <col min="7945" max="7945" width="14.7109375" style="436" customWidth="1"/>
    <col min="7946" max="7946" width="18" style="436" customWidth="1"/>
    <col min="7947" max="7947" width="14.5703125" style="436" customWidth="1"/>
    <col min="7948" max="7948" width="16.42578125" style="436" customWidth="1"/>
    <col min="7949" max="7949" width="15.5703125" style="436" customWidth="1"/>
    <col min="7950" max="7950" width="15.42578125" style="436" customWidth="1"/>
    <col min="7951" max="7951" width="14" style="436" customWidth="1"/>
    <col min="7952" max="7952" width="14.7109375" style="436" customWidth="1"/>
    <col min="7953" max="7953" width="31.7109375" style="436" customWidth="1"/>
    <col min="7954" max="7954" width="14.7109375" style="436" customWidth="1"/>
    <col min="7955" max="8193" width="11.42578125" style="436"/>
    <col min="8194" max="8194" width="18" style="436" customWidth="1"/>
    <col min="8195" max="8197" width="24.7109375" style="436" customWidth="1"/>
    <col min="8198" max="8199" width="14.7109375" style="436" customWidth="1"/>
    <col min="8200" max="8200" width="17.85546875" style="436" customWidth="1"/>
    <col min="8201" max="8201" width="14.7109375" style="436" customWidth="1"/>
    <col min="8202" max="8202" width="18" style="436" customWidth="1"/>
    <col min="8203" max="8203" width="14.5703125" style="436" customWidth="1"/>
    <col min="8204" max="8204" width="16.42578125" style="436" customWidth="1"/>
    <col min="8205" max="8205" width="15.5703125" style="436" customWidth="1"/>
    <col min="8206" max="8206" width="15.42578125" style="436" customWidth="1"/>
    <col min="8207" max="8207" width="14" style="436" customWidth="1"/>
    <col min="8208" max="8208" width="14.7109375" style="436" customWidth="1"/>
    <col min="8209" max="8209" width="31.7109375" style="436" customWidth="1"/>
    <col min="8210" max="8210" width="14.7109375" style="436" customWidth="1"/>
    <col min="8211" max="8449" width="11.42578125" style="436"/>
    <col min="8450" max="8450" width="18" style="436" customWidth="1"/>
    <col min="8451" max="8453" width="24.7109375" style="436" customWidth="1"/>
    <col min="8454" max="8455" width="14.7109375" style="436" customWidth="1"/>
    <col min="8456" max="8456" width="17.85546875" style="436" customWidth="1"/>
    <col min="8457" max="8457" width="14.7109375" style="436" customWidth="1"/>
    <col min="8458" max="8458" width="18" style="436" customWidth="1"/>
    <col min="8459" max="8459" width="14.5703125" style="436" customWidth="1"/>
    <col min="8460" max="8460" width="16.42578125" style="436" customWidth="1"/>
    <col min="8461" max="8461" width="15.5703125" style="436" customWidth="1"/>
    <col min="8462" max="8462" width="15.42578125" style="436" customWidth="1"/>
    <col min="8463" max="8463" width="14" style="436" customWidth="1"/>
    <col min="8464" max="8464" width="14.7109375" style="436" customWidth="1"/>
    <col min="8465" max="8465" width="31.7109375" style="436" customWidth="1"/>
    <col min="8466" max="8466" width="14.7109375" style="436" customWidth="1"/>
    <col min="8467" max="8705" width="11.42578125" style="436"/>
    <col min="8706" max="8706" width="18" style="436" customWidth="1"/>
    <col min="8707" max="8709" width="24.7109375" style="436" customWidth="1"/>
    <col min="8710" max="8711" width="14.7109375" style="436" customWidth="1"/>
    <col min="8712" max="8712" width="17.85546875" style="436" customWidth="1"/>
    <col min="8713" max="8713" width="14.7109375" style="436" customWidth="1"/>
    <col min="8714" max="8714" width="18" style="436" customWidth="1"/>
    <col min="8715" max="8715" width="14.5703125" style="436" customWidth="1"/>
    <col min="8716" max="8716" width="16.42578125" style="436" customWidth="1"/>
    <col min="8717" max="8717" width="15.5703125" style="436" customWidth="1"/>
    <col min="8718" max="8718" width="15.42578125" style="436" customWidth="1"/>
    <col min="8719" max="8719" width="14" style="436" customWidth="1"/>
    <col min="8720" max="8720" width="14.7109375" style="436" customWidth="1"/>
    <col min="8721" max="8721" width="31.7109375" style="436" customWidth="1"/>
    <col min="8722" max="8722" width="14.7109375" style="436" customWidth="1"/>
    <col min="8723" max="8961" width="11.42578125" style="436"/>
    <col min="8962" max="8962" width="18" style="436" customWidth="1"/>
    <col min="8963" max="8965" width="24.7109375" style="436" customWidth="1"/>
    <col min="8966" max="8967" width="14.7109375" style="436" customWidth="1"/>
    <col min="8968" max="8968" width="17.85546875" style="436" customWidth="1"/>
    <col min="8969" max="8969" width="14.7109375" style="436" customWidth="1"/>
    <col min="8970" max="8970" width="18" style="436" customWidth="1"/>
    <col min="8971" max="8971" width="14.5703125" style="436" customWidth="1"/>
    <col min="8972" max="8972" width="16.42578125" style="436" customWidth="1"/>
    <col min="8973" max="8973" width="15.5703125" style="436" customWidth="1"/>
    <col min="8974" max="8974" width="15.42578125" style="436" customWidth="1"/>
    <col min="8975" max="8975" width="14" style="436" customWidth="1"/>
    <col min="8976" max="8976" width="14.7109375" style="436" customWidth="1"/>
    <col min="8977" max="8977" width="31.7109375" style="436" customWidth="1"/>
    <col min="8978" max="8978" width="14.7109375" style="436" customWidth="1"/>
    <col min="8979" max="9217" width="11.42578125" style="436"/>
    <col min="9218" max="9218" width="18" style="436" customWidth="1"/>
    <col min="9219" max="9221" width="24.7109375" style="436" customWidth="1"/>
    <col min="9222" max="9223" width="14.7109375" style="436" customWidth="1"/>
    <col min="9224" max="9224" width="17.85546875" style="436" customWidth="1"/>
    <col min="9225" max="9225" width="14.7109375" style="436" customWidth="1"/>
    <col min="9226" max="9226" width="18" style="436" customWidth="1"/>
    <col min="9227" max="9227" width="14.5703125" style="436" customWidth="1"/>
    <col min="9228" max="9228" width="16.42578125" style="436" customWidth="1"/>
    <col min="9229" max="9229" width="15.5703125" style="436" customWidth="1"/>
    <col min="9230" max="9230" width="15.42578125" style="436" customWidth="1"/>
    <col min="9231" max="9231" width="14" style="436" customWidth="1"/>
    <col min="9232" max="9232" width="14.7109375" style="436" customWidth="1"/>
    <col min="9233" max="9233" width="31.7109375" style="436" customWidth="1"/>
    <col min="9234" max="9234" width="14.7109375" style="436" customWidth="1"/>
    <col min="9235" max="9473" width="11.42578125" style="436"/>
    <col min="9474" max="9474" width="18" style="436" customWidth="1"/>
    <col min="9475" max="9477" width="24.7109375" style="436" customWidth="1"/>
    <col min="9478" max="9479" width="14.7109375" style="436" customWidth="1"/>
    <col min="9480" max="9480" width="17.85546875" style="436" customWidth="1"/>
    <col min="9481" max="9481" width="14.7109375" style="436" customWidth="1"/>
    <col min="9482" max="9482" width="18" style="436" customWidth="1"/>
    <col min="9483" max="9483" width="14.5703125" style="436" customWidth="1"/>
    <col min="9484" max="9484" width="16.42578125" style="436" customWidth="1"/>
    <col min="9485" max="9485" width="15.5703125" style="436" customWidth="1"/>
    <col min="9486" max="9486" width="15.42578125" style="436" customWidth="1"/>
    <col min="9487" max="9487" width="14" style="436" customWidth="1"/>
    <col min="9488" max="9488" width="14.7109375" style="436" customWidth="1"/>
    <col min="9489" max="9489" width="31.7109375" style="436" customWidth="1"/>
    <col min="9490" max="9490" width="14.7109375" style="436" customWidth="1"/>
    <col min="9491" max="9729" width="11.42578125" style="436"/>
    <col min="9730" max="9730" width="18" style="436" customWidth="1"/>
    <col min="9731" max="9733" width="24.7109375" style="436" customWidth="1"/>
    <col min="9734" max="9735" width="14.7109375" style="436" customWidth="1"/>
    <col min="9736" max="9736" width="17.85546875" style="436" customWidth="1"/>
    <col min="9737" max="9737" width="14.7109375" style="436" customWidth="1"/>
    <col min="9738" max="9738" width="18" style="436" customWidth="1"/>
    <col min="9739" max="9739" width="14.5703125" style="436" customWidth="1"/>
    <col min="9740" max="9740" width="16.42578125" style="436" customWidth="1"/>
    <col min="9741" max="9741" width="15.5703125" style="436" customWidth="1"/>
    <col min="9742" max="9742" width="15.42578125" style="436" customWidth="1"/>
    <col min="9743" max="9743" width="14" style="436" customWidth="1"/>
    <col min="9744" max="9744" width="14.7109375" style="436" customWidth="1"/>
    <col min="9745" max="9745" width="31.7109375" style="436" customWidth="1"/>
    <col min="9746" max="9746" width="14.7109375" style="436" customWidth="1"/>
    <col min="9747" max="9985" width="11.42578125" style="436"/>
    <col min="9986" max="9986" width="18" style="436" customWidth="1"/>
    <col min="9987" max="9989" width="24.7109375" style="436" customWidth="1"/>
    <col min="9990" max="9991" width="14.7109375" style="436" customWidth="1"/>
    <col min="9992" max="9992" width="17.85546875" style="436" customWidth="1"/>
    <col min="9993" max="9993" width="14.7109375" style="436" customWidth="1"/>
    <col min="9994" max="9994" width="18" style="436" customWidth="1"/>
    <col min="9995" max="9995" width="14.5703125" style="436" customWidth="1"/>
    <col min="9996" max="9996" width="16.42578125" style="436" customWidth="1"/>
    <col min="9997" max="9997" width="15.5703125" style="436" customWidth="1"/>
    <col min="9998" max="9998" width="15.42578125" style="436" customWidth="1"/>
    <col min="9999" max="9999" width="14" style="436" customWidth="1"/>
    <col min="10000" max="10000" width="14.7109375" style="436" customWidth="1"/>
    <col min="10001" max="10001" width="31.7109375" style="436" customWidth="1"/>
    <col min="10002" max="10002" width="14.7109375" style="436" customWidth="1"/>
    <col min="10003" max="10241" width="11.42578125" style="436"/>
    <col min="10242" max="10242" width="18" style="436" customWidth="1"/>
    <col min="10243" max="10245" width="24.7109375" style="436" customWidth="1"/>
    <col min="10246" max="10247" width="14.7109375" style="436" customWidth="1"/>
    <col min="10248" max="10248" width="17.85546875" style="436" customWidth="1"/>
    <col min="10249" max="10249" width="14.7109375" style="436" customWidth="1"/>
    <col min="10250" max="10250" width="18" style="436" customWidth="1"/>
    <col min="10251" max="10251" width="14.5703125" style="436" customWidth="1"/>
    <col min="10252" max="10252" width="16.42578125" style="436" customWidth="1"/>
    <col min="10253" max="10253" width="15.5703125" style="436" customWidth="1"/>
    <col min="10254" max="10254" width="15.42578125" style="436" customWidth="1"/>
    <col min="10255" max="10255" width="14" style="436" customWidth="1"/>
    <col min="10256" max="10256" width="14.7109375" style="436" customWidth="1"/>
    <col min="10257" max="10257" width="31.7109375" style="436" customWidth="1"/>
    <col min="10258" max="10258" width="14.7109375" style="436" customWidth="1"/>
    <col min="10259" max="10497" width="11.42578125" style="436"/>
    <col min="10498" max="10498" width="18" style="436" customWidth="1"/>
    <col min="10499" max="10501" width="24.7109375" style="436" customWidth="1"/>
    <col min="10502" max="10503" width="14.7109375" style="436" customWidth="1"/>
    <col min="10504" max="10504" width="17.85546875" style="436" customWidth="1"/>
    <col min="10505" max="10505" width="14.7109375" style="436" customWidth="1"/>
    <col min="10506" max="10506" width="18" style="436" customWidth="1"/>
    <col min="10507" max="10507" width="14.5703125" style="436" customWidth="1"/>
    <col min="10508" max="10508" width="16.42578125" style="436" customWidth="1"/>
    <col min="10509" max="10509" width="15.5703125" style="436" customWidth="1"/>
    <col min="10510" max="10510" width="15.42578125" style="436" customWidth="1"/>
    <col min="10511" max="10511" width="14" style="436" customWidth="1"/>
    <col min="10512" max="10512" width="14.7109375" style="436" customWidth="1"/>
    <col min="10513" max="10513" width="31.7109375" style="436" customWidth="1"/>
    <col min="10514" max="10514" width="14.7109375" style="436" customWidth="1"/>
    <col min="10515" max="10753" width="11.42578125" style="436"/>
    <col min="10754" max="10754" width="18" style="436" customWidth="1"/>
    <col min="10755" max="10757" width="24.7109375" style="436" customWidth="1"/>
    <col min="10758" max="10759" width="14.7109375" style="436" customWidth="1"/>
    <col min="10760" max="10760" width="17.85546875" style="436" customWidth="1"/>
    <col min="10761" max="10761" width="14.7109375" style="436" customWidth="1"/>
    <col min="10762" max="10762" width="18" style="436" customWidth="1"/>
    <col min="10763" max="10763" width="14.5703125" style="436" customWidth="1"/>
    <col min="10764" max="10764" width="16.42578125" style="436" customWidth="1"/>
    <col min="10765" max="10765" width="15.5703125" style="436" customWidth="1"/>
    <col min="10766" max="10766" width="15.42578125" style="436" customWidth="1"/>
    <col min="10767" max="10767" width="14" style="436" customWidth="1"/>
    <col min="10768" max="10768" width="14.7109375" style="436" customWidth="1"/>
    <col min="10769" max="10769" width="31.7109375" style="436" customWidth="1"/>
    <col min="10770" max="10770" width="14.7109375" style="436" customWidth="1"/>
    <col min="10771" max="11009" width="11.42578125" style="436"/>
    <col min="11010" max="11010" width="18" style="436" customWidth="1"/>
    <col min="11011" max="11013" width="24.7109375" style="436" customWidth="1"/>
    <col min="11014" max="11015" width="14.7109375" style="436" customWidth="1"/>
    <col min="11016" max="11016" width="17.85546875" style="436" customWidth="1"/>
    <col min="11017" max="11017" width="14.7109375" style="436" customWidth="1"/>
    <col min="11018" max="11018" width="18" style="436" customWidth="1"/>
    <col min="11019" max="11019" width="14.5703125" style="436" customWidth="1"/>
    <col min="11020" max="11020" width="16.42578125" style="436" customWidth="1"/>
    <col min="11021" max="11021" width="15.5703125" style="436" customWidth="1"/>
    <col min="11022" max="11022" width="15.42578125" style="436" customWidth="1"/>
    <col min="11023" max="11023" width="14" style="436" customWidth="1"/>
    <col min="11024" max="11024" width="14.7109375" style="436" customWidth="1"/>
    <col min="11025" max="11025" width="31.7109375" style="436" customWidth="1"/>
    <col min="11026" max="11026" width="14.7109375" style="436" customWidth="1"/>
    <col min="11027" max="11265" width="11.42578125" style="436"/>
    <col min="11266" max="11266" width="18" style="436" customWidth="1"/>
    <col min="11267" max="11269" width="24.7109375" style="436" customWidth="1"/>
    <col min="11270" max="11271" width="14.7109375" style="436" customWidth="1"/>
    <col min="11272" max="11272" width="17.85546875" style="436" customWidth="1"/>
    <col min="11273" max="11273" width="14.7109375" style="436" customWidth="1"/>
    <col min="11274" max="11274" width="18" style="436" customWidth="1"/>
    <col min="11275" max="11275" width="14.5703125" style="436" customWidth="1"/>
    <col min="11276" max="11276" width="16.42578125" style="436" customWidth="1"/>
    <col min="11277" max="11277" width="15.5703125" style="436" customWidth="1"/>
    <col min="11278" max="11278" width="15.42578125" style="436" customWidth="1"/>
    <col min="11279" max="11279" width="14" style="436" customWidth="1"/>
    <col min="11280" max="11280" width="14.7109375" style="436" customWidth="1"/>
    <col min="11281" max="11281" width="31.7109375" style="436" customWidth="1"/>
    <col min="11282" max="11282" width="14.7109375" style="436" customWidth="1"/>
    <col min="11283" max="11521" width="11.42578125" style="436"/>
    <col min="11522" max="11522" width="18" style="436" customWidth="1"/>
    <col min="11523" max="11525" width="24.7109375" style="436" customWidth="1"/>
    <col min="11526" max="11527" width="14.7109375" style="436" customWidth="1"/>
    <col min="11528" max="11528" width="17.85546875" style="436" customWidth="1"/>
    <col min="11529" max="11529" width="14.7109375" style="436" customWidth="1"/>
    <col min="11530" max="11530" width="18" style="436" customWidth="1"/>
    <col min="11531" max="11531" width="14.5703125" style="436" customWidth="1"/>
    <col min="11532" max="11532" width="16.42578125" style="436" customWidth="1"/>
    <col min="11533" max="11533" width="15.5703125" style="436" customWidth="1"/>
    <col min="11534" max="11534" width="15.42578125" style="436" customWidth="1"/>
    <col min="11535" max="11535" width="14" style="436" customWidth="1"/>
    <col min="11536" max="11536" width="14.7109375" style="436" customWidth="1"/>
    <col min="11537" max="11537" width="31.7109375" style="436" customWidth="1"/>
    <col min="11538" max="11538" width="14.7109375" style="436" customWidth="1"/>
    <col min="11539" max="11777" width="11.42578125" style="436"/>
    <col min="11778" max="11778" width="18" style="436" customWidth="1"/>
    <col min="11779" max="11781" width="24.7109375" style="436" customWidth="1"/>
    <col min="11782" max="11783" width="14.7109375" style="436" customWidth="1"/>
    <col min="11784" max="11784" width="17.85546875" style="436" customWidth="1"/>
    <col min="11785" max="11785" width="14.7109375" style="436" customWidth="1"/>
    <col min="11786" max="11786" width="18" style="436" customWidth="1"/>
    <col min="11787" max="11787" width="14.5703125" style="436" customWidth="1"/>
    <col min="11788" max="11788" width="16.42578125" style="436" customWidth="1"/>
    <col min="11789" max="11789" width="15.5703125" style="436" customWidth="1"/>
    <col min="11790" max="11790" width="15.42578125" style="436" customWidth="1"/>
    <col min="11791" max="11791" width="14" style="436" customWidth="1"/>
    <col min="11792" max="11792" width="14.7109375" style="436" customWidth="1"/>
    <col min="11793" max="11793" width="31.7109375" style="436" customWidth="1"/>
    <col min="11794" max="11794" width="14.7109375" style="436" customWidth="1"/>
    <col min="11795" max="12033" width="11.42578125" style="436"/>
    <col min="12034" max="12034" width="18" style="436" customWidth="1"/>
    <col min="12035" max="12037" width="24.7109375" style="436" customWidth="1"/>
    <col min="12038" max="12039" width="14.7109375" style="436" customWidth="1"/>
    <col min="12040" max="12040" width="17.85546875" style="436" customWidth="1"/>
    <col min="12041" max="12041" width="14.7109375" style="436" customWidth="1"/>
    <col min="12042" max="12042" width="18" style="436" customWidth="1"/>
    <col min="12043" max="12043" width="14.5703125" style="436" customWidth="1"/>
    <col min="12044" max="12044" width="16.42578125" style="436" customWidth="1"/>
    <col min="12045" max="12045" width="15.5703125" style="436" customWidth="1"/>
    <col min="12046" max="12046" width="15.42578125" style="436" customWidth="1"/>
    <col min="12047" max="12047" width="14" style="436" customWidth="1"/>
    <col min="12048" max="12048" width="14.7109375" style="436" customWidth="1"/>
    <col min="12049" max="12049" width="31.7109375" style="436" customWidth="1"/>
    <col min="12050" max="12050" width="14.7109375" style="436" customWidth="1"/>
    <col min="12051" max="12289" width="11.42578125" style="436"/>
    <col min="12290" max="12290" width="18" style="436" customWidth="1"/>
    <col min="12291" max="12293" width="24.7109375" style="436" customWidth="1"/>
    <col min="12294" max="12295" width="14.7109375" style="436" customWidth="1"/>
    <col min="12296" max="12296" width="17.85546875" style="436" customWidth="1"/>
    <col min="12297" max="12297" width="14.7109375" style="436" customWidth="1"/>
    <col min="12298" max="12298" width="18" style="436" customWidth="1"/>
    <col min="12299" max="12299" width="14.5703125" style="436" customWidth="1"/>
    <col min="12300" max="12300" width="16.42578125" style="436" customWidth="1"/>
    <col min="12301" max="12301" width="15.5703125" style="436" customWidth="1"/>
    <col min="12302" max="12302" width="15.42578125" style="436" customWidth="1"/>
    <col min="12303" max="12303" width="14" style="436" customWidth="1"/>
    <col min="12304" max="12304" width="14.7109375" style="436" customWidth="1"/>
    <col min="12305" max="12305" width="31.7109375" style="436" customWidth="1"/>
    <col min="12306" max="12306" width="14.7109375" style="436" customWidth="1"/>
    <col min="12307" max="12545" width="11.42578125" style="436"/>
    <col min="12546" max="12546" width="18" style="436" customWidth="1"/>
    <col min="12547" max="12549" width="24.7109375" style="436" customWidth="1"/>
    <col min="12550" max="12551" width="14.7109375" style="436" customWidth="1"/>
    <col min="12552" max="12552" width="17.85546875" style="436" customWidth="1"/>
    <col min="12553" max="12553" width="14.7109375" style="436" customWidth="1"/>
    <col min="12554" max="12554" width="18" style="436" customWidth="1"/>
    <col min="12555" max="12555" width="14.5703125" style="436" customWidth="1"/>
    <col min="12556" max="12556" width="16.42578125" style="436" customWidth="1"/>
    <col min="12557" max="12557" width="15.5703125" style="436" customWidth="1"/>
    <col min="12558" max="12558" width="15.42578125" style="436" customWidth="1"/>
    <col min="12559" max="12559" width="14" style="436" customWidth="1"/>
    <col min="12560" max="12560" width="14.7109375" style="436" customWidth="1"/>
    <col min="12561" max="12561" width="31.7109375" style="436" customWidth="1"/>
    <col min="12562" max="12562" width="14.7109375" style="436" customWidth="1"/>
    <col min="12563" max="12801" width="11.42578125" style="436"/>
    <col min="12802" max="12802" width="18" style="436" customWidth="1"/>
    <col min="12803" max="12805" width="24.7109375" style="436" customWidth="1"/>
    <col min="12806" max="12807" width="14.7109375" style="436" customWidth="1"/>
    <col min="12808" max="12808" width="17.85546875" style="436" customWidth="1"/>
    <col min="12809" max="12809" width="14.7109375" style="436" customWidth="1"/>
    <col min="12810" max="12810" width="18" style="436" customWidth="1"/>
    <col min="12811" max="12811" width="14.5703125" style="436" customWidth="1"/>
    <col min="12812" max="12812" width="16.42578125" style="436" customWidth="1"/>
    <col min="12813" max="12813" width="15.5703125" style="436" customWidth="1"/>
    <col min="12814" max="12814" width="15.42578125" style="436" customWidth="1"/>
    <col min="12815" max="12815" width="14" style="436" customWidth="1"/>
    <col min="12816" max="12816" width="14.7109375" style="436" customWidth="1"/>
    <col min="12817" max="12817" width="31.7109375" style="436" customWidth="1"/>
    <col min="12818" max="12818" width="14.7109375" style="436" customWidth="1"/>
    <col min="12819" max="13057" width="11.42578125" style="436"/>
    <col min="13058" max="13058" width="18" style="436" customWidth="1"/>
    <col min="13059" max="13061" width="24.7109375" style="436" customWidth="1"/>
    <col min="13062" max="13063" width="14.7109375" style="436" customWidth="1"/>
    <col min="13064" max="13064" width="17.85546875" style="436" customWidth="1"/>
    <col min="13065" max="13065" width="14.7109375" style="436" customWidth="1"/>
    <col min="13066" max="13066" width="18" style="436" customWidth="1"/>
    <col min="13067" max="13067" width="14.5703125" style="436" customWidth="1"/>
    <col min="13068" max="13068" width="16.42578125" style="436" customWidth="1"/>
    <col min="13069" max="13069" width="15.5703125" style="436" customWidth="1"/>
    <col min="13070" max="13070" width="15.42578125" style="436" customWidth="1"/>
    <col min="13071" max="13071" width="14" style="436" customWidth="1"/>
    <col min="13072" max="13072" width="14.7109375" style="436" customWidth="1"/>
    <col min="13073" max="13073" width="31.7109375" style="436" customWidth="1"/>
    <col min="13074" max="13074" width="14.7109375" style="436" customWidth="1"/>
    <col min="13075" max="13313" width="11.42578125" style="436"/>
    <col min="13314" max="13314" width="18" style="436" customWidth="1"/>
    <col min="13315" max="13317" width="24.7109375" style="436" customWidth="1"/>
    <col min="13318" max="13319" width="14.7109375" style="436" customWidth="1"/>
    <col min="13320" max="13320" width="17.85546875" style="436" customWidth="1"/>
    <col min="13321" max="13321" width="14.7109375" style="436" customWidth="1"/>
    <col min="13322" max="13322" width="18" style="436" customWidth="1"/>
    <col min="13323" max="13323" width="14.5703125" style="436" customWidth="1"/>
    <col min="13324" max="13324" width="16.42578125" style="436" customWidth="1"/>
    <col min="13325" max="13325" width="15.5703125" style="436" customWidth="1"/>
    <col min="13326" max="13326" width="15.42578125" style="436" customWidth="1"/>
    <col min="13327" max="13327" width="14" style="436" customWidth="1"/>
    <col min="13328" max="13328" width="14.7109375" style="436" customWidth="1"/>
    <col min="13329" max="13329" width="31.7109375" style="436" customWidth="1"/>
    <col min="13330" max="13330" width="14.7109375" style="436" customWidth="1"/>
    <col min="13331" max="13569" width="11.42578125" style="436"/>
    <col min="13570" max="13570" width="18" style="436" customWidth="1"/>
    <col min="13571" max="13573" width="24.7109375" style="436" customWidth="1"/>
    <col min="13574" max="13575" width="14.7109375" style="436" customWidth="1"/>
    <col min="13576" max="13576" width="17.85546875" style="436" customWidth="1"/>
    <col min="13577" max="13577" width="14.7109375" style="436" customWidth="1"/>
    <col min="13578" max="13578" width="18" style="436" customWidth="1"/>
    <col min="13579" max="13579" width="14.5703125" style="436" customWidth="1"/>
    <col min="13580" max="13580" width="16.42578125" style="436" customWidth="1"/>
    <col min="13581" max="13581" width="15.5703125" style="436" customWidth="1"/>
    <col min="13582" max="13582" width="15.42578125" style="436" customWidth="1"/>
    <col min="13583" max="13583" width="14" style="436" customWidth="1"/>
    <col min="13584" max="13584" width="14.7109375" style="436" customWidth="1"/>
    <col min="13585" max="13585" width="31.7109375" style="436" customWidth="1"/>
    <col min="13586" max="13586" width="14.7109375" style="436" customWidth="1"/>
    <col min="13587" max="13825" width="11.42578125" style="436"/>
    <col min="13826" max="13826" width="18" style="436" customWidth="1"/>
    <col min="13827" max="13829" width="24.7109375" style="436" customWidth="1"/>
    <col min="13830" max="13831" width="14.7109375" style="436" customWidth="1"/>
    <col min="13832" max="13832" width="17.85546875" style="436" customWidth="1"/>
    <col min="13833" max="13833" width="14.7109375" style="436" customWidth="1"/>
    <col min="13834" max="13834" width="18" style="436" customWidth="1"/>
    <col min="13835" max="13835" width="14.5703125" style="436" customWidth="1"/>
    <col min="13836" max="13836" width="16.42578125" style="436" customWidth="1"/>
    <col min="13837" max="13837" width="15.5703125" style="436" customWidth="1"/>
    <col min="13838" max="13838" width="15.42578125" style="436" customWidth="1"/>
    <col min="13839" max="13839" width="14" style="436" customWidth="1"/>
    <col min="13840" max="13840" width="14.7109375" style="436" customWidth="1"/>
    <col min="13841" max="13841" width="31.7109375" style="436" customWidth="1"/>
    <col min="13842" max="13842" width="14.7109375" style="436" customWidth="1"/>
    <col min="13843" max="14081" width="11.42578125" style="436"/>
    <col min="14082" max="14082" width="18" style="436" customWidth="1"/>
    <col min="14083" max="14085" width="24.7109375" style="436" customWidth="1"/>
    <col min="14086" max="14087" width="14.7109375" style="436" customWidth="1"/>
    <col min="14088" max="14088" width="17.85546875" style="436" customWidth="1"/>
    <col min="14089" max="14089" width="14.7109375" style="436" customWidth="1"/>
    <col min="14090" max="14090" width="18" style="436" customWidth="1"/>
    <col min="14091" max="14091" width="14.5703125" style="436" customWidth="1"/>
    <col min="14092" max="14092" width="16.42578125" style="436" customWidth="1"/>
    <col min="14093" max="14093" width="15.5703125" style="436" customWidth="1"/>
    <col min="14094" max="14094" width="15.42578125" style="436" customWidth="1"/>
    <col min="14095" max="14095" width="14" style="436" customWidth="1"/>
    <col min="14096" max="14096" width="14.7109375" style="436" customWidth="1"/>
    <col min="14097" max="14097" width="31.7109375" style="436" customWidth="1"/>
    <col min="14098" max="14098" width="14.7109375" style="436" customWidth="1"/>
    <col min="14099" max="14337" width="11.42578125" style="436"/>
    <col min="14338" max="14338" width="18" style="436" customWidth="1"/>
    <col min="14339" max="14341" width="24.7109375" style="436" customWidth="1"/>
    <col min="14342" max="14343" width="14.7109375" style="436" customWidth="1"/>
    <col min="14344" max="14344" width="17.85546875" style="436" customWidth="1"/>
    <col min="14345" max="14345" width="14.7109375" style="436" customWidth="1"/>
    <col min="14346" max="14346" width="18" style="436" customWidth="1"/>
    <col min="14347" max="14347" width="14.5703125" style="436" customWidth="1"/>
    <col min="14348" max="14348" width="16.42578125" style="436" customWidth="1"/>
    <col min="14349" max="14349" width="15.5703125" style="436" customWidth="1"/>
    <col min="14350" max="14350" width="15.42578125" style="436" customWidth="1"/>
    <col min="14351" max="14351" width="14" style="436" customWidth="1"/>
    <col min="14352" max="14352" width="14.7109375" style="436" customWidth="1"/>
    <col min="14353" max="14353" width="31.7109375" style="436" customWidth="1"/>
    <col min="14354" max="14354" width="14.7109375" style="436" customWidth="1"/>
    <col min="14355" max="14593" width="11.42578125" style="436"/>
    <col min="14594" max="14594" width="18" style="436" customWidth="1"/>
    <col min="14595" max="14597" width="24.7109375" style="436" customWidth="1"/>
    <col min="14598" max="14599" width="14.7109375" style="436" customWidth="1"/>
    <col min="14600" max="14600" width="17.85546875" style="436" customWidth="1"/>
    <col min="14601" max="14601" width="14.7109375" style="436" customWidth="1"/>
    <col min="14602" max="14602" width="18" style="436" customWidth="1"/>
    <col min="14603" max="14603" width="14.5703125" style="436" customWidth="1"/>
    <col min="14604" max="14604" width="16.42578125" style="436" customWidth="1"/>
    <col min="14605" max="14605" width="15.5703125" style="436" customWidth="1"/>
    <col min="14606" max="14606" width="15.42578125" style="436" customWidth="1"/>
    <col min="14607" max="14607" width="14" style="436" customWidth="1"/>
    <col min="14608" max="14608" width="14.7109375" style="436" customWidth="1"/>
    <col min="14609" max="14609" width="31.7109375" style="436" customWidth="1"/>
    <col min="14610" max="14610" width="14.7109375" style="436" customWidth="1"/>
    <col min="14611" max="14849" width="11.42578125" style="436"/>
    <col min="14850" max="14850" width="18" style="436" customWidth="1"/>
    <col min="14851" max="14853" width="24.7109375" style="436" customWidth="1"/>
    <col min="14854" max="14855" width="14.7109375" style="436" customWidth="1"/>
    <col min="14856" max="14856" width="17.85546875" style="436" customWidth="1"/>
    <col min="14857" max="14857" width="14.7109375" style="436" customWidth="1"/>
    <col min="14858" max="14858" width="18" style="436" customWidth="1"/>
    <col min="14859" max="14859" width="14.5703125" style="436" customWidth="1"/>
    <col min="14860" max="14860" width="16.42578125" style="436" customWidth="1"/>
    <col min="14861" max="14861" width="15.5703125" style="436" customWidth="1"/>
    <col min="14862" max="14862" width="15.42578125" style="436" customWidth="1"/>
    <col min="14863" max="14863" width="14" style="436" customWidth="1"/>
    <col min="14864" max="14864" width="14.7109375" style="436" customWidth="1"/>
    <col min="14865" max="14865" width="31.7109375" style="436" customWidth="1"/>
    <col min="14866" max="14866" width="14.7109375" style="436" customWidth="1"/>
    <col min="14867" max="15105" width="11.42578125" style="436"/>
    <col min="15106" max="15106" width="18" style="436" customWidth="1"/>
    <col min="15107" max="15109" width="24.7109375" style="436" customWidth="1"/>
    <col min="15110" max="15111" width="14.7109375" style="436" customWidth="1"/>
    <col min="15112" max="15112" width="17.85546875" style="436" customWidth="1"/>
    <col min="15113" max="15113" width="14.7109375" style="436" customWidth="1"/>
    <col min="15114" max="15114" width="18" style="436" customWidth="1"/>
    <col min="15115" max="15115" width="14.5703125" style="436" customWidth="1"/>
    <col min="15116" max="15116" width="16.42578125" style="436" customWidth="1"/>
    <col min="15117" max="15117" width="15.5703125" style="436" customWidth="1"/>
    <col min="15118" max="15118" width="15.42578125" style="436" customWidth="1"/>
    <col min="15119" max="15119" width="14" style="436" customWidth="1"/>
    <col min="15120" max="15120" width="14.7109375" style="436" customWidth="1"/>
    <col min="15121" max="15121" width="31.7109375" style="436" customWidth="1"/>
    <col min="15122" max="15122" width="14.7109375" style="436" customWidth="1"/>
    <col min="15123" max="15361" width="11.42578125" style="436"/>
    <col min="15362" max="15362" width="18" style="436" customWidth="1"/>
    <col min="15363" max="15365" width="24.7109375" style="436" customWidth="1"/>
    <col min="15366" max="15367" width="14.7109375" style="436" customWidth="1"/>
    <col min="15368" max="15368" width="17.85546875" style="436" customWidth="1"/>
    <col min="15369" max="15369" width="14.7109375" style="436" customWidth="1"/>
    <col min="15370" max="15370" width="18" style="436" customWidth="1"/>
    <col min="15371" max="15371" width="14.5703125" style="436" customWidth="1"/>
    <col min="15372" max="15372" width="16.42578125" style="436" customWidth="1"/>
    <col min="15373" max="15373" width="15.5703125" style="436" customWidth="1"/>
    <col min="15374" max="15374" width="15.42578125" style="436" customWidth="1"/>
    <col min="15375" max="15375" width="14" style="436" customWidth="1"/>
    <col min="15376" max="15376" width="14.7109375" style="436" customWidth="1"/>
    <col min="15377" max="15377" width="31.7109375" style="436" customWidth="1"/>
    <col min="15378" max="15378" width="14.7109375" style="436" customWidth="1"/>
    <col min="15379" max="15617" width="11.42578125" style="436"/>
    <col min="15618" max="15618" width="18" style="436" customWidth="1"/>
    <col min="15619" max="15621" width="24.7109375" style="436" customWidth="1"/>
    <col min="15622" max="15623" width="14.7109375" style="436" customWidth="1"/>
    <col min="15624" max="15624" width="17.85546875" style="436" customWidth="1"/>
    <col min="15625" max="15625" width="14.7109375" style="436" customWidth="1"/>
    <col min="15626" max="15626" width="18" style="436" customWidth="1"/>
    <col min="15627" max="15627" width="14.5703125" style="436" customWidth="1"/>
    <col min="15628" max="15628" width="16.42578125" style="436" customWidth="1"/>
    <col min="15629" max="15629" width="15.5703125" style="436" customWidth="1"/>
    <col min="15630" max="15630" width="15.42578125" style="436" customWidth="1"/>
    <col min="15631" max="15631" width="14" style="436" customWidth="1"/>
    <col min="15632" max="15632" width="14.7109375" style="436" customWidth="1"/>
    <col min="15633" max="15633" width="31.7109375" style="436" customWidth="1"/>
    <col min="15634" max="15634" width="14.7109375" style="436" customWidth="1"/>
    <col min="15635" max="15873" width="11.42578125" style="436"/>
    <col min="15874" max="15874" width="18" style="436" customWidth="1"/>
    <col min="15875" max="15877" width="24.7109375" style="436" customWidth="1"/>
    <col min="15878" max="15879" width="14.7109375" style="436" customWidth="1"/>
    <col min="15880" max="15880" width="17.85546875" style="436" customWidth="1"/>
    <col min="15881" max="15881" width="14.7109375" style="436" customWidth="1"/>
    <col min="15882" max="15882" width="18" style="436" customWidth="1"/>
    <col min="15883" max="15883" width="14.5703125" style="436" customWidth="1"/>
    <col min="15884" max="15884" width="16.42578125" style="436" customWidth="1"/>
    <col min="15885" max="15885" width="15.5703125" style="436" customWidth="1"/>
    <col min="15886" max="15886" width="15.42578125" style="436" customWidth="1"/>
    <col min="15887" max="15887" width="14" style="436" customWidth="1"/>
    <col min="15888" max="15888" width="14.7109375" style="436" customWidth="1"/>
    <col min="15889" max="15889" width="31.7109375" style="436" customWidth="1"/>
    <col min="15890" max="15890" width="14.7109375" style="436" customWidth="1"/>
    <col min="15891" max="16129" width="11.42578125" style="436"/>
    <col min="16130" max="16130" width="18" style="436" customWidth="1"/>
    <col min="16131" max="16133" width="24.7109375" style="436" customWidth="1"/>
    <col min="16134" max="16135" width="14.7109375" style="436" customWidth="1"/>
    <col min="16136" max="16136" width="17.85546875" style="436" customWidth="1"/>
    <col min="16137" max="16137" width="14.7109375" style="436" customWidth="1"/>
    <col min="16138" max="16138" width="18" style="436" customWidth="1"/>
    <col min="16139" max="16139" width="14.5703125" style="436" customWidth="1"/>
    <col min="16140" max="16140" width="16.42578125" style="436" customWidth="1"/>
    <col min="16141" max="16141" width="15.5703125" style="436" customWidth="1"/>
    <col min="16142" max="16142" width="15.42578125" style="436" customWidth="1"/>
    <col min="16143" max="16143" width="14" style="436" customWidth="1"/>
    <col min="16144" max="16144" width="14.7109375" style="436" customWidth="1"/>
    <col min="16145" max="16145" width="31.7109375" style="436" customWidth="1"/>
    <col min="16146" max="16146" width="14.7109375" style="436" customWidth="1"/>
    <col min="16147" max="16384" width="11.42578125" style="436"/>
  </cols>
  <sheetData>
    <row r="1" spans="2:18" s="303" customFormat="1" ht="13.5" customHeight="1" x14ac:dyDescent="0.25">
      <c r="B1" s="1624"/>
      <c r="C1" s="1656" t="s">
        <v>0</v>
      </c>
      <c r="D1" s="1656"/>
      <c r="E1" s="1656"/>
      <c r="F1" s="1147" t="s">
        <v>1</v>
      </c>
      <c r="G1" s="1688" t="s">
        <v>2</v>
      </c>
      <c r="H1" s="1688"/>
      <c r="I1" s="1624"/>
      <c r="J1" s="1624"/>
      <c r="K1" s="1689" t="s">
        <v>0</v>
      </c>
      <c r="L1" s="1690"/>
      <c r="M1" s="1690"/>
      <c r="N1" s="1690"/>
      <c r="O1" s="1691"/>
      <c r="P1" s="1147" t="s">
        <v>1</v>
      </c>
      <c r="Q1" s="1147" t="s">
        <v>2</v>
      </c>
      <c r="R1" s="1624"/>
    </row>
    <row r="2" spans="2:18" s="303" customFormat="1" ht="13.5" customHeight="1" x14ac:dyDescent="0.25">
      <c r="B2" s="1624"/>
      <c r="C2" s="1656"/>
      <c r="D2" s="1656"/>
      <c r="E2" s="1656"/>
      <c r="F2" s="1670" t="s">
        <v>3</v>
      </c>
      <c r="G2" s="1670" t="s">
        <v>4</v>
      </c>
      <c r="H2" s="1670"/>
      <c r="I2" s="1624"/>
      <c r="J2" s="1624"/>
      <c r="K2" s="1637"/>
      <c r="L2" s="1638"/>
      <c r="M2" s="1638"/>
      <c r="N2" s="1638"/>
      <c r="O2" s="1639"/>
      <c r="P2" s="1670" t="s">
        <v>3</v>
      </c>
      <c r="Q2" s="1146" t="s">
        <v>4</v>
      </c>
      <c r="R2" s="1624"/>
    </row>
    <row r="3" spans="2:18" s="303" customFormat="1" ht="13.5" customHeight="1" x14ac:dyDescent="0.25">
      <c r="B3" s="1624"/>
      <c r="C3" s="1656"/>
      <c r="D3" s="1656"/>
      <c r="E3" s="1656"/>
      <c r="F3" s="1670"/>
      <c r="G3" s="1688" t="s">
        <v>5</v>
      </c>
      <c r="H3" s="1688"/>
      <c r="I3" s="1624"/>
      <c r="J3" s="1624"/>
      <c r="K3" s="1637"/>
      <c r="L3" s="1638"/>
      <c r="M3" s="1638"/>
      <c r="N3" s="1638"/>
      <c r="O3" s="1639"/>
      <c r="P3" s="1670"/>
      <c r="Q3" s="1146" t="s">
        <v>5</v>
      </c>
      <c r="R3" s="1624"/>
    </row>
    <row r="4" spans="2:18" s="303" customFormat="1" ht="13.5" customHeight="1" x14ac:dyDescent="0.25">
      <c r="B4" s="1624"/>
      <c r="C4" s="1656"/>
      <c r="D4" s="1656"/>
      <c r="E4" s="1656"/>
      <c r="F4" s="1147" t="s">
        <v>6</v>
      </c>
      <c r="G4" s="1670" t="s">
        <v>4</v>
      </c>
      <c r="H4" s="1670"/>
      <c r="I4" s="1624"/>
      <c r="J4" s="1624"/>
      <c r="K4" s="1637"/>
      <c r="L4" s="1638"/>
      <c r="M4" s="1638"/>
      <c r="N4" s="1638"/>
      <c r="O4" s="1639"/>
      <c r="P4" s="1147" t="s">
        <v>6</v>
      </c>
      <c r="Q4" s="1146" t="s">
        <v>4</v>
      </c>
      <c r="R4" s="1624"/>
    </row>
    <row r="5" spans="2:18" s="303" customFormat="1" ht="13.5" customHeight="1" x14ac:dyDescent="0.25">
      <c r="B5" s="1624"/>
      <c r="C5" s="1656"/>
      <c r="D5" s="1656"/>
      <c r="E5" s="1656"/>
      <c r="F5" s="389" t="s">
        <v>7</v>
      </c>
      <c r="G5" s="1688" t="s">
        <v>8</v>
      </c>
      <c r="H5" s="1688"/>
      <c r="I5" s="1624"/>
      <c r="J5" s="1624"/>
      <c r="K5" s="1640"/>
      <c r="L5" s="1641"/>
      <c r="M5" s="1641"/>
      <c r="N5" s="1641"/>
      <c r="O5" s="1642"/>
      <c r="P5" s="389" t="s">
        <v>7</v>
      </c>
      <c r="Q5" s="1147" t="s">
        <v>9</v>
      </c>
      <c r="R5" s="1624"/>
    </row>
    <row r="6" spans="2:18" s="303" customFormat="1" x14ac:dyDescent="0.25">
      <c r="C6" s="304"/>
      <c r="D6" s="304"/>
      <c r="E6" s="304"/>
    </row>
    <row r="7" spans="2:18" s="161" customFormat="1" ht="51" customHeight="1" x14ac:dyDescent="0.25">
      <c r="B7" s="383" t="s">
        <v>10</v>
      </c>
      <c r="C7" s="383" t="s">
        <v>11</v>
      </c>
      <c r="D7" s="383" t="s">
        <v>12</v>
      </c>
      <c r="E7" s="383" t="s">
        <v>13</v>
      </c>
      <c r="F7" s="383" t="s">
        <v>14</v>
      </c>
      <c r="G7" s="383" t="s">
        <v>15</v>
      </c>
      <c r="H7" s="383" t="s">
        <v>16</v>
      </c>
      <c r="I7" s="383" t="s">
        <v>17</v>
      </c>
      <c r="J7" s="383" t="s">
        <v>18</v>
      </c>
      <c r="K7" s="383" t="s">
        <v>19</v>
      </c>
      <c r="L7" s="383" t="s">
        <v>20</v>
      </c>
      <c r="M7" s="383" t="s">
        <v>21</v>
      </c>
      <c r="N7" s="383" t="s">
        <v>22</v>
      </c>
      <c r="O7" s="383" t="s">
        <v>23</v>
      </c>
      <c r="P7" s="383" t="s">
        <v>24</v>
      </c>
      <c r="Q7" s="383" t="s">
        <v>25</v>
      </c>
      <c r="R7" s="383" t="s">
        <v>26</v>
      </c>
    </row>
    <row r="8" spans="2:18" s="161" customFormat="1" ht="63.75" customHeight="1" x14ac:dyDescent="0.25">
      <c r="B8" s="344"/>
      <c r="C8" s="913" t="s">
        <v>580</v>
      </c>
      <c r="D8" s="913" t="s">
        <v>581</v>
      </c>
      <c r="E8" s="144">
        <v>363312</v>
      </c>
      <c r="F8" s="144">
        <v>160</v>
      </c>
      <c r="G8" s="913" t="s">
        <v>73</v>
      </c>
      <c r="H8" s="913" t="s">
        <v>625</v>
      </c>
      <c r="I8" s="912" t="s">
        <v>643</v>
      </c>
      <c r="J8" s="913" t="s">
        <v>57</v>
      </c>
      <c r="K8" s="913" t="s">
        <v>760</v>
      </c>
      <c r="L8" s="913" t="s">
        <v>72</v>
      </c>
      <c r="M8" s="246">
        <f>SUM(E8*F8)</f>
        <v>58129920</v>
      </c>
      <c r="N8" s="246">
        <f t="shared" ref="N8:N14" si="0">SUM(E8*F8)</f>
        <v>58129920</v>
      </c>
      <c r="O8" s="337" t="s">
        <v>30</v>
      </c>
      <c r="P8" s="338" t="s">
        <v>30</v>
      </c>
      <c r="Q8" s="905" t="s">
        <v>51</v>
      </c>
      <c r="R8" s="912" t="s">
        <v>904</v>
      </c>
    </row>
    <row r="9" spans="2:18" s="161" customFormat="1" ht="63.75" x14ac:dyDescent="0.25">
      <c r="B9" s="344"/>
      <c r="C9" s="913" t="s">
        <v>582</v>
      </c>
      <c r="D9" s="913" t="s">
        <v>583</v>
      </c>
      <c r="E9" s="144">
        <v>554364</v>
      </c>
      <c r="F9" s="144">
        <v>24</v>
      </c>
      <c r="G9" s="913" t="s">
        <v>73</v>
      </c>
      <c r="H9" s="913" t="s">
        <v>626</v>
      </c>
      <c r="I9" s="912" t="s">
        <v>178</v>
      </c>
      <c r="J9" s="913" t="s">
        <v>57</v>
      </c>
      <c r="K9" s="913" t="s">
        <v>760</v>
      </c>
      <c r="L9" s="913" t="s">
        <v>72</v>
      </c>
      <c r="M9" s="246">
        <f>SUM(E9*F9)</f>
        <v>13304736</v>
      </c>
      <c r="N9" s="246">
        <f t="shared" si="0"/>
        <v>13304736</v>
      </c>
      <c r="O9" s="337" t="s">
        <v>30</v>
      </c>
      <c r="P9" s="338" t="s">
        <v>30</v>
      </c>
      <c r="Q9" s="905" t="s">
        <v>51</v>
      </c>
      <c r="R9" s="912" t="s">
        <v>887</v>
      </c>
    </row>
    <row r="10" spans="2:18" s="161" customFormat="1" ht="63.75" x14ac:dyDescent="0.25">
      <c r="B10" s="344"/>
      <c r="C10" s="913" t="s">
        <v>584</v>
      </c>
      <c r="D10" s="913" t="s">
        <v>585</v>
      </c>
      <c r="E10" s="143">
        <v>4890000</v>
      </c>
      <c r="F10" s="144">
        <v>5</v>
      </c>
      <c r="G10" s="913" t="s">
        <v>73</v>
      </c>
      <c r="H10" s="913" t="s">
        <v>626</v>
      </c>
      <c r="I10" s="912" t="s">
        <v>643</v>
      </c>
      <c r="J10" s="913" t="s">
        <v>57</v>
      </c>
      <c r="K10" s="913" t="s">
        <v>760</v>
      </c>
      <c r="L10" s="913" t="s">
        <v>72</v>
      </c>
      <c r="M10" s="246">
        <f>SUM(E10*F10)</f>
        <v>24450000</v>
      </c>
      <c r="N10" s="246">
        <f t="shared" si="0"/>
        <v>24450000</v>
      </c>
      <c r="O10" s="337" t="s">
        <v>30</v>
      </c>
      <c r="P10" s="338" t="s">
        <v>30</v>
      </c>
      <c r="Q10" s="905" t="s">
        <v>51</v>
      </c>
      <c r="R10" s="912" t="s">
        <v>888</v>
      </c>
    </row>
    <row r="11" spans="2:18" s="161" customFormat="1" ht="63.75" x14ac:dyDescent="0.25">
      <c r="B11" s="344"/>
      <c r="C11" s="913" t="s">
        <v>588</v>
      </c>
      <c r="D11" s="913" t="s">
        <v>589</v>
      </c>
      <c r="E11" s="144">
        <v>350000</v>
      </c>
      <c r="F11" s="144">
        <v>3</v>
      </c>
      <c r="G11" s="913" t="s">
        <v>73</v>
      </c>
      <c r="H11" s="913" t="s">
        <v>628</v>
      </c>
      <c r="I11" s="912" t="s">
        <v>154</v>
      </c>
      <c r="J11" s="913" t="s">
        <v>57</v>
      </c>
      <c r="K11" s="913" t="s">
        <v>761</v>
      </c>
      <c r="L11" s="913" t="s">
        <v>72</v>
      </c>
      <c r="M11" s="246">
        <f>SUM(E11*F11)</f>
        <v>1050000</v>
      </c>
      <c r="N11" s="246">
        <f t="shared" si="0"/>
        <v>1050000</v>
      </c>
      <c r="O11" s="337" t="s">
        <v>30</v>
      </c>
      <c r="P11" s="338" t="s">
        <v>30</v>
      </c>
      <c r="Q11" s="905" t="s">
        <v>51</v>
      </c>
      <c r="R11" s="912" t="s">
        <v>890</v>
      </c>
    </row>
    <row r="12" spans="2:18" s="161" customFormat="1" ht="76.5" x14ac:dyDescent="0.25">
      <c r="B12" s="344"/>
      <c r="C12" s="913" t="s">
        <v>590</v>
      </c>
      <c r="D12" s="913" t="s">
        <v>591</v>
      </c>
      <c r="E12" s="144">
        <v>100000</v>
      </c>
      <c r="F12" s="144">
        <v>3</v>
      </c>
      <c r="G12" s="913" t="s">
        <v>73</v>
      </c>
      <c r="H12" s="913" t="s">
        <v>629</v>
      </c>
      <c r="I12" s="912" t="s">
        <v>324</v>
      </c>
      <c r="J12" s="913" t="s">
        <v>57</v>
      </c>
      <c r="K12" s="913" t="s">
        <v>761</v>
      </c>
      <c r="L12" s="913" t="s">
        <v>72</v>
      </c>
      <c r="M12" s="246">
        <f>SUM(E12*F12)</f>
        <v>300000</v>
      </c>
      <c r="N12" s="246">
        <f t="shared" si="0"/>
        <v>300000</v>
      </c>
      <c r="O12" s="337" t="s">
        <v>30</v>
      </c>
      <c r="P12" s="338" t="s">
        <v>30</v>
      </c>
      <c r="Q12" s="905" t="s">
        <v>51</v>
      </c>
      <c r="R12" s="912" t="s">
        <v>891</v>
      </c>
    </row>
    <row r="13" spans="2:18" s="161" customFormat="1" ht="45" x14ac:dyDescent="0.25">
      <c r="B13" s="344"/>
      <c r="C13" s="651" t="s">
        <v>393</v>
      </c>
      <c r="D13" s="651" t="s">
        <v>393</v>
      </c>
      <c r="E13" s="652">
        <v>25000</v>
      </c>
      <c r="F13" s="653">
        <v>50</v>
      </c>
      <c r="G13" s="654" t="s">
        <v>392</v>
      </c>
      <c r="H13" s="655">
        <v>42795</v>
      </c>
      <c r="I13" s="656" t="s">
        <v>333</v>
      </c>
      <c r="J13" s="656" t="s">
        <v>57</v>
      </c>
      <c r="K13" s="657" t="s">
        <v>755</v>
      </c>
      <c r="L13" s="654" t="s">
        <v>58</v>
      </c>
      <c r="M13" s="658">
        <v>1250000</v>
      </c>
      <c r="N13" s="1033">
        <f t="shared" si="0"/>
        <v>1250000</v>
      </c>
      <c r="O13" s="657" t="s">
        <v>334</v>
      </c>
      <c r="P13" s="657" t="s">
        <v>59</v>
      </c>
      <c r="Q13" s="659" t="s">
        <v>335</v>
      </c>
      <c r="R13" s="660" t="s">
        <v>1989</v>
      </c>
    </row>
    <row r="14" spans="2:18" s="161" customFormat="1" ht="63.75" x14ac:dyDescent="0.25">
      <c r="B14" s="344"/>
      <c r="C14" s="913" t="s">
        <v>586</v>
      </c>
      <c r="D14" s="913" t="s">
        <v>587</v>
      </c>
      <c r="E14" s="144">
        <v>64600</v>
      </c>
      <c r="F14" s="144">
        <v>61</v>
      </c>
      <c r="G14" s="913" t="s">
        <v>73</v>
      </c>
      <c r="H14" s="913" t="s">
        <v>627</v>
      </c>
      <c r="I14" s="912" t="s">
        <v>178</v>
      </c>
      <c r="J14" s="913" t="s">
        <v>57</v>
      </c>
      <c r="K14" s="913" t="s">
        <v>772</v>
      </c>
      <c r="L14" s="913" t="s">
        <v>72</v>
      </c>
      <c r="M14" s="246">
        <f>SUM(E14*F14)</f>
        <v>3940600</v>
      </c>
      <c r="N14" s="246">
        <f t="shared" si="0"/>
        <v>3940600</v>
      </c>
      <c r="O14" s="337" t="s">
        <v>30</v>
      </c>
      <c r="P14" s="338" t="s">
        <v>30</v>
      </c>
      <c r="Q14" s="905" t="s">
        <v>51</v>
      </c>
      <c r="R14" s="912" t="s">
        <v>889</v>
      </c>
    </row>
    <row r="15" spans="2:18" s="161" customFormat="1" ht="51" x14ac:dyDescent="0.25">
      <c r="B15" s="996"/>
      <c r="C15" s="669" t="s">
        <v>1636</v>
      </c>
      <c r="D15" s="669" t="s">
        <v>1637</v>
      </c>
      <c r="E15" s="670">
        <v>250000</v>
      </c>
      <c r="F15" s="671">
        <v>1</v>
      </c>
      <c r="G15" s="672" t="s">
        <v>73</v>
      </c>
      <c r="H15" s="673">
        <v>42736</v>
      </c>
      <c r="I15" s="672" t="s">
        <v>243</v>
      </c>
      <c r="J15" s="672" t="s">
        <v>57</v>
      </c>
      <c r="K15" s="672" t="s">
        <v>1687</v>
      </c>
      <c r="L15" s="672" t="s">
        <v>72</v>
      </c>
      <c r="M15" s="674">
        <f>+E15*F15</f>
        <v>250000</v>
      </c>
      <c r="N15" s="675">
        <f>+M15</f>
        <v>250000</v>
      </c>
      <c r="O15" s="672" t="s">
        <v>30</v>
      </c>
      <c r="P15" s="672" t="s">
        <v>144</v>
      </c>
      <c r="Q15" s="676" t="s">
        <v>1485</v>
      </c>
      <c r="R15" s="672" t="s">
        <v>2015</v>
      </c>
    </row>
    <row r="16" spans="2:18" s="161" customFormat="1" ht="54" x14ac:dyDescent="0.25">
      <c r="B16" s="996"/>
      <c r="C16" s="669" t="s">
        <v>1647</v>
      </c>
      <c r="D16" s="669" t="s">
        <v>1648</v>
      </c>
      <c r="E16" s="670">
        <v>300000</v>
      </c>
      <c r="F16" s="671">
        <v>3</v>
      </c>
      <c r="G16" s="672" t="s">
        <v>73</v>
      </c>
      <c r="H16" s="673">
        <v>42736</v>
      </c>
      <c r="I16" s="672" t="s">
        <v>243</v>
      </c>
      <c r="J16" s="672" t="s">
        <v>57</v>
      </c>
      <c r="K16" s="672" t="s">
        <v>1687</v>
      </c>
      <c r="L16" s="672" t="s">
        <v>72</v>
      </c>
      <c r="M16" s="674">
        <f>+E16*F16</f>
        <v>900000</v>
      </c>
      <c r="N16" s="675">
        <f>+M16</f>
        <v>900000</v>
      </c>
      <c r="O16" s="672" t="s">
        <v>30</v>
      </c>
      <c r="P16" s="672" t="s">
        <v>144</v>
      </c>
      <c r="Q16" s="676" t="s">
        <v>1485</v>
      </c>
      <c r="R16" s="672" t="s">
        <v>2016</v>
      </c>
    </row>
    <row r="17" spans="2:19" s="161" customFormat="1" ht="54" x14ac:dyDescent="0.25">
      <c r="B17" s="996"/>
      <c r="C17" s="669" t="s">
        <v>1647</v>
      </c>
      <c r="D17" s="669" t="s">
        <v>1667</v>
      </c>
      <c r="E17" s="670">
        <v>300000</v>
      </c>
      <c r="F17" s="671">
        <v>3</v>
      </c>
      <c r="G17" s="672" t="s">
        <v>73</v>
      </c>
      <c r="H17" s="673">
        <v>42736</v>
      </c>
      <c r="I17" s="672" t="s">
        <v>243</v>
      </c>
      <c r="J17" s="672" t="s">
        <v>57</v>
      </c>
      <c r="K17" s="672" t="s">
        <v>1687</v>
      </c>
      <c r="L17" s="672" t="s">
        <v>72</v>
      </c>
      <c r="M17" s="674">
        <f>+E17*F17</f>
        <v>900000</v>
      </c>
      <c r="N17" s="675">
        <f>+M17</f>
        <v>900000</v>
      </c>
      <c r="O17" s="672" t="s">
        <v>30</v>
      </c>
      <c r="P17" s="672" t="s">
        <v>144</v>
      </c>
      <c r="Q17" s="676" t="s">
        <v>1485</v>
      </c>
      <c r="R17" s="672" t="s">
        <v>2017</v>
      </c>
    </row>
    <row r="18" spans="2:19" s="161" customFormat="1" ht="63.75" x14ac:dyDescent="0.25">
      <c r="B18" s="344"/>
      <c r="C18" s="913" t="s">
        <v>623</v>
      </c>
      <c r="D18" s="913" t="s">
        <v>612</v>
      </c>
      <c r="E18" s="144">
        <v>75000</v>
      </c>
      <c r="F18" s="144">
        <v>20</v>
      </c>
      <c r="G18" s="913" t="s">
        <v>73</v>
      </c>
      <c r="H18" s="913" t="s">
        <v>636</v>
      </c>
      <c r="I18" s="912" t="s">
        <v>178</v>
      </c>
      <c r="J18" s="913" t="s">
        <v>57</v>
      </c>
      <c r="K18" s="913" t="s">
        <v>763</v>
      </c>
      <c r="L18" s="913" t="s">
        <v>72</v>
      </c>
      <c r="M18" s="246">
        <f t="shared" ref="M18:M28" si="1">SUM(E18*F18)</f>
        <v>1500000</v>
      </c>
      <c r="N18" s="246">
        <f t="shared" ref="N18:N38" si="2">SUM(E18*F18)</f>
        <v>1500000</v>
      </c>
      <c r="O18" s="337" t="s">
        <v>30</v>
      </c>
      <c r="P18" s="338" t="s">
        <v>30</v>
      </c>
      <c r="Q18" s="905" t="s">
        <v>51</v>
      </c>
      <c r="R18" s="912" t="s">
        <v>903</v>
      </c>
    </row>
    <row r="19" spans="2:19" s="161" customFormat="1" ht="63.75" x14ac:dyDescent="0.25">
      <c r="B19" s="344"/>
      <c r="C19" s="913" t="s">
        <v>624</v>
      </c>
      <c r="D19" s="913" t="s">
        <v>614</v>
      </c>
      <c r="E19" s="144">
        <v>650</v>
      </c>
      <c r="F19" s="144">
        <v>15</v>
      </c>
      <c r="G19" s="913" t="s">
        <v>73</v>
      </c>
      <c r="H19" s="913" t="s">
        <v>631</v>
      </c>
      <c r="I19" s="912" t="s">
        <v>646</v>
      </c>
      <c r="J19" s="913" t="s">
        <v>57</v>
      </c>
      <c r="K19" s="913" t="s">
        <v>763</v>
      </c>
      <c r="L19" s="913" t="s">
        <v>72</v>
      </c>
      <c r="M19" s="246">
        <f t="shared" si="1"/>
        <v>9750</v>
      </c>
      <c r="N19" s="246">
        <f t="shared" si="2"/>
        <v>9750</v>
      </c>
      <c r="O19" s="337" t="s">
        <v>30</v>
      </c>
      <c r="P19" s="338" t="s">
        <v>30</v>
      </c>
      <c r="Q19" s="905" t="s">
        <v>51</v>
      </c>
      <c r="R19" s="912" t="s">
        <v>900</v>
      </c>
    </row>
    <row r="20" spans="2:19" s="161" customFormat="1" ht="127.5" x14ac:dyDescent="0.25">
      <c r="B20" s="344"/>
      <c r="C20" s="913" t="s">
        <v>592</v>
      </c>
      <c r="D20" s="913" t="s">
        <v>593</v>
      </c>
      <c r="E20" s="144">
        <v>165810</v>
      </c>
      <c r="F20" s="144">
        <v>7</v>
      </c>
      <c r="G20" s="913" t="s">
        <v>630</v>
      </c>
      <c r="H20" s="913" t="s">
        <v>631</v>
      </c>
      <c r="I20" s="912" t="s">
        <v>644</v>
      </c>
      <c r="J20" s="913" t="s">
        <v>57</v>
      </c>
      <c r="K20" s="913" t="s">
        <v>762</v>
      </c>
      <c r="L20" s="913" t="s">
        <v>72</v>
      </c>
      <c r="M20" s="246">
        <f t="shared" si="1"/>
        <v>1160670</v>
      </c>
      <c r="N20" s="246">
        <f t="shared" si="2"/>
        <v>1160670</v>
      </c>
      <c r="O20" s="337" t="s">
        <v>30</v>
      </c>
      <c r="P20" s="338" t="s">
        <v>30</v>
      </c>
      <c r="Q20" s="905" t="s">
        <v>51</v>
      </c>
      <c r="R20" s="912" t="s">
        <v>892</v>
      </c>
    </row>
    <row r="21" spans="2:19" s="161" customFormat="1" ht="63.75" x14ac:dyDescent="0.25">
      <c r="B21" s="344"/>
      <c r="C21" s="913" t="s">
        <v>594</v>
      </c>
      <c r="D21" s="913" t="s">
        <v>595</v>
      </c>
      <c r="E21" s="144">
        <v>48500</v>
      </c>
      <c r="F21" s="144">
        <v>50</v>
      </c>
      <c r="G21" s="913" t="s">
        <v>630</v>
      </c>
      <c r="H21" s="913" t="s">
        <v>632</v>
      </c>
      <c r="I21" s="912" t="s">
        <v>178</v>
      </c>
      <c r="J21" s="913" t="s">
        <v>57</v>
      </c>
      <c r="K21" s="913" t="s">
        <v>762</v>
      </c>
      <c r="L21" s="913" t="s">
        <v>72</v>
      </c>
      <c r="M21" s="246">
        <f t="shared" si="1"/>
        <v>2425000</v>
      </c>
      <c r="N21" s="246">
        <f t="shared" si="2"/>
        <v>2425000</v>
      </c>
      <c r="O21" s="337" t="s">
        <v>30</v>
      </c>
      <c r="P21" s="338" t="s">
        <v>30</v>
      </c>
      <c r="Q21" s="905" t="s">
        <v>51</v>
      </c>
      <c r="R21" s="912" t="s">
        <v>893</v>
      </c>
    </row>
    <row r="22" spans="2:19" s="161" customFormat="1" ht="76.5" x14ac:dyDescent="0.25">
      <c r="B22" s="344"/>
      <c r="C22" s="913" t="s">
        <v>596</v>
      </c>
      <c r="D22" s="913" t="s">
        <v>597</v>
      </c>
      <c r="E22" s="144">
        <v>12000</v>
      </c>
      <c r="F22" s="144">
        <v>40</v>
      </c>
      <c r="G22" s="913" t="s">
        <v>630</v>
      </c>
      <c r="H22" s="913" t="s">
        <v>633</v>
      </c>
      <c r="I22" s="912" t="s">
        <v>154</v>
      </c>
      <c r="J22" s="913" t="s">
        <v>57</v>
      </c>
      <c r="K22" s="913" t="s">
        <v>762</v>
      </c>
      <c r="L22" s="913" t="s">
        <v>72</v>
      </c>
      <c r="M22" s="246">
        <f t="shared" si="1"/>
        <v>480000</v>
      </c>
      <c r="N22" s="246">
        <f t="shared" si="2"/>
        <v>480000</v>
      </c>
      <c r="O22" s="337" t="s">
        <v>30</v>
      </c>
      <c r="P22" s="338" t="s">
        <v>30</v>
      </c>
      <c r="Q22" s="905" t="s">
        <v>51</v>
      </c>
      <c r="R22" s="912" t="s">
        <v>894</v>
      </c>
    </row>
    <row r="23" spans="2:19" s="161" customFormat="1" ht="63.75" x14ac:dyDescent="0.25">
      <c r="B23" s="344"/>
      <c r="C23" s="913" t="s">
        <v>598</v>
      </c>
      <c r="D23" s="913" t="s">
        <v>599</v>
      </c>
      <c r="E23" s="144">
        <v>45000</v>
      </c>
      <c r="F23" s="144">
        <v>480</v>
      </c>
      <c r="G23" s="913" t="s">
        <v>630</v>
      </c>
      <c r="H23" s="913" t="s">
        <v>634</v>
      </c>
      <c r="I23" s="912" t="s">
        <v>645</v>
      </c>
      <c r="J23" s="913" t="s">
        <v>57</v>
      </c>
      <c r="K23" s="913" t="s">
        <v>762</v>
      </c>
      <c r="L23" s="913" t="s">
        <v>72</v>
      </c>
      <c r="M23" s="246">
        <f t="shared" si="1"/>
        <v>21600000</v>
      </c>
      <c r="N23" s="246">
        <f t="shared" si="2"/>
        <v>21600000</v>
      </c>
      <c r="O23" s="337" t="s">
        <v>30</v>
      </c>
      <c r="P23" s="338" t="s">
        <v>30</v>
      </c>
      <c r="Q23" s="905" t="s">
        <v>51</v>
      </c>
      <c r="R23" s="912" t="s">
        <v>895</v>
      </c>
    </row>
    <row r="24" spans="2:19" s="161" customFormat="1" ht="63.75" x14ac:dyDescent="0.25">
      <c r="B24" s="344"/>
      <c r="C24" s="913" t="s">
        <v>600</v>
      </c>
      <c r="D24" s="913" t="s">
        <v>601</v>
      </c>
      <c r="E24" s="142">
        <v>25000</v>
      </c>
      <c r="F24" s="144">
        <v>30</v>
      </c>
      <c r="G24" s="913" t="s">
        <v>630</v>
      </c>
      <c r="H24" s="913" t="s">
        <v>635</v>
      </c>
      <c r="I24" s="912" t="s">
        <v>643</v>
      </c>
      <c r="J24" s="913" t="s">
        <v>57</v>
      </c>
      <c r="K24" s="913" t="s">
        <v>762</v>
      </c>
      <c r="L24" s="913" t="s">
        <v>72</v>
      </c>
      <c r="M24" s="246">
        <f t="shared" si="1"/>
        <v>750000</v>
      </c>
      <c r="N24" s="246">
        <f t="shared" si="2"/>
        <v>750000</v>
      </c>
      <c r="O24" s="337" t="s">
        <v>30</v>
      </c>
      <c r="P24" s="338" t="s">
        <v>30</v>
      </c>
      <c r="Q24" s="905" t="s">
        <v>51</v>
      </c>
      <c r="R24" s="912" t="s">
        <v>897</v>
      </c>
    </row>
    <row r="25" spans="2:19" s="161" customFormat="1" ht="63.75" x14ac:dyDescent="0.25">
      <c r="B25" s="344"/>
      <c r="C25" s="913" t="s">
        <v>602</v>
      </c>
      <c r="D25" s="913" t="s">
        <v>601</v>
      </c>
      <c r="E25" s="142">
        <v>113000</v>
      </c>
      <c r="F25" s="144">
        <v>400</v>
      </c>
      <c r="G25" s="913" t="s">
        <v>630</v>
      </c>
      <c r="H25" s="913" t="s">
        <v>636</v>
      </c>
      <c r="I25" s="912" t="s">
        <v>178</v>
      </c>
      <c r="J25" s="913" t="s">
        <v>57</v>
      </c>
      <c r="K25" s="913" t="s">
        <v>762</v>
      </c>
      <c r="L25" s="913" t="s">
        <v>72</v>
      </c>
      <c r="M25" s="246">
        <f t="shared" si="1"/>
        <v>45200000</v>
      </c>
      <c r="N25" s="246">
        <f t="shared" si="2"/>
        <v>45200000</v>
      </c>
      <c r="O25" s="337" t="s">
        <v>30</v>
      </c>
      <c r="P25" s="338" t="s">
        <v>30</v>
      </c>
      <c r="Q25" s="905" t="s">
        <v>51</v>
      </c>
      <c r="R25" s="912" t="s">
        <v>896</v>
      </c>
    </row>
    <row r="26" spans="2:19" s="161" customFormat="1" ht="63.75" x14ac:dyDescent="0.25">
      <c r="B26" s="344"/>
      <c r="C26" s="913" t="s">
        <v>603</v>
      </c>
      <c r="D26" s="913" t="s">
        <v>604</v>
      </c>
      <c r="E26" s="142">
        <v>45000</v>
      </c>
      <c r="F26" s="144">
        <v>321</v>
      </c>
      <c r="G26" s="913" t="s">
        <v>630</v>
      </c>
      <c r="H26" s="913" t="s">
        <v>636</v>
      </c>
      <c r="I26" s="912" t="s">
        <v>178</v>
      </c>
      <c r="J26" s="913" t="s">
        <v>57</v>
      </c>
      <c r="K26" s="913" t="s">
        <v>762</v>
      </c>
      <c r="L26" s="913" t="s">
        <v>72</v>
      </c>
      <c r="M26" s="246">
        <f t="shared" si="1"/>
        <v>14445000</v>
      </c>
      <c r="N26" s="246">
        <f t="shared" si="2"/>
        <v>14445000</v>
      </c>
      <c r="O26" s="337" t="s">
        <v>30</v>
      </c>
      <c r="P26" s="338" t="s">
        <v>30</v>
      </c>
      <c r="Q26" s="905" t="s">
        <v>51</v>
      </c>
      <c r="R26" s="912" t="s">
        <v>897</v>
      </c>
    </row>
    <row r="27" spans="2:19" s="161" customFormat="1" ht="63.75" x14ac:dyDescent="0.25">
      <c r="B27" s="344"/>
      <c r="C27" s="913" t="s">
        <v>605</v>
      </c>
      <c r="D27" s="913" t="s">
        <v>606</v>
      </c>
      <c r="E27" s="142">
        <v>83000</v>
      </c>
      <c r="F27" s="144">
        <v>280</v>
      </c>
      <c r="G27" s="913" t="s">
        <v>630</v>
      </c>
      <c r="H27" s="913" t="s">
        <v>636</v>
      </c>
      <c r="I27" s="912" t="s">
        <v>178</v>
      </c>
      <c r="J27" s="913" t="s">
        <v>57</v>
      </c>
      <c r="K27" s="913" t="s">
        <v>762</v>
      </c>
      <c r="L27" s="913" t="s">
        <v>72</v>
      </c>
      <c r="M27" s="246">
        <f t="shared" si="1"/>
        <v>23240000</v>
      </c>
      <c r="N27" s="246">
        <f t="shared" si="2"/>
        <v>23240000</v>
      </c>
      <c r="O27" s="337" t="s">
        <v>30</v>
      </c>
      <c r="P27" s="338" t="s">
        <v>30</v>
      </c>
      <c r="Q27" s="905" t="s">
        <v>51</v>
      </c>
      <c r="R27" s="912" t="s">
        <v>898</v>
      </c>
    </row>
    <row r="28" spans="2:19" s="161" customFormat="1" ht="63.75" x14ac:dyDescent="0.25">
      <c r="B28" s="344"/>
      <c r="C28" s="913" t="s">
        <v>1984</v>
      </c>
      <c r="D28" s="913" t="s">
        <v>601</v>
      </c>
      <c r="E28" s="142">
        <v>116500</v>
      </c>
      <c r="F28" s="144">
        <v>850</v>
      </c>
      <c r="G28" s="913" t="s">
        <v>630</v>
      </c>
      <c r="H28" s="913" t="s">
        <v>636</v>
      </c>
      <c r="I28" s="912" t="s">
        <v>178</v>
      </c>
      <c r="J28" s="913" t="s">
        <v>57</v>
      </c>
      <c r="K28" s="913" t="s">
        <v>762</v>
      </c>
      <c r="L28" s="913" t="s">
        <v>72</v>
      </c>
      <c r="M28" s="246">
        <f t="shared" si="1"/>
        <v>99025000</v>
      </c>
      <c r="N28" s="246">
        <f t="shared" si="2"/>
        <v>99025000</v>
      </c>
      <c r="O28" s="337" t="s">
        <v>30</v>
      </c>
      <c r="P28" s="338" t="s">
        <v>30</v>
      </c>
      <c r="Q28" s="905" t="s">
        <v>51</v>
      </c>
      <c r="R28" s="912" t="s">
        <v>896</v>
      </c>
    </row>
    <row r="29" spans="2:19" s="161" customFormat="1" ht="63.75" x14ac:dyDescent="0.25">
      <c r="B29" s="344"/>
      <c r="C29" s="913" t="s">
        <v>607</v>
      </c>
      <c r="D29" s="913" t="s">
        <v>608</v>
      </c>
      <c r="E29" s="142">
        <v>58000</v>
      </c>
      <c r="F29" s="144">
        <v>257</v>
      </c>
      <c r="G29" s="913" t="s">
        <v>630</v>
      </c>
      <c r="H29" s="913" t="s">
        <v>636</v>
      </c>
      <c r="I29" s="912" t="s">
        <v>178</v>
      </c>
      <c r="J29" s="913" t="s">
        <v>57</v>
      </c>
      <c r="K29" s="913" t="s">
        <v>762</v>
      </c>
      <c r="L29" s="913" t="s">
        <v>72</v>
      </c>
      <c r="M29" s="246" t="s">
        <v>910</v>
      </c>
      <c r="N29" s="246">
        <f t="shared" si="2"/>
        <v>14906000</v>
      </c>
      <c r="O29" s="337" t="s">
        <v>30</v>
      </c>
      <c r="P29" s="338" t="s">
        <v>30</v>
      </c>
      <c r="Q29" s="905" t="s">
        <v>51</v>
      </c>
      <c r="R29" s="912" t="s">
        <v>896</v>
      </c>
    </row>
    <row r="30" spans="2:19" s="161" customFormat="1" ht="63.75" x14ac:dyDescent="0.25">
      <c r="B30" s="344"/>
      <c r="C30" s="913" t="s">
        <v>609</v>
      </c>
      <c r="D30" s="913" t="s">
        <v>610</v>
      </c>
      <c r="E30" s="144">
        <v>4000000</v>
      </c>
      <c r="F30" s="144">
        <v>1</v>
      </c>
      <c r="G30" s="913" t="s">
        <v>637</v>
      </c>
      <c r="H30" s="913" t="s">
        <v>638</v>
      </c>
      <c r="I30" s="912" t="s">
        <v>643</v>
      </c>
      <c r="J30" s="913" t="s">
        <v>57</v>
      </c>
      <c r="K30" s="913" t="s">
        <v>762</v>
      </c>
      <c r="L30" s="913" t="s">
        <v>72</v>
      </c>
      <c r="M30" s="246">
        <f>SUM(E30*F30)</f>
        <v>4000000</v>
      </c>
      <c r="N30" s="246">
        <f t="shared" si="2"/>
        <v>4000000</v>
      </c>
      <c r="O30" s="337" t="s">
        <v>30</v>
      </c>
      <c r="P30" s="338" t="s">
        <v>30</v>
      </c>
      <c r="Q30" s="905" t="s">
        <v>51</v>
      </c>
      <c r="R30" s="912" t="s">
        <v>899</v>
      </c>
    </row>
    <row r="31" spans="2:19" s="161" customFormat="1" ht="63.75" x14ac:dyDescent="0.25">
      <c r="B31" s="344"/>
      <c r="C31" s="913" t="s">
        <v>611</v>
      </c>
      <c r="D31" s="913" t="s">
        <v>612</v>
      </c>
      <c r="E31" s="144">
        <v>35000</v>
      </c>
      <c r="F31" s="144">
        <v>300</v>
      </c>
      <c r="G31" s="913" t="s">
        <v>73</v>
      </c>
      <c r="H31" s="913" t="s">
        <v>639</v>
      </c>
      <c r="I31" s="912" t="s">
        <v>644</v>
      </c>
      <c r="J31" s="913" t="s">
        <v>57</v>
      </c>
      <c r="K31" s="913" t="s">
        <v>762</v>
      </c>
      <c r="L31" s="913" t="s">
        <v>72</v>
      </c>
      <c r="M31" s="246">
        <f>SUM(E31*F31)</f>
        <v>10500000</v>
      </c>
      <c r="N31" s="246">
        <f t="shared" si="2"/>
        <v>10500000</v>
      </c>
      <c r="O31" s="337" t="s">
        <v>30</v>
      </c>
      <c r="P31" s="338" t="s">
        <v>30</v>
      </c>
      <c r="Q31" s="905" t="s">
        <v>51</v>
      </c>
      <c r="R31" s="912" t="s">
        <v>896</v>
      </c>
    </row>
    <row r="32" spans="2:19" s="161" customFormat="1" ht="63.75" x14ac:dyDescent="0.2">
      <c r="B32" s="344"/>
      <c r="C32" s="913" t="s">
        <v>613</v>
      </c>
      <c r="D32" s="1148" t="s">
        <v>614</v>
      </c>
      <c r="E32" s="144">
        <v>15000</v>
      </c>
      <c r="F32" s="144">
        <v>11</v>
      </c>
      <c r="G32" s="913" t="s">
        <v>73</v>
      </c>
      <c r="H32" s="913" t="s">
        <v>640</v>
      </c>
      <c r="I32" s="912" t="s">
        <v>643</v>
      </c>
      <c r="J32" s="913" t="s">
        <v>57</v>
      </c>
      <c r="K32" s="913" t="s">
        <v>762</v>
      </c>
      <c r="L32" s="913" t="s">
        <v>72</v>
      </c>
      <c r="M32" s="246">
        <f>SUM(E32*F32)</f>
        <v>165000</v>
      </c>
      <c r="N32" s="246">
        <f t="shared" si="2"/>
        <v>165000</v>
      </c>
      <c r="O32" s="337" t="s">
        <v>30</v>
      </c>
      <c r="P32" s="338" t="s">
        <v>30</v>
      </c>
      <c r="Q32" s="905" t="s">
        <v>51</v>
      </c>
      <c r="R32" s="912" t="s">
        <v>900</v>
      </c>
      <c r="S32" s="883"/>
    </row>
    <row r="33" spans="2:19" s="161" customFormat="1" ht="63.75" x14ac:dyDescent="0.25">
      <c r="B33" s="344"/>
      <c r="C33" s="913" t="s">
        <v>615</v>
      </c>
      <c r="D33" s="913" t="s">
        <v>616</v>
      </c>
      <c r="E33" s="142">
        <v>1000000</v>
      </c>
      <c r="F33" s="144">
        <v>5</v>
      </c>
      <c r="G33" s="913" t="s">
        <v>73</v>
      </c>
      <c r="H33" s="913" t="s">
        <v>640</v>
      </c>
      <c r="I33" s="912" t="s">
        <v>643</v>
      </c>
      <c r="J33" s="913" t="s">
        <v>57</v>
      </c>
      <c r="K33" s="913" t="s">
        <v>762</v>
      </c>
      <c r="L33" s="913" t="s">
        <v>72</v>
      </c>
      <c r="M33" s="246">
        <f>SUM(E33*F33)</f>
        <v>5000000</v>
      </c>
      <c r="N33" s="246">
        <f t="shared" si="2"/>
        <v>5000000</v>
      </c>
      <c r="O33" s="337" t="s">
        <v>30</v>
      </c>
      <c r="P33" s="338" t="s">
        <v>30</v>
      </c>
      <c r="Q33" s="905" t="s">
        <v>51</v>
      </c>
      <c r="R33" s="912" t="s">
        <v>901</v>
      </c>
    </row>
    <row r="34" spans="2:19" s="161" customFormat="1" ht="63.75" x14ac:dyDescent="0.25">
      <c r="B34" s="344"/>
      <c r="C34" s="927" t="s">
        <v>617</v>
      </c>
      <c r="D34" s="927" t="s">
        <v>618</v>
      </c>
      <c r="E34" s="247">
        <v>5000</v>
      </c>
      <c r="F34" s="247">
        <v>100</v>
      </c>
      <c r="G34" s="927" t="s">
        <v>73</v>
      </c>
      <c r="H34" s="927" t="s">
        <v>636</v>
      </c>
      <c r="I34" s="929" t="s">
        <v>178</v>
      </c>
      <c r="J34" s="927" t="s">
        <v>57</v>
      </c>
      <c r="K34" s="913" t="s">
        <v>762</v>
      </c>
      <c r="L34" s="927" t="s">
        <v>72</v>
      </c>
      <c r="M34" s="246">
        <f>SUM(E34*F34)</f>
        <v>500000</v>
      </c>
      <c r="N34" s="246">
        <f t="shared" si="2"/>
        <v>500000</v>
      </c>
      <c r="O34" s="337" t="s">
        <v>30</v>
      </c>
      <c r="P34" s="338" t="s">
        <v>30</v>
      </c>
      <c r="Q34" s="905" t="s">
        <v>51</v>
      </c>
      <c r="R34" s="929" t="s">
        <v>897</v>
      </c>
    </row>
    <row r="35" spans="2:19" s="161" customFormat="1" ht="63.75" x14ac:dyDescent="0.25">
      <c r="B35" s="344"/>
      <c r="C35" s="927" t="s">
        <v>906</v>
      </c>
      <c r="D35" s="927" t="s">
        <v>618</v>
      </c>
      <c r="E35" s="247">
        <v>26000</v>
      </c>
      <c r="F35" s="1037">
        <v>226</v>
      </c>
      <c r="G35" s="927" t="s">
        <v>73</v>
      </c>
      <c r="H35" s="927" t="s">
        <v>636</v>
      </c>
      <c r="I35" s="929" t="s">
        <v>178</v>
      </c>
      <c r="J35" s="927" t="s">
        <v>57</v>
      </c>
      <c r="K35" s="913" t="s">
        <v>762</v>
      </c>
      <c r="L35" s="927" t="s">
        <v>72</v>
      </c>
      <c r="M35" s="246">
        <v>5512000</v>
      </c>
      <c r="N35" s="246">
        <f t="shared" si="2"/>
        <v>5876000</v>
      </c>
      <c r="O35" s="337" t="s">
        <v>30</v>
      </c>
      <c r="P35" s="338" t="s">
        <v>30</v>
      </c>
      <c r="Q35" s="905" t="s">
        <v>51</v>
      </c>
      <c r="R35" s="929" t="s">
        <v>897</v>
      </c>
      <c r="S35" s="1036"/>
    </row>
    <row r="36" spans="2:19" s="161" customFormat="1" ht="63.75" x14ac:dyDescent="0.25">
      <c r="B36" s="344"/>
      <c r="C36" s="927" t="s">
        <v>619</v>
      </c>
      <c r="D36" s="927" t="s">
        <v>618</v>
      </c>
      <c r="E36" s="247">
        <v>28500</v>
      </c>
      <c r="F36" s="247">
        <v>348</v>
      </c>
      <c r="G36" s="927" t="s">
        <v>73</v>
      </c>
      <c r="H36" s="927" t="s">
        <v>636</v>
      </c>
      <c r="I36" s="929" t="s">
        <v>178</v>
      </c>
      <c r="J36" s="927" t="s">
        <v>57</v>
      </c>
      <c r="K36" s="913" t="s">
        <v>762</v>
      </c>
      <c r="L36" s="927" t="s">
        <v>72</v>
      </c>
      <c r="M36" s="246">
        <f>SUM(E36*F36)</f>
        <v>9918000</v>
      </c>
      <c r="N36" s="246">
        <f t="shared" si="2"/>
        <v>9918000</v>
      </c>
      <c r="O36" s="337" t="s">
        <v>30</v>
      </c>
      <c r="P36" s="338" t="s">
        <v>30</v>
      </c>
      <c r="Q36" s="905" t="s">
        <v>51</v>
      </c>
      <c r="R36" s="929" t="s">
        <v>896</v>
      </c>
      <c r="S36" s="1034"/>
    </row>
    <row r="37" spans="2:19" s="161" customFormat="1" ht="63.75" x14ac:dyDescent="0.25">
      <c r="B37" s="344"/>
      <c r="C37" s="927" t="s">
        <v>620</v>
      </c>
      <c r="D37" s="927" t="s">
        <v>618</v>
      </c>
      <c r="E37" s="247">
        <v>33750</v>
      </c>
      <c r="F37" s="247">
        <v>4</v>
      </c>
      <c r="G37" s="927" t="s">
        <v>641</v>
      </c>
      <c r="H37" s="927" t="s">
        <v>636</v>
      </c>
      <c r="I37" s="929" t="s">
        <v>178</v>
      </c>
      <c r="J37" s="927" t="s">
        <v>57</v>
      </c>
      <c r="K37" s="913" t="s">
        <v>762</v>
      </c>
      <c r="L37" s="927" t="s">
        <v>72</v>
      </c>
      <c r="M37" s="246">
        <f>SUM(E37*F37)</f>
        <v>135000</v>
      </c>
      <c r="N37" s="246">
        <f t="shared" si="2"/>
        <v>135000</v>
      </c>
      <c r="O37" s="337" t="s">
        <v>30</v>
      </c>
      <c r="P37" s="338" t="s">
        <v>30</v>
      </c>
      <c r="Q37" s="905" t="s">
        <v>51</v>
      </c>
      <c r="R37" s="929" t="s">
        <v>896</v>
      </c>
      <c r="S37" s="1034"/>
    </row>
    <row r="38" spans="2:19" s="161" customFormat="1" ht="63.75" x14ac:dyDescent="0.25">
      <c r="B38" s="344"/>
      <c r="C38" s="913" t="s">
        <v>621</v>
      </c>
      <c r="D38" s="913" t="s">
        <v>622</v>
      </c>
      <c r="E38" s="144">
        <v>400000</v>
      </c>
      <c r="F38" s="144">
        <v>11</v>
      </c>
      <c r="G38" s="913" t="s">
        <v>73</v>
      </c>
      <c r="H38" s="913" t="s">
        <v>642</v>
      </c>
      <c r="I38" s="912" t="s">
        <v>643</v>
      </c>
      <c r="J38" s="913" t="s">
        <v>57</v>
      </c>
      <c r="K38" s="913" t="s">
        <v>762</v>
      </c>
      <c r="L38" s="913" t="s">
        <v>72</v>
      </c>
      <c r="M38" s="246">
        <f>SUM(E38*F38)</f>
        <v>4400000</v>
      </c>
      <c r="N38" s="246">
        <f t="shared" si="2"/>
        <v>4400000</v>
      </c>
      <c r="O38" s="337" t="s">
        <v>30</v>
      </c>
      <c r="P38" s="338" t="s">
        <v>30</v>
      </c>
      <c r="Q38" s="905" t="s">
        <v>51</v>
      </c>
      <c r="R38" s="912" t="s">
        <v>902</v>
      </c>
      <c r="S38" s="1034"/>
    </row>
    <row r="39" spans="2:19" s="370" customFormat="1" ht="15.75" x14ac:dyDescent="0.3">
      <c r="B39" s="1682" t="s">
        <v>45</v>
      </c>
      <c r="C39" s="1683"/>
      <c r="D39" s="1683"/>
      <c r="E39" s="1683"/>
      <c r="F39" s="1683"/>
      <c r="G39" s="1683"/>
      <c r="H39" s="1683"/>
      <c r="I39" s="1684"/>
      <c r="J39" s="1682" t="s">
        <v>45</v>
      </c>
      <c r="K39" s="1683"/>
      <c r="L39" s="1684"/>
      <c r="M39" s="1029" t="e">
        <f>SUM(M8+M9+M10+M11+M12+#REF!+#REF!+M13+#REF!+M14+#REF!+#REF!+M15+M16+M17+M18+M19+M20+#REF!+M21+M22+M23+M24+M25+M26+M27+M28+M29+#REF!+M30+M31)</f>
        <v>#REF!</v>
      </c>
      <c r="N39" s="1030">
        <f>SUM(N8:N38)</f>
        <v>369710676</v>
      </c>
      <c r="O39" s="1031"/>
      <c r="P39" s="1031"/>
      <c r="Q39" s="368"/>
      <c r="R39" s="1032"/>
      <c r="S39" s="1035"/>
    </row>
    <row r="40" spans="2:19" ht="15.75" x14ac:dyDescent="0.3">
      <c r="B40" s="903"/>
      <c r="C40" s="903"/>
      <c r="D40" s="904"/>
      <c r="E40" s="903"/>
      <c r="F40" s="903"/>
      <c r="G40" s="903"/>
      <c r="H40" s="903"/>
      <c r="I40" s="903"/>
      <c r="J40" s="903"/>
      <c r="K40" s="903"/>
      <c r="L40" s="903"/>
      <c r="M40" s="465"/>
      <c r="N40" s="465"/>
      <c r="O40" s="903"/>
      <c r="P40" s="903"/>
      <c r="Q40" s="903"/>
      <c r="R40" s="903"/>
    </row>
    <row r="41" spans="2:19" ht="15.75" x14ac:dyDescent="0.3">
      <c r="B41" s="1646" t="s">
        <v>2</v>
      </c>
      <c r="C41" s="1647"/>
      <c r="D41" s="1685">
        <v>42656</v>
      </c>
      <c r="E41" s="1686"/>
      <c r="F41" s="1687"/>
      <c r="G41" s="903"/>
      <c r="H41" s="903"/>
      <c r="I41" s="903"/>
      <c r="J41" s="1149" t="s">
        <v>46</v>
      </c>
      <c r="K41" s="25" t="s">
        <v>885</v>
      </c>
      <c r="L41" s="454"/>
      <c r="M41" s="454"/>
      <c r="N41" s="454"/>
      <c r="O41" s="1149"/>
      <c r="P41" s="347"/>
      <c r="Q41" s="347"/>
      <c r="R41" s="347"/>
    </row>
    <row r="42" spans="2:19" ht="22.5" customHeight="1" x14ac:dyDescent="0.3">
      <c r="B42" s="1646"/>
      <c r="C42" s="1647"/>
      <c r="D42" s="1651"/>
      <c r="E42" s="1652"/>
      <c r="F42" s="1653"/>
      <c r="G42" s="903"/>
      <c r="H42" s="903"/>
      <c r="I42" s="903"/>
      <c r="J42" s="903"/>
      <c r="K42" s="468" t="s">
        <v>886</v>
      </c>
      <c r="L42" s="468"/>
      <c r="M42" s="468"/>
      <c r="N42" s="468"/>
      <c r="O42" s="903"/>
      <c r="P42" s="468"/>
      <c r="Q42" s="468"/>
      <c r="R42" s="468"/>
    </row>
    <row r="43" spans="2:19" ht="12.75" customHeight="1" x14ac:dyDescent="0.3">
      <c r="B43" s="903"/>
      <c r="C43" s="903"/>
      <c r="D43" s="904"/>
      <c r="E43" s="903"/>
      <c r="F43" s="903"/>
      <c r="G43" s="903"/>
      <c r="H43" s="903"/>
      <c r="I43" s="903"/>
      <c r="J43" s="903"/>
      <c r="K43" s="903"/>
      <c r="L43" s="903"/>
      <c r="M43" s="465"/>
      <c r="N43" s="903"/>
      <c r="O43" s="903"/>
      <c r="P43" s="347"/>
      <c r="Q43" s="347"/>
      <c r="R43" s="347"/>
    </row>
    <row r="44" spans="2:19" ht="25.5" x14ac:dyDescent="0.25">
      <c r="B44" s="466" t="s">
        <v>866</v>
      </c>
      <c r="C44" s="467" t="s">
        <v>870</v>
      </c>
      <c r="D44" s="466" t="s">
        <v>869</v>
      </c>
    </row>
    <row r="45" spans="2:19" ht="51.75" x14ac:dyDescent="0.25">
      <c r="B45" s="1274" t="s">
        <v>883</v>
      </c>
      <c r="C45" s="979">
        <f>SUM(N8:N10)</f>
        <v>95884656</v>
      </c>
      <c r="D45" s="906"/>
    </row>
    <row r="46" spans="2:19" ht="36.75" x14ac:dyDescent="0.25">
      <c r="B46" s="1275" t="s">
        <v>905</v>
      </c>
      <c r="C46" s="911">
        <f>SUM(N11:N12)</f>
        <v>1350000</v>
      </c>
      <c r="D46" s="906"/>
    </row>
    <row r="47" spans="2:19" ht="38.25" customHeight="1" x14ac:dyDescent="0.25">
      <c r="B47" s="1276" t="s">
        <v>755</v>
      </c>
      <c r="C47" s="979">
        <f>SUM(N13:N13)</f>
        <v>1250000</v>
      </c>
      <c r="D47" s="906"/>
    </row>
    <row r="48" spans="2:19" ht="54.75" customHeight="1" x14ac:dyDescent="0.25">
      <c r="B48" s="913" t="s">
        <v>772</v>
      </c>
      <c r="C48" s="979">
        <f>SUM(N14)</f>
        <v>3940600</v>
      </c>
      <c r="D48" s="906"/>
    </row>
    <row r="49" spans="2:4" ht="54.75" customHeight="1" x14ac:dyDescent="0.25">
      <c r="B49" s="53" t="s">
        <v>1687</v>
      </c>
      <c r="C49" s="911">
        <f>SUM(N15:N17)</f>
        <v>2050000</v>
      </c>
      <c r="D49" s="906"/>
    </row>
    <row r="50" spans="2:4" ht="48.75" customHeight="1" x14ac:dyDescent="0.25">
      <c r="B50" s="913" t="s">
        <v>763</v>
      </c>
      <c r="C50" s="911">
        <f>SUM(N18:N19)</f>
        <v>1509750</v>
      </c>
      <c r="D50" s="906"/>
    </row>
    <row r="51" spans="2:4" ht="56.25" customHeight="1" x14ac:dyDescent="0.25">
      <c r="B51" s="680" t="s">
        <v>762</v>
      </c>
      <c r="C51" s="911">
        <f>SUM(N20:N38)</f>
        <v>263725670</v>
      </c>
      <c r="D51" s="906"/>
    </row>
    <row r="52" spans="2:4" ht="36" customHeight="1" x14ac:dyDescent="0.25">
      <c r="B52" s="909" t="s">
        <v>758</v>
      </c>
      <c r="C52" s="910">
        <f>SUM(C45+C46+C47+C48+C49+C50+C51)</f>
        <v>369710676</v>
      </c>
      <c r="D52" s="906"/>
    </row>
    <row r="53" spans="2:4" ht="58.5" customHeight="1" x14ac:dyDescent="0.25"/>
    <row r="54" spans="2:4" ht="58.5" customHeight="1" x14ac:dyDescent="0.25"/>
    <row r="55" spans="2:4" ht="18" customHeight="1" x14ac:dyDescent="0.25"/>
  </sheetData>
  <protectedRanges>
    <protectedRange sqref="M39:Q39" name="Rango1_1_1_1"/>
    <protectedRange sqref="Q36 M36:N36" name="Rango1_1_1_9_1_2_1"/>
    <protectedRange sqref="O36:P36" name="Rango1_1_1_1_10_1_2_1"/>
    <protectedRange sqref="M37:N37" name="Rango1_1_1_8_1_1_1"/>
    <protectedRange sqref="O37:P37" name="Rango1_1_1_1_8_1_1_1"/>
    <protectedRange sqref="Q37" name="Rango1_1_1_9_1_4_1"/>
    <protectedRange sqref="M38:N38" name="Rango1_1_1_4_1_1_1"/>
    <protectedRange sqref="O38:P38" name="Rango1_1_1_1_2_1_1_1"/>
    <protectedRange sqref="Q38" name="Rango1_1_1_9_1_6_1"/>
  </protectedRanges>
  <sortState ref="B8:R41">
    <sortCondition ref="K8:K41"/>
  </sortState>
  <mergeCells count="17">
    <mergeCell ref="R1:R5"/>
    <mergeCell ref="F2:F3"/>
    <mergeCell ref="G2:H2"/>
    <mergeCell ref="P2:P3"/>
    <mergeCell ref="G3:H3"/>
    <mergeCell ref="G4:H4"/>
    <mergeCell ref="G5:H5"/>
    <mergeCell ref="K1:O5"/>
    <mergeCell ref="G1:H1"/>
    <mergeCell ref="I1:I5"/>
    <mergeCell ref="J1:J5"/>
    <mergeCell ref="B1:B5"/>
    <mergeCell ref="C1:E5"/>
    <mergeCell ref="B39:I39"/>
    <mergeCell ref="J39:L39"/>
    <mergeCell ref="B41:C42"/>
    <mergeCell ref="D41:F4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0"/>
  <sheetViews>
    <sheetView topLeftCell="A106" workbookViewId="0">
      <selection activeCell="D118" sqref="D118"/>
    </sheetView>
  </sheetViews>
  <sheetFormatPr baseColWidth="10" defaultRowHeight="15" x14ac:dyDescent="0.25"/>
  <cols>
    <col min="1" max="1" width="11.42578125" style="682"/>
    <col min="2" max="2" width="14.5703125" style="682" customWidth="1"/>
    <col min="3" max="3" width="26.42578125" style="682" customWidth="1"/>
    <col min="4" max="4" width="13.42578125" style="682" customWidth="1"/>
    <col min="5" max="5" width="10.85546875" style="682" customWidth="1"/>
    <col min="6" max="6" width="10.5703125" style="682" customWidth="1"/>
    <col min="7" max="7" width="10" style="682" customWidth="1"/>
    <col min="8" max="8" width="8.5703125" style="682" customWidth="1"/>
    <col min="9" max="9" width="11" style="682" customWidth="1"/>
    <col min="10" max="11" width="11.42578125" style="682"/>
    <col min="12" max="12" width="21.42578125" style="682" customWidth="1"/>
    <col min="13" max="13" width="17.28515625" style="682" customWidth="1"/>
    <col min="14" max="14" width="7.85546875" style="682" customWidth="1"/>
    <col min="15" max="15" width="9.5703125" style="682" customWidth="1"/>
    <col min="16" max="16" width="18.140625" style="682" customWidth="1"/>
    <col min="17" max="17" width="13" style="682" customWidth="1"/>
    <col min="18" max="18" width="13.28515625" style="682" customWidth="1"/>
    <col min="19" max="16384" width="11.42578125" style="682"/>
  </cols>
  <sheetData>
    <row r="1" spans="1:19" x14ac:dyDescent="0.25">
      <c r="A1" s="1624"/>
      <c r="B1" s="1656" t="s">
        <v>0</v>
      </c>
      <c r="C1" s="1656"/>
      <c r="D1" s="1656"/>
      <c r="E1" s="823" t="s">
        <v>1</v>
      </c>
      <c r="F1" s="1658" t="s">
        <v>2</v>
      </c>
      <c r="G1" s="1658"/>
      <c r="H1" s="1624"/>
      <c r="I1" s="1624"/>
      <c r="J1" s="1634" t="s">
        <v>0</v>
      </c>
      <c r="K1" s="1635"/>
      <c r="L1" s="1635"/>
      <c r="M1" s="1635"/>
      <c r="N1" s="1636"/>
      <c r="O1" s="823" t="s">
        <v>1</v>
      </c>
      <c r="P1" s="895" t="s">
        <v>2</v>
      </c>
      <c r="Q1" s="1624"/>
    </row>
    <row r="2" spans="1:19" x14ac:dyDescent="0.25">
      <c r="A2" s="1624"/>
      <c r="B2" s="1656"/>
      <c r="C2" s="1656"/>
      <c r="D2" s="1656"/>
      <c r="E2" s="1670" t="s">
        <v>3</v>
      </c>
      <c r="F2" s="1669" t="s">
        <v>4</v>
      </c>
      <c r="G2" s="1669"/>
      <c r="H2" s="1624"/>
      <c r="I2" s="1624"/>
      <c r="J2" s="1637"/>
      <c r="K2" s="1638"/>
      <c r="L2" s="1638"/>
      <c r="M2" s="1638"/>
      <c r="N2" s="1639"/>
      <c r="O2" s="1670" t="s">
        <v>3</v>
      </c>
      <c r="P2" s="896" t="s">
        <v>4</v>
      </c>
      <c r="Q2" s="1624"/>
    </row>
    <row r="3" spans="1:19" x14ac:dyDescent="0.25">
      <c r="A3" s="1624"/>
      <c r="B3" s="1656"/>
      <c r="C3" s="1656"/>
      <c r="D3" s="1656"/>
      <c r="E3" s="1670"/>
      <c r="F3" s="1658" t="s">
        <v>5</v>
      </c>
      <c r="G3" s="1658"/>
      <c r="H3" s="1624"/>
      <c r="I3" s="1624"/>
      <c r="J3" s="1637"/>
      <c r="K3" s="1638"/>
      <c r="L3" s="1638"/>
      <c r="M3" s="1638"/>
      <c r="N3" s="1639"/>
      <c r="O3" s="1670"/>
      <c r="P3" s="896" t="s">
        <v>5</v>
      </c>
      <c r="Q3" s="1624"/>
    </row>
    <row r="4" spans="1:19" x14ac:dyDescent="0.25">
      <c r="A4" s="1624"/>
      <c r="B4" s="1656"/>
      <c r="C4" s="1656"/>
      <c r="D4" s="1656"/>
      <c r="E4" s="823" t="s">
        <v>6</v>
      </c>
      <c r="F4" s="1669" t="s">
        <v>4</v>
      </c>
      <c r="G4" s="1669"/>
      <c r="H4" s="1624"/>
      <c r="I4" s="1624"/>
      <c r="J4" s="1637"/>
      <c r="K4" s="1638"/>
      <c r="L4" s="1638"/>
      <c r="M4" s="1638"/>
      <c r="N4" s="1639"/>
      <c r="O4" s="823" t="s">
        <v>6</v>
      </c>
      <c r="P4" s="896" t="s">
        <v>4</v>
      </c>
      <c r="Q4" s="1624"/>
    </row>
    <row r="5" spans="1:19" x14ac:dyDescent="0.25">
      <c r="A5" s="1624"/>
      <c r="B5" s="1656"/>
      <c r="C5" s="1656"/>
      <c r="D5" s="1656"/>
      <c r="E5" s="389" t="s">
        <v>7</v>
      </c>
      <c r="F5" s="1658" t="s">
        <v>8</v>
      </c>
      <c r="G5" s="1658"/>
      <c r="H5" s="1624"/>
      <c r="I5" s="1624"/>
      <c r="J5" s="1640"/>
      <c r="K5" s="1641"/>
      <c r="L5" s="1641"/>
      <c r="M5" s="1641"/>
      <c r="N5" s="1642"/>
      <c r="O5" s="389" t="s">
        <v>7</v>
      </c>
      <c r="P5" s="895" t="s">
        <v>9</v>
      </c>
      <c r="Q5" s="1624"/>
    </row>
    <row r="6" spans="1:19" ht="63.75" x14ac:dyDescent="0.25">
      <c r="A6" s="383"/>
      <c r="B6" s="383" t="s">
        <v>11</v>
      </c>
      <c r="C6" s="383" t="s">
        <v>12</v>
      </c>
      <c r="D6" s="383" t="s">
        <v>13</v>
      </c>
      <c r="E6" s="383" t="s">
        <v>14</v>
      </c>
      <c r="F6" s="383" t="s">
        <v>15</v>
      </c>
      <c r="G6" s="383" t="s">
        <v>16</v>
      </c>
      <c r="H6" s="383" t="s">
        <v>17</v>
      </c>
      <c r="I6" s="383" t="s">
        <v>18</v>
      </c>
      <c r="J6" s="383" t="s">
        <v>19</v>
      </c>
      <c r="K6" s="383" t="s">
        <v>20</v>
      </c>
      <c r="L6" s="383" t="s">
        <v>21</v>
      </c>
      <c r="M6" s="383" t="s">
        <v>22</v>
      </c>
      <c r="N6" s="383" t="s">
        <v>23</v>
      </c>
      <c r="O6" s="383" t="s">
        <v>24</v>
      </c>
      <c r="P6" s="383" t="s">
        <v>25</v>
      </c>
      <c r="Q6" s="383" t="s">
        <v>26</v>
      </c>
      <c r="R6" s="383" t="s">
        <v>1838</v>
      </c>
    </row>
    <row r="7" spans="1:19" ht="76.5" x14ac:dyDescent="0.25">
      <c r="A7" s="364"/>
      <c r="B7" s="479" t="s">
        <v>993</v>
      </c>
      <c r="C7" s="479" t="s">
        <v>994</v>
      </c>
      <c r="D7" s="483">
        <v>7000000</v>
      </c>
      <c r="E7" s="400">
        <v>1</v>
      </c>
      <c r="F7" s="994" t="s">
        <v>54</v>
      </c>
      <c r="G7" s="480">
        <v>42767</v>
      </c>
      <c r="H7" s="481" t="s">
        <v>324</v>
      </c>
      <c r="I7" s="824" t="s">
        <v>57</v>
      </c>
      <c r="J7" s="379" t="s">
        <v>995</v>
      </c>
      <c r="K7" s="824" t="s">
        <v>72</v>
      </c>
      <c r="L7" s="398">
        <f t="shared" ref="L7:L49" si="0">SUM(D7*E7)</f>
        <v>7000000</v>
      </c>
      <c r="M7" s="398">
        <f t="shared" ref="M7:M49" si="1">SUM(D7*E7)</f>
        <v>7000000</v>
      </c>
      <c r="N7" s="481" t="s">
        <v>334</v>
      </c>
      <c r="O7" s="481" t="s">
        <v>59</v>
      </c>
      <c r="P7" s="484" t="s">
        <v>335</v>
      </c>
      <c r="Q7" s="481" t="s">
        <v>951</v>
      </c>
      <c r="R7" s="448" t="s">
        <v>1991</v>
      </c>
    </row>
    <row r="8" spans="1:19" ht="67.5" x14ac:dyDescent="0.25">
      <c r="A8" s="364"/>
      <c r="B8" s="479" t="s">
        <v>1047</v>
      </c>
      <c r="C8" s="479" t="s">
        <v>1047</v>
      </c>
      <c r="D8" s="398">
        <v>189235.43999999997</v>
      </c>
      <c r="E8" s="379">
        <v>5</v>
      </c>
      <c r="F8" s="448" t="s">
        <v>73</v>
      </c>
      <c r="G8" s="480">
        <v>42767</v>
      </c>
      <c r="H8" s="448" t="s">
        <v>324</v>
      </c>
      <c r="I8" s="448" t="s">
        <v>57</v>
      </c>
      <c r="J8" s="379" t="s">
        <v>995</v>
      </c>
      <c r="K8" s="448" t="s">
        <v>72</v>
      </c>
      <c r="L8" s="398">
        <f t="shared" si="0"/>
        <v>946177.19999999984</v>
      </c>
      <c r="M8" s="398">
        <f t="shared" si="1"/>
        <v>946177.19999999984</v>
      </c>
      <c r="N8" s="403" t="s">
        <v>334</v>
      </c>
      <c r="O8" s="388" t="s">
        <v>59</v>
      </c>
      <c r="P8" s="399" t="s">
        <v>335</v>
      </c>
      <c r="Q8" s="994" t="s">
        <v>1048</v>
      </c>
      <c r="R8" s="448" t="s">
        <v>1998</v>
      </c>
    </row>
    <row r="9" spans="1:19" ht="140.25" x14ac:dyDescent="0.25">
      <c r="A9" s="364"/>
      <c r="B9" s="479" t="s">
        <v>1049</v>
      </c>
      <c r="C9" s="479" t="s">
        <v>1049</v>
      </c>
      <c r="D9" s="398">
        <v>3000000</v>
      </c>
      <c r="E9" s="379">
        <v>2</v>
      </c>
      <c r="F9" s="448" t="s">
        <v>73</v>
      </c>
      <c r="G9" s="480">
        <v>42767</v>
      </c>
      <c r="H9" s="448" t="s">
        <v>324</v>
      </c>
      <c r="I9" s="448" t="s">
        <v>57</v>
      </c>
      <c r="J9" s="379" t="s">
        <v>995</v>
      </c>
      <c r="K9" s="448" t="s">
        <v>72</v>
      </c>
      <c r="L9" s="398">
        <f t="shared" si="0"/>
        <v>6000000</v>
      </c>
      <c r="M9" s="398">
        <f t="shared" si="1"/>
        <v>6000000</v>
      </c>
      <c r="N9" s="403" t="s">
        <v>334</v>
      </c>
      <c r="O9" s="388" t="s">
        <v>59</v>
      </c>
      <c r="P9" s="399" t="s">
        <v>335</v>
      </c>
      <c r="Q9" s="994" t="s">
        <v>1048</v>
      </c>
      <c r="R9" s="448" t="s">
        <v>1999</v>
      </c>
    </row>
    <row r="10" spans="1:19" s="902" customFormat="1" ht="76.5" x14ac:dyDescent="0.25">
      <c r="A10" s="364"/>
      <c r="B10" s="479" t="s">
        <v>1013</v>
      </c>
      <c r="C10" s="479" t="s">
        <v>1013</v>
      </c>
      <c r="D10" s="381">
        <v>14000000</v>
      </c>
      <c r="E10" s="400">
        <v>1</v>
      </c>
      <c r="F10" s="824" t="s">
        <v>73</v>
      </c>
      <c r="G10" s="480">
        <v>42767</v>
      </c>
      <c r="H10" s="481" t="s">
        <v>324</v>
      </c>
      <c r="I10" s="824" t="s">
        <v>57</v>
      </c>
      <c r="J10" s="379" t="s">
        <v>995</v>
      </c>
      <c r="K10" s="824" t="s">
        <v>72</v>
      </c>
      <c r="L10" s="398">
        <f t="shared" ref="L10:L15" si="2">SUM(D10*E10)</f>
        <v>14000000</v>
      </c>
      <c r="M10" s="398">
        <f t="shared" ref="M10:M15" si="3">SUM(D10*E10)</f>
        <v>14000000</v>
      </c>
      <c r="N10" s="481" t="s">
        <v>334</v>
      </c>
      <c r="O10" s="481" t="s">
        <v>59</v>
      </c>
      <c r="P10" s="484" t="s">
        <v>335</v>
      </c>
      <c r="Q10" s="481" t="s">
        <v>1014</v>
      </c>
      <c r="R10" s="448" t="s">
        <v>1990</v>
      </c>
    </row>
    <row r="11" spans="1:19" s="902" customFormat="1" ht="76.5" x14ac:dyDescent="0.25">
      <c r="A11" s="364"/>
      <c r="B11" s="479" t="s">
        <v>1024</v>
      </c>
      <c r="C11" s="479" t="s">
        <v>1025</v>
      </c>
      <c r="D11" s="398">
        <v>310300</v>
      </c>
      <c r="E11" s="400">
        <v>15</v>
      </c>
      <c r="F11" s="994" t="s">
        <v>73</v>
      </c>
      <c r="G11" s="480">
        <v>42767</v>
      </c>
      <c r="H11" s="481" t="s">
        <v>243</v>
      </c>
      <c r="I11" s="824" t="s">
        <v>57</v>
      </c>
      <c r="J11" s="379" t="s">
        <v>995</v>
      </c>
      <c r="K11" s="824" t="s">
        <v>72</v>
      </c>
      <c r="L11" s="398">
        <f t="shared" si="2"/>
        <v>4654500</v>
      </c>
      <c r="M11" s="398">
        <f t="shared" si="3"/>
        <v>4654500</v>
      </c>
      <c r="N11" s="481" t="s">
        <v>334</v>
      </c>
      <c r="O11" s="481" t="s">
        <v>59</v>
      </c>
      <c r="P11" s="484" t="s">
        <v>335</v>
      </c>
      <c r="Q11" s="481" t="s">
        <v>1014</v>
      </c>
      <c r="R11" s="448" t="s">
        <v>1995</v>
      </c>
    </row>
    <row r="12" spans="1:19" s="902" customFormat="1" ht="76.5" x14ac:dyDescent="0.25">
      <c r="A12" s="364"/>
      <c r="B12" s="479" t="s">
        <v>1026</v>
      </c>
      <c r="C12" s="479" t="s">
        <v>1026</v>
      </c>
      <c r="D12" s="381">
        <v>200000</v>
      </c>
      <c r="E12" s="400">
        <v>1</v>
      </c>
      <c r="F12" s="994" t="s">
        <v>73</v>
      </c>
      <c r="G12" s="480">
        <v>42767</v>
      </c>
      <c r="H12" s="481" t="s">
        <v>243</v>
      </c>
      <c r="I12" s="994" t="s">
        <v>57</v>
      </c>
      <c r="J12" s="379" t="s">
        <v>995</v>
      </c>
      <c r="K12" s="994" t="s">
        <v>72</v>
      </c>
      <c r="L12" s="398">
        <f t="shared" si="2"/>
        <v>200000</v>
      </c>
      <c r="M12" s="398">
        <f t="shared" si="3"/>
        <v>200000</v>
      </c>
      <c r="N12" s="481" t="s">
        <v>334</v>
      </c>
      <c r="O12" s="481" t="s">
        <v>59</v>
      </c>
      <c r="P12" s="484" t="s">
        <v>335</v>
      </c>
      <c r="Q12" s="481" t="s">
        <v>1027</v>
      </c>
      <c r="R12" s="448" t="s">
        <v>1996</v>
      </c>
    </row>
    <row r="13" spans="1:19" s="902" customFormat="1" ht="89.25" x14ac:dyDescent="0.25">
      <c r="A13" s="364"/>
      <c r="B13" s="1038" t="s">
        <v>1094</v>
      </c>
      <c r="C13" s="1038" t="s">
        <v>1095</v>
      </c>
      <c r="D13" s="1041">
        <v>80000000</v>
      </c>
      <c r="E13" s="1042">
        <v>1</v>
      </c>
      <c r="F13" s="1043" t="s">
        <v>73</v>
      </c>
      <c r="G13" s="404" t="s">
        <v>992</v>
      </c>
      <c r="H13" s="448" t="s">
        <v>324</v>
      </c>
      <c r="I13" s="448" t="s">
        <v>57</v>
      </c>
      <c r="J13" s="379" t="s">
        <v>995</v>
      </c>
      <c r="K13" s="448" t="s">
        <v>72</v>
      </c>
      <c r="L13" s="398">
        <f t="shared" si="2"/>
        <v>80000000</v>
      </c>
      <c r="M13" s="398">
        <f t="shared" si="3"/>
        <v>80000000</v>
      </c>
      <c r="N13" s="403" t="s">
        <v>334</v>
      </c>
      <c r="O13" s="388" t="s">
        <v>59</v>
      </c>
      <c r="P13" s="399" t="s">
        <v>335</v>
      </c>
      <c r="Q13" s="824" t="s">
        <v>1058</v>
      </c>
      <c r="R13" s="898" t="s">
        <v>2003</v>
      </c>
      <c r="S13" s="682"/>
    </row>
    <row r="14" spans="1:19" s="902" customFormat="1" ht="89.25" x14ac:dyDescent="0.25">
      <c r="A14" s="364"/>
      <c r="B14" s="401" t="s">
        <v>1028</v>
      </c>
      <c r="C14" s="401" t="s">
        <v>1028</v>
      </c>
      <c r="D14" s="402">
        <v>200000</v>
      </c>
      <c r="E14" s="403">
        <v>1</v>
      </c>
      <c r="F14" s="403" t="s">
        <v>73</v>
      </c>
      <c r="G14" s="480">
        <v>42767</v>
      </c>
      <c r="H14" s="481" t="s">
        <v>243</v>
      </c>
      <c r="I14" s="994" t="s">
        <v>57</v>
      </c>
      <c r="J14" s="448" t="s">
        <v>2297</v>
      </c>
      <c r="K14" s="994" t="s">
        <v>72</v>
      </c>
      <c r="L14" s="398">
        <f t="shared" si="2"/>
        <v>200000</v>
      </c>
      <c r="M14" s="398">
        <f t="shared" si="3"/>
        <v>200000</v>
      </c>
      <c r="N14" s="481" t="s">
        <v>334</v>
      </c>
      <c r="O14" s="481" t="s">
        <v>59</v>
      </c>
      <c r="P14" s="484" t="s">
        <v>335</v>
      </c>
      <c r="Q14" s="481" t="s">
        <v>1027</v>
      </c>
      <c r="R14" s="448" t="s">
        <v>1997</v>
      </c>
      <c r="S14" s="1238"/>
    </row>
    <row r="15" spans="1:19" s="902" customFormat="1" ht="114.75" x14ac:dyDescent="0.25">
      <c r="A15" s="364"/>
      <c r="B15" s="479" t="s">
        <v>1102</v>
      </c>
      <c r="C15" s="479" t="s">
        <v>1103</v>
      </c>
      <c r="D15" s="398">
        <v>14000000</v>
      </c>
      <c r="E15" s="398">
        <v>1</v>
      </c>
      <c r="F15" s="379" t="s">
        <v>73</v>
      </c>
      <c r="G15" s="404" t="s">
        <v>992</v>
      </c>
      <c r="H15" s="448" t="s">
        <v>324</v>
      </c>
      <c r="I15" s="448" t="s">
        <v>57</v>
      </c>
      <c r="J15" s="448" t="s">
        <v>2297</v>
      </c>
      <c r="K15" s="448" t="s">
        <v>72</v>
      </c>
      <c r="L15" s="398">
        <f t="shared" si="2"/>
        <v>14000000</v>
      </c>
      <c r="M15" s="398">
        <f t="shared" si="3"/>
        <v>14000000</v>
      </c>
      <c r="N15" s="403" t="s">
        <v>334</v>
      </c>
      <c r="O15" s="388" t="s">
        <v>59</v>
      </c>
      <c r="P15" s="399" t="s">
        <v>335</v>
      </c>
      <c r="Q15" s="399" t="s">
        <v>1104</v>
      </c>
      <c r="R15" s="898" t="s">
        <v>2005</v>
      </c>
      <c r="S15" s="682"/>
    </row>
    <row r="16" spans="1:19" ht="76.5" x14ac:dyDescent="0.25">
      <c r="A16" s="364"/>
      <c r="B16" s="479" t="s">
        <v>997</v>
      </c>
      <c r="C16" s="479" t="s">
        <v>997</v>
      </c>
      <c r="D16" s="381">
        <v>300000</v>
      </c>
      <c r="E16" s="400">
        <v>1</v>
      </c>
      <c r="F16" s="994" t="s">
        <v>54</v>
      </c>
      <c r="G16" s="480">
        <v>42767</v>
      </c>
      <c r="H16" s="481" t="s">
        <v>324</v>
      </c>
      <c r="I16" s="824" t="s">
        <v>57</v>
      </c>
      <c r="J16" s="824" t="s">
        <v>998</v>
      </c>
      <c r="K16" s="824" t="s">
        <v>72</v>
      </c>
      <c r="L16" s="398">
        <f t="shared" si="0"/>
        <v>300000</v>
      </c>
      <c r="M16" s="398">
        <f t="shared" si="1"/>
        <v>300000</v>
      </c>
      <c r="N16" s="481" t="s">
        <v>334</v>
      </c>
      <c r="O16" s="481" t="s">
        <v>59</v>
      </c>
      <c r="P16" s="484" t="s">
        <v>335</v>
      </c>
      <c r="Q16" s="481" t="s">
        <v>951</v>
      </c>
      <c r="R16" s="448" t="s">
        <v>1992</v>
      </c>
    </row>
    <row r="17" spans="1:18" ht="76.5" x14ac:dyDescent="0.25">
      <c r="A17" s="364"/>
      <c r="B17" s="479" t="s">
        <v>999</v>
      </c>
      <c r="C17" s="479" t="s">
        <v>999</v>
      </c>
      <c r="D17" s="381">
        <v>300000</v>
      </c>
      <c r="E17" s="400">
        <v>1</v>
      </c>
      <c r="F17" s="994" t="s">
        <v>54</v>
      </c>
      <c r="G17" s="480">
        <v>42767</v>
      </c>
      <c r="H17" s="481" t="s">
        <v>324</v>
      </c>
      <c r="I17" s="824" t="s">
        <v>57</v>
      </c>
      <c r="J17" s="824" t="s">
        <v>998</v>
      </c>
      <c r="K17" s="824" t="s">
        <v>72</v>
      </c>
      <c r="L17" s="398">
        <f t="shared" si="0"/>
        <v>300000</v>
      </c>
      <c r="M17" s="398">
        <f t="shared" si="1"/>
        <v>300000</v>
      </c>
      <c r="N17" s="481" t="s">
        <v>334</v>
      </c>
      <c r="O17" s="481" t="s">
        <v>59</v>
      </c>
      <c r="P17" s="484" t="s">
        <v>335</v>
      </c>
      <c r="Q17" s="481" t="s">
        <v>951</v>
      </c>
      <c r="R17" s="448" t="s">
        <v>1992</v>
      </c>
    </row>
    <row r="18" spans="1:18" ht="67.5" x14ac:dyDescent="0.25">
      <c r="A18" s="364"/>
      <c r="B18" s="479" t="s">
        <v>1050</v>
      </c>
      <c r="C18" s="479" t="s">
        <v>1051</v>
      </c>
      <c r="D18" s="398">
        <v>700000000</v>
      </c>
      <c r="E18" s="379">
        <v>1</v>
      </c>
      <c r="F18" s="448" t="s">
        <v>73</v>
      </c>
      <c r="G18" s="404" t="s">
        <v>1052</v>
      </c>
      <c r="H18" s="448" t="s">
        <v>178</v>
      </c>
      <c r="I18" s="448" t="s">
        <v>57</v>
      </c>
      <c r="J18" s="448" t="s">
        <v>1053</v>
      </c>
      <c r="K18" s="448" t="s">
        <v>72</v>
      </c>
      <c r="L18" s="398">
        <f t="shared" si="0"/>
        <v>700000000</v>
      </c>
      <c r="M18" s="398">
        <f t="shared" si="1"/>
        <v>700000000</v>
      </c>
      <c r="N18" s="403" t="s">
        <v>334</v>
      </c>
      <c r="O18" s="388" t="s">
        <v>59</v>
      </c>
      <c r="P18" s="399" t="s">
        <v>335</v>
      </c>
      <c r="Q18" s="994" t="s">
        <v>1054</v>
      </c>
      <c r="R18" s="664"/>
    </row>
    <row r="19" spans="1:18" ht="67.5" x14ac:dyDescent="0.25">
      <c r="A19" s="364"/>
      <c r="B19" s="479" t="s">
        <v>948</v>
      </c>
      <c r="C19" s="479" t="s">
        <v>948</v>
      </c>
      <c r="D19" s="398">
        <v>1681826</v>
      </c>
      <c r="E19" s="415">
        <v>1</v>
      </c>
      <c r="F19" s="416" t="s">
        <v>949</v>
      </c>
      <c r="G19" s="480">
        <v>42767</v>
      </c>
      <c r="H19" s="481" t="s">
        <v>324</v>
      </c>
      <c r="I19" s="824" t="s">
        <v>57</v>
      </c>
      <c r="J19" s="824" t="s">
        <v>950</v>
      </c>
      <c r="K19" s="824" t="s">
        <v>72</v>
      </c>
      <c r="L19" s="398">
        <f t="shared" si="0"/>
        <v>1681826</v>
      </c>
      <c r="M19" s="398">
        <f t="shared" si="1"/>
        <v>1681826</v>
      </c>
      <c r="N19" s="388" t="s">
        <v>334</v>
      </c>
      <c r="O19" s="388" t="s">
        <v>59</v>
      </c>
      <c r="P19" s="399" t="s">
        <v>335</v>
      </c>
      <c r="Q19" s="481" t="s">
        <v>951</v>
      </c>
      <c r="R19" s="663" t="s">
        <v>1990</v>
      </c>
    </row>
    <row r="20" spans="1:18" ht="67.5" x14ac:dyDescent="0.25">
      <c r="A20" s="364"/>
      <c r="B20" s="479" t="s">
        <v>952</v>
      </c>
      <c r="C20" s="479" t="s">
        <v>952</v>
      </c>
      <c r="D20" s="398">
        <v>2395918.8000000003</v>
      </c>
      <c r="E20" s="415">
        <v>2</v>
      </c>
      <c r="F20" s="417" t="s">
        <v>953</v>
      </c>
      <c r="G20" s="480">
        <v>42767</v>
      </c>
      <c r="H20" s="481" t="s">
        <v>324</v>
      </c>
      <c r="I20" s="824" t="s">
        <v>57</v>
      </c>
      <c r="J20" s="824" t="s">
        <v>950</v>
      </c>
      <c r="K20" s="824" t="s">
        <v>72</v>
      </c>
      <c r="L20" s="398">
        <f t="shared" si="0"/>
        <v>4791837.6000000006</v>
      </c>
      <c r="M20" s="398">
        <f t="shared" si="1"/>
        <v>4791837.6000000006</v>
      </c>
      <c r="N20" s="388" t="s">
        <v>334</v>
      </c>
      <c r="O20" s="388" t="s">
        <v>59</v>
      </c>
      <c r="P20" s="399" t="s">
        <v>335</v>
      </c>
      <c r="Q20" s="481" t="s">
        <v>951</v>
      </c>
      <c r="R20" s="663" t="s">
        <v>1990</v>
      </c>
    </row>
    <row r="21" spans="1:18" ht="67.5" x14ac:dyDescent="0.25">
      <c r="A21" s="364"/>
      <c r="B21" s="479" t="s">
        <v>954</v>
      </c>
      <c r="C21" s="479" t="s">
        <v>954</v>
      </c>
      <c r="D21" s="398">
        <v>968033.10699999996</v>
      </c>
      <c r="E21" s="411">
        <v>1</v>
      </c>
      <c r="F21" s="412" t="s">
        <v>949</v>
      </c>
      <c r="G21" s="480">
        <v>42767</v>
      </c>
      <c r="H21" s="481" t="s">
        <v>324</v>
      </c>
      <c r="I21" s="824" t="s">
        <v>57</v>
      </c>
      <c r="J21" s="824" t="s">
        <v>950</v>
      </c>
      <c r="K21" s="824" t="s">
        <v>72</v>
      </c>
      <c r="L21" s="398">
        <f t="shared" si="0"/>
        <v>968033.10699999996</v>
      </c>
      <c r="M21" s="398">
        <f t="shared" si="1"/>
        <v>968033.10699999996</v>
      </c>
      <c r="N21" s="388" t="s">
        <v>334</v>
      </c>
      <c r="O21" s="388" t="s">
        <v>59</v>
      </c>
      <c r="P21" s="399" t="s">
        <v>335</v>
      </c>
      <c r="Q21" s="481" t="s">
        <v>951</v>
      </c>
      <c r="R21" s="663" t="s">
        <v>1990</v>
      </c>
    </row>
    <row r="22" spans="1:18" ht="67.5" x14ac:dyDescent="0.25">
      <c r="A22" s="364"/>
      <c r="B22" s="479" t="s">
        <v>955</v>
      </c>
      <c r="C22" s="479" t="s">
        <v>955</v>
      </c>
      <c r="D22" s="398">
        <v>444721.96</v>
      </c>
      <c r="E22" s="411">
        <v>2</v>
      </c>
      <c r="F22" s="412" t="s">
        <v>956</v>
      </c>
      <c r="G22" s="480">
        <v>42767</v>
      </c>
      <c r="H22" s="481" t="s">
        <v>324</v>
      </c>
      <c r="I22" s="824" t="s">
        <v>57</v>
      </c>
      <c r="J22" s="824" t="s">
        <v>950</v>
      </c>
      <c r="K22" s="824" t="s">
        <v>72</v>
      </c>
      <c r="L22" s="398">
        <f t="shared" si="0"/>
        <v>889443.92</v>
      </c>
      <c r="M22" s="398">
        <f t="shared" si="1"/>
        <v>889443.92</v>
      </c>
      <c r="N22" s="388" t="s">
        <v>334</v>
      </c>
      <c r="O22" s="388" t="s">
        <v>59</v>
      </c>
      <c r="P22" s="399" t="s">
        <v>335</v>
      </c>
      <c r="Q22" s="481" t="s">
        <v>951</v>
      </c>
      <c r="R22" s="663" t="s">
        <v>1990</v>
      </c>
    </row>
    <row r="23" spans="1:18" ht="67.5" x14ac:dyDescent="0.25">
      <c r="A23" s="364"/>
      <c r="B23" s="479" t="s">
        <v>957</v>
      </c>
      <c r="C23" s="479" t="s">
        <v>957</v>
      </c>
      <c r="D23" s="398">
        <v>111645.94</v>
      </c>
      <c r="E23" s="411">
        <v>4</v>
      </c>
      <c r="F23" s="412" t="s">
        <v>958</v>
      </c>
      <c r="G23" s="480">
        <v>42767</v>
      </c>
      <c r="H23" s="481" t="s">
        <v>324</v>
      </c>
      <c r="I23" s="824" t="s">
        <v>57</v>
      </c>
      <c r="J23" s="824" t="s">
        <v>950</v>
      </c>
      <c r="K23" s="824" t="s">
        <v>72</v>
      </c>
      <c r="L23" s="398">
        <f t="shared" si="0"/>
        <v>446583.76</v>
      </c>
      <c r="M23" s="398">
        <f t="shared" si="1"/>
        <v>446583.76</v>
      </c>
      <c r="N23" s="388" t="s">
        <v>334</v>
      </c>
      <c r="O23" s="388" t="s">
        <v>59</v>
      </c>
      <c r="P23" s="399" t="s">
        <v>335</v>
      </c>
      <c r="Q23" s="481" t="s">
        <v>951</v>
      </c>
      <c r="R23" s="663" t="s">
        <v>1990</v>
      </c>
    </row>
    <row r="24" spans="1:18" ht="67.5" x14ac:dyDescent="0.25">
      <c r="A24" s="364"/>
      <c r="B24" s="479" t="s">
        <v>959</v>
      </c>
      <c r="C24" s="479" t="s">
        <v>959</v>
      </c>
      <c r="D24" s="398">
        <v>1201357.48</v>
      </c>
      <c r="E24" s="411">
        <v>1</v>
      </c>
      <c r="F24" s="412" t="s">
        <v>949</v>
      </c>
      <c r="G24" s="480">
        <v>42767</v>
      </c>
      <c r="H24" s="481" t="s">
        <v>324</v>
      </c>
      <c r="I24" s="824" t="s">
        <v>57</v>
      </c>
      <c r="J24" s="824" t="s">
        <v>950</v>
      </c>
      <c r="K24" s="824" t="s">
        <v>72</v>
      </c>
      <c r="L24" s="398">
        <f t="shared" si="0"/>
        <v>1201357.48</v>
      </c>
      <c r="M24" s="398">
        <f t="shared" si="1"/>
        <v>1201357.48</v>
      </c>
      <c r="N24" s="388" t="s">
        <v>334</v>
      </c>
      <c r="O24" s="388" t="s">
        <v>59</v>
      </c>
      <c r="P24" s="399" t="s">
        <v>335</v>
      </c>
      <c r="Q24" s="481" t="s">
        <v>951</v>
      </c>
      <c r="R24" s="663" t="s">
        <v>1990</v>
      </c>
    </row>
    <row r="25" spans="1:18" ht="67.5" x14ac:dyDescent="0.25">
      <c r="A25" s="364"/>
      <c r="B25" s="479" t="s">
        <v>960</v>
      </c>
      <c r="C25" s="479" t="s">
        <v>960</v>
      </c>
      <c r="D25" s="398">
        <v>542776.76</v>
      </c>
      <c r="E25" s="415">
        <v>4</v>
      </c>
      <c r="F25" s="412" t="s">
        <v>961</v>
      </c>
      <c r="G25" s="480">
        <v>42767</v>
      </c>
      <c r="H25" s="481" t="s">
        <v>324</v>
      </c>
      <c r="I25" s="824" t="s">
        <v>57</v>
      </c>
      <c r="J25" s="824" t="s">
        <v>950</v>
      </c>
      <c r="K25" s="824" t="s">
        <v>72</v>
      </c>
      <c r="L25" s="398">
        <f t="shared" si="0"/>
        <v>2171107.04</v>
      </c>
      <c r="M25" s="398">
        <f t="shared" si="1"/>
        <v>2171107.04</v>
      </c>
      <c r="N25" s="388" t="s">
        <v>334</v>
      </c>
      <c r="O25" s="388" t="s">
        <v>59</v>
      </c>
      <c r="P25" s="399" t="s">
        <v>335</v>
      </c>
      <c r="Q25" s="481" t="s">
        <v>951</v>
      </c>
      <c r="R25" s="663" t="s">
        <v>1990</v>
      </c>
    </row>
    <row r="26" spans="1:18" ht="67.5" x14ac:dyDescent="0.25">
      <c r="A26" s="364"/>
      <c r="B26" s="479" t="s">
        <v>962</v>
      </c>
      <c r="C26" s="479" t="s">
        <v>962</v>
      </c>
      <c r="D26" s="398">
        <v>144599.80000000002</v>
      </c>
      <c r="E26" s="415">
        <v>4</v>
      </c>
      <c r="F26" s="412" t="s">
        <v>961</v>
      </c>
      <c r="G26" s="480">
        <v>42767</v>
      </c>
      <c r="H26" s="481" t="s">
        <v>324</v>
      </c>
      <c r="I26" s="824" t="s">
        <v>57</v>
      </c>
      <c r="J26" s="824" t="s">
        <v>950</v>
      </c>
      <c r="K26" s="824" t="s">
        <v>72</v>
      </c>
      <c r="L26" s="398">
        <f t="shared" si="0"/>
        <v>578399.20000000007</v>
      </c>
      <c r="M26" s="398">
        <f t="shared" si="1"/>
        <v>578399.20000000007</v>
      </c>
      <c r="N26" s="388" t="s">
        <v>334</v>
      </c>
      <c r="O26" s="388" t="s">
        <v>59</v>
      </c>
      <c r="P26" s="399" t="s">
        <v>335</v>
      </c>
      <c r="Q26" s="481" t="s">
        <v>951</v>
      </c>
      <c r="R26" s="663" t="s">
        <v>1990</v>
      </c>
    </row>
    <row r="27" spans="1:18" ht="67.5" x14ac:dyDescent="0.25">
      <c r="A27" s="364"/>
      <c r="B27" s="479" t="s">
        <v>963</v>
      </c>
      <c r="C27" s="479" t="s">
        <v>963</v>
      </c>
      <c r="D27" s="398">
        <v>1228788</v>
      </c>
      <c r="E27" s="411">
        <v>1</v>
      </c>
      <c r="F27" s="412" t="s">
        <v>964</v>
      </c>
      <c r="G27" s="480">
        <v>42767</v>
      </c>
      <c r="H27" s="481" t="s">
        <v>324</v>
      </c>
      <c r="I27" s="824" t="s">
        <v>57</v>
      </c>
      <c r="J27" s="824" t="s">
        <v>950</v>
      </c>
      <c r="K27" s="824" t="s">
        <v>72</v>
      </c>
      <c r="L27" s="398">
        <f t="shared" si="0"/>
        <v>1228788</v>
      </c>
      <c r="M27" s="398">
        <f t="shared" si="1"/>
        <v>1228788</v>
      </c>
      <c r="N27" s="388" t="s">
        <v>334</v>
      </c>
      <c r="O27" s="388" t="s">
        <v>59</v>
      </c>
      <c r="P27" s="399" t="s">
        <v>335</v>
      </c>
      <c r="Q27" s="481" t="s">
        <v>951</v>
      </c>
      <c r="R27" s="664" t="s">
        <v>1990</v>
      </c>
    </row>
    <row r="28" spans="1:18" ht="67.5" x14ac:dyDescent="0.25">
      <c r="A28" s="364"/>
      <c r="B28" s="479" t="s">
        <v>965</v>
      </c>
      <c r="C28" s="479" t="s">
        <v>965</v>
      </c>
      <c r="D28" s="398">
        <v>913844.20000000007</v>
      </c>
      <c r="E28" s="415">
        <v>25</v>
      </c>
      <c r="F28" s="412" t="s">
        <v>966</v>
      </c>
      <c r="G28" s="480">
        <v>42767</v>
      </c>
      <c r="H28" s="481" t="s">
        <v>324</v>
      </c>
      <c r="I28" s="824" t="s">
        <v>57</v>
      </c>
      <c r="J28" s="824" t="s">
        <v>950</v>
      </c>
      <c r="K28" s="824" t="s">
        <v>72</v>
      </c>
      <c r="L28" s="398">
        <f t="shared" si="0"/>
        <v>22846105</v>
      </c>
      <c r="M28" s="398">
        <f t="shared" si="1"/>
        <v>22846105</v>
      </c>
      <c r="N28" s="388" t="s">
        <v>334</v>
      </c>
      <c r="O28" s="388" t="s">
        <v>59</v>
      </c>
      <c r="P28" s="399" t="s">
        <v>335</v>
      </c>
      <c r="Q28" s="481" t="s">
        <v>951</v>
      </c>
      <c r="R28" s="663" t="s">
        <v>1990</v>
      </c>
    </row>
    <row r="29" spans="1:18" ht="67.5" x14ac:dyDescent="0.25">
      <c r="A29" s="364"/>
      <c r="B29" s="479" t="s">
        <v>967</v>
      </c>
      <c r="C29" s="479" t="s">
        <v>967</v>
      </c>
      <c r="D29" s="398">
        <v>620413.82000000007</v>
      </c>
      <c r="E29" s="411">
        <v>1</v>
      </c>
      <c r="F29" s="412" t="s">
        <v>968</v>
      </c>
      <c r="G29" s="480">
        <v>42767</v>
      </c>
      <c r="H29" s="481" t="s">
        <v>324</v>
      </c>
      <c r="I29" s="824" t="s">
        <v>57</v>
      </c>
      <c r="J29" s="824" t="s">
        <v>950</v>
      </c>
      <c r="K29" s="824" t="s">
        <v>72</v>
      </c>
      <c r="L29" s="398">
        <f t="shared" si="0"/>
        <v>620413.82000000007</v>
      </c>
      <c r="M29" s="398">
        <f t="shared" si="1"/>
        <v>620413.82000000007</v>
      </c>
      <c r="N29" s="388" t="s">
        <v>334</v>
      </c>
      <c r="O29" s="388" t="s">
        <v>59</v>
      </c>
      <c r="P29" s="399" t="s">
        <v>335</v>
      </c>
      <c r="Q29" s="824" t="s">
        <v>951</v>
      </c>
      <c r="R29" s="663" t="s">
        <v>1990</v>
      </c>
    </row>
    <row r="30" spans="1:18" ht="67.5" x14ac:dyDescent="0.25">
      <c r="A30" s="364"/>
      <c r="B30" s="479" t="s">
        <v>969</v>
      </c>
      <c r="C30" s="479" t="s">
        <v>969</v>
      </c>
      <c r="D30" s="398">
        <v>575660</v>
      </c>
      <c r="E30" s="411">
        <v>1</v>
      </c>
      <c r="F30" s="412" t="s">
        <v>970</v>
      </c>
      <c r="G30" s="480">
        <v>42767</v>
      </c>
      <c r="H30" s="481" t="s">
        <v>324</v>
      </c>
      <c r="I30" s="824" t="s">
        <v>57</v>
      </c>
      <c r="J30" s="824" t="s">
        <v>950</v>
      </c>
      <c r="K30" s="824" t="s">
        <v>72</v>
      </c>
      <c r="L30" s="398">
        <f t="shared" si="0"/>
        <v>575660</v>
      </c>
      <c r="M30" s="398">
        <f t="shared" si="1"/>
        <v>575660</v>
      </c>
      <c r="N30" s="388" t="s">
        <v>334</v>
      </c>
      <c r="O30" s="388" t="s">
        <v>59</v>
      </c>
      <c r="P30" s="399" t="s">
        <v>335</v>
      </c>
      <c r="Q30" s="824" t="s">
        <v>951</v>
      </c>
      <c r="R30" s="663" t="s">
        <v>1990</v>
      </c>
    </row>
    <row r="31" spans="1:18" ht="67.5" x14ac:dyDescent="0.25">
      <c r="A31" s="364"/>
      <c r="B31" s="479" t="s">
        <v>971</v>
      </c>
      <c r="C31" s="479" t="s">
        <v>971</v>
      </c>
      <c r="D31" s="398">
        <v>563008.32000000007</v>
      </c>
      <c r="E31" s="411">
        <v>1</v>
      </c>
      <c r="F31" s="412" t="s">
        <v>972</v>
      </c>
      <c r="G31" s="480">
        <v>42767</v>
      </c>
      <c r="H31" s="481" t="s">
        <v>324</v>
      </c>
      <c r="I31" s="824" t="s">
        <v>57</v>
      </c>
      <c r="J31" s="824" t="s">
        <v>950</v>
      </c>
      <c r="K31" s="824" t="s">
        <v>72</v>
      </c>
      <c r="L31" s="398">
        <f t="shared" si="0"/>
        <v>563008.32000000007</v>
      </c>
      <c r="M31" s="398">
        <f t="shared" si="1"/>
        <v>563008.32000000007</v>
      </c>
      <c r="N31" s="388" t="s">
        <v>334</v>
      </c>
      <c r="O31" s="388" t="s">
        <v>59</v>
      </c>
      <c r="P31" s="399" t="s">
        <v>335</v>
      </c>
      <c r="Q31" s="824" t="s">
        <v>951</v>
      </c>
      <c r="R31" s="663" t="s">
        <v>1990</v>
      </c>
    </row>
    <row r="32" spans="1:18" ht="67.5" x14ac:dyDescent="0.25">
      <c r="A32" s="364"/>
      <c r="B32" s="479" t="s">
        <v>973</v>
      </c>
      <c r="C32" s="479" t="s">
        <v>973</v>
      </c>
      <c r="D32" s="398">
        <v>586467</v>
      </c>
      <c r="E32" s="411">
        <v>1</v>
      </c>
      <c r="F32" s="412" t="s">
        <v>956</v>
      </c>
      <c r="G32" s="480">
        <v>42767</v>
      </c>
      <c r="H32" s="481" t="s">
        <v>324</v>
      </c>
      <c r="I32" s="824" t="s">
        <v>57</v>
      </c>
      <c r="J32" s="824" t="s">
        <v>950</v>
      </c>
      <c r="K32" s="824" t="s">
        <v>72</v>
      </c>
      <c r="L32" s="398">
        <f t="shared" si="0"/>
        <v>586467</v>
      </c>
      <c r="M32" s="398">
        <f t="shared" si="1"/>
        <v>586467</v>
      </c>
      <c r="N32" s="388" t="s">
        <v>334</v>
      </c>
      <c r="O32" s="388" t="s">
        <v>59</v>
      </c>
      <c r="P32" s="399" t="s">
        <v>335</v>
      </c>
      <c r="Q32" s="824" t="s">
        <v>951</v>
      </c>
      <c r="R32" s="663" t="s">
        <v>1990</v>
      </c>
    </row>
    <row r="33" spans="1:18" ht="67.5" x14ac:dyDescent="0.25">
      <c r="A33" s="364"/>
      <c r="B33" s="479" t="s">
        <v>974</v>
      </c>
      <c r="C33" s="479" t="s">
        <v>974</v>
      </c>
      <c r="D33" s="398">
        <v>387068.22000000003</v>
      </c>
      <c r="E33" s="411">
        <v>1</v>
      </c>
      <c r="F33" s="412" t="s">
        <v>956</v>
      </c>
      <c r="G33" s="480">
        <v>42767</v>
      </c>
      <c r="H33" s="481" t="s">
        <v>324</v>
      </c>
      <c r="I33" s="824" t="s">
        <v>57</v>
      </c>
      <c r="J33" s="824" t="s">
        <v>950</v>
      </c>
      <c r="K33" s="824" t="s">
        <v>72</v>
      </c>
      <c r="L33" s="398">
        <f t="shared" si="0"/>
        <v>387068.22000000003</v>
      </c>
      <c r="M33" s="398">
        <f t="shared" si="1"/>
        <v>387068.22000000003</v>
      </c>
      <c r="N33" s="388" t="s">
        <v>334</v>
      </c>
      <c r="O33" s="388" t="s">
        <v>59</v>
      </c>
      <c r="P33" s="399" t="s">
        <v>335</v>
      </c>
      <c r="Q33" s="824" t="s">
        <v>951</v>
      </c>
      <c r="R33" s="663" t="s">
        <v>1990</v>
      </c>
    </row>
    <row r="34" spans="1:18" ht="67.5" x14ac:dyDescent="0.25">
      <c r="A34" s="364"/>
      <c r="B34" s="479" t="s">
        <v>975</v>
      </c>
      <c r="C34" s="479" t="s">
        <v>975</v>
      </c>
      <c r="D34" s="398">
        <v>808706</v>
      </c>
      <c r="E34" s="415">
        <v>1</v>
      </c>
      <c r="F34" s="412" t="s">
        <v>949</v>
      </c>
      <c r="G34" s="480">
        <v>42767</v>
      </c>
      <c r="H34" s="481" t="s">
        <v>324</v>
      </c>
      <c r="I34" s="824" t="s">
        <v>57</v>
      </c>
      <c r="J34" s="824" t="s">
        <v>950</v>
      </c>
      <c r="K34" s="824" t="s">
        <v>72</v>
      </c>
      <c r="L34" s="398">
        <f t="shared" si="0"/>
        <v>808706</v>
      </c>
      <c r="M34" s="398">
        <f t="shared" si="1"/>
        <v>808706</v>
      </c>
      <c r="N34" s="388" t="s">
        <v>334</v>
      </c>
      <c r="O34" s="388" t="s">
        <v>59</v>
      </c>
      <c r="P34" s="399" t="s">
        <v>335</v>
      </c>
      <c r="Q34" s="824" t="s">
        <v>951</v>
      </c>
      <c r="R34" s="663" t="s">
        <v>1990</v>
      </c>
    </row>
    <row r="35" spans="1:18" ht="67.5" x14ac:dyDescent="0.25">
      <c r="A35" s="364"/>
      <c r="B35" s="479" t="s">
        <v>976</v>
      </c>
      <c r="C35" s="479" t="s">
        <v>976</v>
      </c>
      <c r="D35" s="398">
        <v>667300.15</v>
      </c>
      <c r="E35" s="415">
        <v>1</v>
      </c>
      <c r="F35" s="412" t="s">
        <v>977</v>
      </c>
      <c r="G35" s="480">
        <v>42767</v>
      </c>
      <c r="H35" s="481" t="s">
        <v>324</v>
      </c>
      <c r="I35" s="824" t="s">
        <v>57</v>
      </c>
      <c r="J35" s="824" t="s">
        <v>950</v>
      </c>
      <c r="K35" s="824" t="s">
        <v>72</v>
      </c>
      <c r="L35" s="398">
        <f t="shared" si="0"/>
        <v>667300.15</v>
      </c>
      <c r="M35" s="398">
        <f t="shared" si="1"/>
        <v>667300.15</v>
      </c>
      <c r="N35" s="388" t="s">
        <v>334</v>
      </c>
      <c r="O35" s="388" t="s">
        <v>59</v>
      </c>
      <c r="P35" s="399" t="s">
        <v>335</v>
      </c>
      <c r="Q35" s="824" t="s">
        <v>951</v>
      </c>
      <c r="R35" s="663" t="s">
        <v>1990</v>
      </c>
    </row>
    <row r="36" spans="1:18" ht="67.5" x14ac:dyDescent="0.25">
      <c r="A36" s="364"/>
      <c r="B36" s="479" t="s">
        <v>978</v>
      </c>
      <c r="C36" s="479" t="s">
        <v>978</v>
      </c>
      <c r="D36" s="398">
        <v>1332520.22</v>
      </c>
      <c r="E36" s="411">
        <v>1</v>
      </c>
      <c r="F36" s="412" t="s">
        <v>949</v>
      </c>
      <c r="G36" s="480">
        <v>42767</v>
      </c>
      <c r="H36" s="481" t="s">
        <v>324</v>
      </c>
      <c r="I36" s="824" t="s">
        <v>57</v>
      </c>
      <c r="J36" s="824" t="s">
        <v>950</v>
      </c>
      <c r="K36" s="824" t="s">
        <v>72</v>
      </c>
      <c r="L36" s="398">
        <f t="shared" si="0"/>
        <v>1332520.22</v>
      </c>
      <c r="M36" s="398">
        <f t="shared" si="1"/>
        <v>1332520.22</v>
      </c>
      <c r="N36" s="388" t="s">
        <v>334</v>
      </c>
      <c r="O36" s="388" t="s">
        <v>59</v>
      </c>
      <c r="P36" s="399" t="s">
        <v>335</v>
      </c>
      <c r="Q36" s="824" t="s">
        <v>951</v>
      </c>
      <c r="R36" s="663" t="s">
        <v>1990</v>
      </c>
    </row>
    <row r="37" spans="1:18" ht="67.5" x14ac:dyDescent="0.25">
      <c r="A37" s="364"/>
      <c r="B37" s="479" t="s">
        <v>979</v>
      </c>
      <c r="C37" s="479" t="s">
        <v>979</v>
      </c>
      <c r="D37" s="398">
        <v>305027.04000000004</v>
      </c>
      <c r="E37" s="411">
        <v>1</v>
      </c>
      <c r="F37" s="412" t="s">
        <v>980</v>
      </c>
      <c r="G37" s="480">
        <v>42767</v>
      </c>
      <c r="H37" s="481" t="s">
        <v>324</v>
      </c>
      <c r="I37" s="824" t="s">
        <v>57</v>
      </c>
      <c r="J37" s="824" t="s">
        <v>950</v>
      </c>
      <c r="K37" s="824" t="s">
        <v>72</v>
      </c>
      <c r="L37" s="398">
        <f t="shared" si="0"/>
        <v>305027.04000000004</v>
      </c>
      <c r="M37" s="398">
        <f t="shared" si="1"/>
        <v>305027.04000000004</v>
      </c>
      <c r="N37" s="388" t="s">
        <v>334</v>
      </c>
      <c r="O37" s="388" t="s">
        <v>59</v>
      </c>
      <c r="P37" s="399" t="s">
        <v>335</v>
      </c>
      <c r="Q37" s="824" t="s">
        <v>951</v>
      </c>
      <c r="R37" s="663" t="s">
        <v>1990</v>
      </c>
    </row>
    <row r="38" spans="1:18" ht="67.5" x14ac:dyDescent="0.25">
      <c r="A38" s="364"/>
      <c r="B38" s="479" t="s">
        <v>981</v>
      </c>
      <c r="C38" s="479" t="s">
        <v>981</v>
      </c>
      <c r="D38" s="398">
        <v>645113.70000000007</v>
      </c>
      <c r="E38" s="411">
        <v>1</v>
      </c>
      <c r="F38" s="412" t="s">
        <v>968</v>
      </c>
      <c r="G38" s="480">
        <v>42767</v>
      </c>
      <c r="H38" s="481" t="s">
        <v>324</v>
      </c>
      <c r="I38" s="824" t="s">
        <v>57</v>
      </c>
      <c r="J38" s="824" t="s">
        <v>950</v>
      </c>
      <c r="K38" s="824" t="s">
        <v>72</v>
      </c>
      <c r="L38" s="398">
        <f t="shared" si="0"/>
        <v>645113.70000000007</v>
      </c>
      <c r="M38" s="398">
        <f t="shared" si="1"/>
        <v>645113.70000000007</v>
      </c>
      <c r="N38" s="388" t="s">
        <v>334</v>
      </c>
      <c r="O38" s="388" t="s">
        <v>59</v>
      </c>
      <c r="P38" s="399" t="s">
        <v>335</v>
      </c>
      <c r="Q38" s="994" t="s">
        <v>951</v>
      </c>
      <c r="R38" s="663" t="s">
        <v>1990</v>
      </c>
    </row>
    <row r="39" spans="1:18" ht="67.5" x14ac:dyDescent="0.25">
      <c r="A39" s="364"/>
      <c r="B39" s="479" t="s">
        <v>982</v>
      </c>
      <c r="C39" s="479" t="s">
        <v>982</v>
      </c>
      <c r="D39" s="398">
        <v>645113.70000000007</v>
      </c>
      <c r="E39" s="411">
        <v>1</v>
      </c>
      <c r="F39" s="412" t="s">
        <v>949</v>
      </c>
      <c r="G39" s="480">
        <v>42767</v>
      </c>
      <c r="H39" s="481" t="s">
        <v>324</v>
      </c>
      <c r="I39" s="824" t="s">
        <v>57</v>
      </c>
      <c r="J39" s="824" t="s">
        <v>950</v>
      </c>
      <c r="K39" s="824" t="s">
        <v>72</v>
      </c>
      <c r="L39" s="398">
        <f t="shared" si="0"/>
        <v>645113.70000000007</v>
      </c>
      <c r="M39" s="398">
        <f t="shared" si="1"/>
        <v>645113.70000000007</v>
      </c>
      <c r="N39" s="388" t="s">
        <v>334</v>
      </c>
      <c r="O39" s="388" t="s">
        <v>59</v>
      </c>
      <c r="P39" s="399" t="s">
        <v>335</v>
      </c>
      <c r="Q39" s="994" t="s">
        <v>951</v>
      </c>
      <c r="R39" s="663" t="s">
        <v>1990</v>
      </c>
    </row>
    <row r="40" spans="1:18" ht="67.5" x14ac:dyDescent="0.25">
      <c r="A40" s="364"/>
      <c r="B40" s="479" t="s">
        <v>983</v>
      </c>
      <c r="C40" s="479" t="s">
        <v>983</v>
      </c>
      <c r="D40" s="398">
        <v>22470</v>
      </c>
      <c r="E40" s="415">
        <v>75</v>
      </c>
      <c r="F40" s="412" t="s">
        <v>984</v>
      </c>
      <c r="G40" s="480">
        <v>42767</v>
      </c>
      <c r="H40" s="481" t="s">
        <v>324</v>
      </c>
      <c r="I40" s="824" t="s">
        <v>57</v>
      </c>
      <c r="J40" s="994" t="s">
        <v>950</v>
      </c>
      <c r="K40" s="824" t="s">
        <v>72</v>
      </c>
      <c r="L40" s="398">
        <f t="shared" si="0"/>
        <v>1685250</v>
      </c>
      <c r="M40" s="398">
        <f t="shared" si="1"/>
        <v>1685250</v>
      </c>
      <c r="N40" s="388" t="s">
        <v>334</v>
      </c>
      <c r="O40" s="388" t="s">
        <v>59</v>
      </c>
      <c r="P40" s="399" t="s">
        <v>335</v>
      </c>
      <c r="Q40" s="994" t="s">
        <v>951</v>
      </c>
      <c r="R40" s="663" t="s">
        <v>1990</v>
      </c>
    </row>
    <row r="41" spans="1:18" ht="67.5" x14ac:dyDescent="0.25">
      <c r="A41" s="364"/>
      <c r="B41" s="479" t="s">
        <v>985</v>
      </c>
      <c r="C41" s="479" t="s">
        <v>986</v>
      </c>
      <c r="D41" s="398">
        <v>29931.11</v>
      </c>
      <c r="E41" s="415">
        <v>75</v>
      </c>
      <c r="F41" s="412" t="s">
        <v>984</v>
      </c>
      <c r="G41" s="480">
        <v>42767</v>
      </c>
      <c r="H41" s="481" t="s">
        <v>324</v>
      </c>
      <c r="I41" s="824" t="s">
        <v>57</v>
      </c>
      <c r="J41" s="824" t="s">
        <v>950</v>
      </c>
      <c r="K41" s="824" t="s">
        <v>72</v>
      </c>
      <c r="L41" s="398">
        <f t="shared" si="0"/>
        <v>2244833.25</v>
      </c>
      <c r="M41" s="398">
        <f t="shared" si="1"/>
        <v>2244833.25</v>
      </c>
      <c r="N41" s="388" t="s">
        <v>334</v>
      </c>
      <c r="O41" s="388" t="s">
        <v>59</v>
      </c>
      <c r="P41" s="399" t="s">
        <v>335</v>
      </c>
      <c r="Q41" s="994" t="s">
        <v>951</v>
      </c>
      <c r="R41" s="663" t="s">
        <v>1990</v>
      </c>
    </row>
    <row r="42" spans="1:18" ht="67.5" x14ac:dyDescent="0.25">
      <c r="A42" s="364"/>
      <c r="B42" s="479" t="s">
        <v>987</v>
      </c>
      <c r="C42" s="479" t="s">
        <v>987</v>
      </c>
      <c r="D42" s="398">
        <v>670618.22000000009</v>
      </c>
      <c r="E42" s="411">
        <v>1</v>
      </c>
      <c r="F42" s="412" t="s">
        <v>968</v>
      </c>
      <c r="G42" s="480">
        <v>42767</v>
      </c>
      <c r="H42" s="481" t="s">
        <v>324</v>
      </c>
      <c r="I42" s="824" t="s">
        <v>57</v>
      </c>
      <c r="J42" s="824" t="s">
        <v>950</v>
      </c>
      <c r="K42" s="824" t="s">
        <v>72</v>
      </c>
      <c r="L42" s="398">
        <f t="shared" si="0"/>
        <v>670618.22000000009</v>
      </c>
      <c r="M42" s="398">
        <f t="shared" si="1"/>
        <v>670618.22000000009</v>
      </c>
      <c r="N42" s="388" t="s">
        <v>334</v>
      </c>
      <c r="O42" s="388" t="s">
        <v>59</v>
      </c>
      <c r="P42" s="399" t="s">
        <v>335</v>
      </c>
      <c r="Q42" s="994" t="s">
        <v>951</v>
      </c>
      <c r="R42" s="663" t="s">
        <v>1990</v>
      </c>
    </row>
    <row r="43" spans="1:18" ht="67.5" x14ac:dyDescent="0.25">
      <c r="A43" s="364"/>
      <c r="B43" s="479" t="s">
        <v>988</v>
      </c>
      <c r="C43" s="479" t="s">
        <v>988</v>
      </c>
      <c r="D43" s="398">
        <v>482909.19</v>
      </c>
      <c r="E43" s="415">
        <v>1</v>
      </c>
      <c r="F43" s="412" t="s">
        <v>970</v>
      </c>
      <c r="G43" s="480">
        <v>42767</v>
      </c>
      <c r="H43" s="481" t="s">
        <v>324</v>
      </c>
      <c r="I43" s="824" t="s">
        <v>57</v>
      </c>
      <c r="J43" s="824" t="s">
        <v>950</v>
      </c>
      <c r="K43" s="824" t="s">
        <v>72</v>
      </c>
      <c r="L43" s="398">
        <f t="shared" si="0"/>
        <v>482909.19</v>
      </c>
      <c r="M43" s="398">
        <f t="shared" si="1"/>
        <v>482909.19</v>
      </c>
      <c r="N43" s="388" t="s">
        <v>334</v>
      </c>
      <c r="O43" s="388" t="s">
        <v>59</v>
      </c>
      <c r="P43" s="399" t="s">
        <v>335</v>
      </c>
      <c r="Q43" s="994" t="s">
        <v>951</v>
      </c>
      <c r="R43" s="663" t="s">
        <v>1990</v>
      </c>
    </row>
    <row r="44" spans="1:18" ht="76.5" x14ac:dyDescent="0.25">
      <c r="A44" s="364"/>
      <c r="B44" s="479" t="s">
        <v>989</v>
      </c>
      <c r="C44" s="479" t="s">
        <v>989</v>
      </c>
      <c r="D44" s="483">
        <v>340850.64</v>
      </c>
      <c r="E44" s="415">
        <v>1</v>
      </c>
      <c r="F44" s="412" t="s">
        <v>984</v>
      </c>
      <c r="G44" s="480">
        <v>42767</v>
      </c>
      <c r="H44" s="481" t="s">
        <v>324</v>
      </c>
      <c r="I44" s="824" t="s">
        <v>57</v>
      </c>
      <c r="J44" s="824" t="s">
        <v>950</v>
      </c>
      <c r="K44" s="824" t="s">
        <v>72</v>
      </c>
      <c r="L44" s="398">
        <f t="shared" si="0"/>
        <v>340850.64</v>
      </c>
      <c r="M44" s="398">
        <f t="shared" si="1"/>
        <v>340850.64</v>
      </c>
      <c r="N44" s="481" t="s">
        <v>334</v>
      </c>
      <c r="O44" s="481" t="s">
        <v>59</v>
      </c>
      <c r="P44" s="484" t="s">
        <v>335</v>
      </c>
      <c r="Q44" s="481" t="s">
        <v>951</v>
      </c>
      <c r="R44" s="663" t="s">
        <v>1990</v>
      </c>
    </row>
    <row r="45" spans="1:18" ht="76.5" x14ac:dyDescent="0.25">
      <c r="A45" s="364"/>
      <c r="B45" s="479" t="s">
        <v>1003</v>
      </c>
      <c r="C45" s="479" t="s">
        <v>1006</v>
      </c>
      <c r="D45" s="381">
        <v>110000</v>
      </c>
      <c r="E45" s="419">
        <v>3</v>
      </c>
      <c r="F45" s="824" t="s">
        <v>1005</v>
      </c>
      <c r="G45" s="480">
        <v>42767</v>
      </c>
      <c r="H45" s="481" t="s">
        <v>324</v>
      </c>
      <c r="I45" s="824" t="s">
        <v>57</v>
      </c>
      <c r="J45" s="824" t="s">
        <v>950</v>
      </c>
      <c r="K45" s="824" t="s">
        <v>72</v>
      </c>
      <c r="L45" s="398">
        <f t="shared" si="0"/>
        <v>330000</v>
      </c>
      <c r="M45" s="398">
        <f t="shared" si="1"/>
        <v>330000</v>
      </c>
      <c r="N45" s="481" t="s">
        <v>334</v>
      </c>
      <c r="O45" s="481" t="s">
        <v>59</v>
      </c>
      <c r="P45" s="484" t="s">
        <v>335</v>
      </c>
      <c r="Q45" s="481" t="s">
        <v>951</v>
      </c>
      <c r="R45" s="448" t="s">
        <v>1990</v>
      </c>
    </row>
    <row r="46" spans="1:18" ht="76.5" x14ac:dyDescent="0.25">
      <c r="A46" s="364"/>
      <c r="B46" s="479" t="s">
        <v>1003</v>
      </c>
      <c r="C46" s="479" t="s">
        <v>1007</v>
      </c>
      <c r="D46" s="381">
        <v>110000</v>
      </c>
      <c r="E46" s="400">
        <v>3</v>
      </c>
      <c r="F46" s="824" t="s">
        <v>1005</v>
      </c>
      <c r="G46" s="480">
        <v>42767</v>
      </c>
      <c r="H46" s="481" t="s">
        <v>324</v>
      </c>
      <c r="I46" s="824" t="s">
        <v>57</v>
      </c>
      <c r="J46" s="824" t="s">
        <v>950</v>
      </c>
      <c r="K46" s="824" t="s">
        <v>72</v>
      </c>
      <c r="L46" s="398">
        <f t="shared" si="0"/>
        <v>330000</v>
      </c>
      <c r="M46" s="398">
        <f t="shared" si="1"/>
        <v>330000</v>
      </c>
      <c r="N46" s="481" t="s">
        <v>334</v>
      </c>
      <c r="O46" s="481" t="s">
        <v>59</v>
      </c>
      <c r="P46" s="484" t="s">
        <v>335</v>
      </c>
      <c r="Q46" s="481" t="s">
        <v>951</v>
      </c>
      <c r="R46" s="448" t="s">
        <v>1990</v>
      </c>
    </row>
    <row r="47" spans="1:18" ht="76.5" x14ac:dyDescent="0.25">
      <c r="A47" s="364"/>
      <c r="B47" s="479" t="s">
        <v>1003</v>
      </c>
      <c r="C47" s="479" t="s">
        <v>1516</v>
      </c>
      <c r="D47" s="381">
        <v>110000</v>
      </c>
      <c r="E47" s="400">
        <v>3</v>
      </c>
      <c r="F47" s="824" t="s">
        <v>1005</v>
      </c>
      <c r="G47" s="480">
        <v>42767</v>
      </c>
      <c r="H47" s="481" t="s">
        <v>324</v>
      </c>
      <c r="I47" s="824" t="s">
        <v>57</v>
      </c>
      <c r="J47" s="824" t="s">
        <v>950</v>
      </c>
      <c r="K47" s="824" t="s">
        <v>72</v>
      </c>
      <c r="L47" s="398">
        <f t="shared" si="0"/>
        <v>330000</v>
      </c>
      <c r="M47" s="398">
        <f t="shared" si="1"/>
        <v>330000</v>
      </c>
      <c r="N47" s="481" t="s">
        <v>334</v>
      </c>
      <c r="O47" s="481" t="s">
        <v>59</v>
      </c>
      <c r="P47" s="484" t="s">
        <v>335</v>
      </c>
      <c r="Q47" s="481" t="s">
        <v>951</v>
      </c>
      <c r="R47" s="448" t="s">
        <v>1990</v>
      </c>
    </row>
    <row r="48" spans="1:18" ht="76.5" x14ac:dyDescent="0.25">
      <c r="A48" s="364"/>
      <c r="B48" s="479" t="s">
        <v>1003</v>
      </c>
      <c r="C48" s="479" t="s">
        <v>1008</v>
      </c>
      <c r="D48" s="381">
        <v>110000</v>
      </c>
      <c r="E48" s="400">
        <v>3</v>
      </c>
      <c r="F48" s="824" t="s">
        <v>1005</v>
      </c>
      <c r="G48" s="480">
        <v>42767</v>
      </c>
      <c r="H48" s="481" t="s">
        <v>324</v>
      </c>
      <c r="I48" s="824" t="s">
        <v>57</v>
      </c>
      <c r="J48" s="824" t="s">
        <v>950</v>
      </c>
      <c r="K48" s="824" t="s">
        <v>72</v>
      </c>
      <c r="L48" s="398">
        <f t="shared" si="0"/>
        <v>330000</v>
      </c>
      <c r="M48" s="398">
        <f t="shared" si="1"/>
        <v>330000</v>
      </c>
      <c r="N48" s="481" t="s">
        <v>334</v>
      </c>
      <c r="O48" s="481" t="s">
        <v>59</v>
      </c>
      <c r="P48" s="484" t="s">
        <v>335</v>
      </c>
      <c r="Q48" s="481" t="s">
        <v>951</v>
      </c>
      <c r="R48" s="448" t="s">
        <v>1990</v>
      </c>
    </row>
    <row r="49" spans="1:18" ht="76.5" x14ac:dyDescent="0.25">
      <c r="A49" s="364"/>
      <c r="B49" s="479" t="s">
        <v>1012</v>
      </c>
      <c r="C49" s="479" t="s">
        <v>1012</v>
      </c>
      <c r="D49" s="381">
        <v>5</v>
      </c>
      <c r="E49" s="400">
        <v>900000</v>
      </c>
      <c r="F49" s="824" t="s">
        <v>1517</v>
      </c>
      <c r="G49" s="480">
        <v>42767</v>
      </c>
      <c r="H49" s="481" t="s">
        <v>324</v>
      </c>
      <c r="I49" s="824" t="s">
        <v>57</v>
      </c>
      <c r="J49" s="824" t="s">
        <v>950</v>
      </c>
      <c r="K49" s="824" t="s">
        <v>72</v>
      </c>
      <c r="L49" s="398">
        <f t="shared" si="0"/>
        <v>4500000</v>
      </c>
      <c r="M49" s="398">
        <f t="shared" si="1"/>
        <v>4500000</v>
      </c>
      <c r="N49" s="481" t="s">
        <v>334</v>
      </c>
      <c r="O49" s="481" t="s">
        <v>59</v>
      </c>
      <c r="P49" s="484" t="s">
        <v>335</v>
      </c>
      <c r="Q49" s="481" t="s">
        <v>951</v>
      </c>
      <c r="R49" s="448" t="s">
        <v>1990</v>
      </c>
    </row>
    <row r="50" spans="1:18" ht="102" x14ac:dyDescent="0.25">
      <c r="A50" s="364"/>
      <c r="B50" s="479" t="s">
        <v>1015</v>
      </c>
      <c r="C50" s="479" t="s">
        <v>1016</v>
      </c>
      <c r="D50" s="413" t="s">
        <v>1017</v>
      </c>
      <c r="E50" s="414">
        <v>1</v>
      </c>
      <c r="F50" s="824" t="s">
        <v>73</v>
      </c>
      <c r="G50" s="480">
        <v>42767</v>
      </c>
      <c r="H50" s="481" t="s">
        <v>243</v>
      </c>
      <c r="I50" s="824" t="s">
        <v>57</v>
      </c>
      <c r="J50" s="824" t="s">
        <v>950</v>
      </c>
      <c r="K50" s="824" t="s">
        <v>72</v>
      </c>
      <c r="L50" s="398"/>
      <c r="M50" s="398"/>
      <c r="N50" s="481" t="s">
        <v>334</v>
      </c>
      <c r="O50" s="481" t="s">
        <v>59</v>
      </c>
      <c r="P50" s="484" t="s">
        <v>335</v>
      </c>
      <c r="Q50" s="481" t="s">
        <v>1014</v>
      </c>
      <c r="R50" s="664"/>
    </row>
    <row r="51" spans="1:18" ht="89.25" x14ac:dyDescent="0.25">
      <c r="A51" s="364"/>
      <c r="B51" s="479" t="s">
        <v>1018</v>
      </c>
      <c r="C51" s="479" t="s">
        <v>1019</v>
      </c>
      <c r="D51" s="483">
        <v>5048.26</v>
      </c>
      <c r="E51" s="400">
        <v>27600</v>
      </c>
      <c r="F51" s="824" t="s">
        <v>73</v>
      </c>
      <c r="G51" s="480">
        <v>42767</v>
      </c>
      <c r="H51" s="481" t="s">
        <v>243</v>
      </c>
      <c r="I51" s="824" t="s">
        <v>57</v>
      </c>
      <c r="J51" s="824" t="s">
        <v>950</v>
      </c>
      <c r="K51" s="824" t="s">
        <v>72</v>
      </c>
      <c r="L51" s="398">
        <f>SUM(D51*E51)</f>
        <v>139331976</v>
      </c>
      <c r="M51" s="398">
        <f>SUM(D51*E51)</f>
        <v>139331976</v>
      </c>
      <c r="N51" s="481" t="s">
        <v>334</v>
      </c>
      <c r="O51" s="481" t="s">
        <v>59</v>
      </c>
      <c r="P51" s="484" t="s">
        <v>335</v>
      </c>
      <c r="Q51" s="481" t="s">
        <v>1014</v>
      </c>
      <c r="R51" s="664"/>
    </row>
    <row r="52" spans="1:18" ht="76.5" x14ac:dyDescent="0.25">
      <c r="A52" s="364"/>
      <c r="B52" s="479" t="s">
        <v>1020</v>
      </c>
      <c r="C52" s="479" t="s">
        <v>1021</v>
      </c>
      <c r="D52" s="413"/>
      <c r="E52" s="400">
        <v>1</v>
      </c>
      <c r="F52" s="824" t="s">
        <v>73</v>
      </c>
      <c r="G52" s="480">
        <v>42767</v>
      </c>
      <c r="H52" s="481" t="s">
        <v>243</v>
      </c>
      <c r="I52" s="824" t="s">
        <v>57</v>
      </c>
      <c r="J52" s="824" t="s">
        <v>950</v>
      </c>
      <c r="K52" s="824" t="s">
        <v>72</v>
      </c>
      <c r="L52" s="398"/>
      <c r="M52" s="398"/>
      <c r="N52" s="481" t="s">
        <v>334</v>
      </c>
      <c r="O52" s="481" t="s">
        <v>59</v>
      </c>
      <c r="P52" s="484" t="s">
        <v>335</v>
      </c>
      <c r="Q52" s="481" t="s">
        <v>1014</v>
      </c>
      <c r="R52" s="664"/>
    </row>
    <row r="53" spans="1:18" ht="76.5" x14ac:dyDescent="0.25">
      <c r="A53" s="364"/>
      <c r="B53" s="479" t="s">
        <v>1022</v>
      </c>
      <c r="C53" s="479" t="s">
        <v>1023</v>
      </c>
      <c r="D53" s="483">
        <v>37545</v>
      </c>
      <c r="E53" s="400">
        <v>1200</v>
      </c>
      <c r="F53" s="824" t="s">
        <v>73</v>
      </c>
      <c r="G53" s="480">
        <v>42767</v>
      </c>
      <c r="H53" s="481" t="s">
        <v>243</v>
      </c>
      <c r="I53" s="824" t="s">
        <v>57</v>
      </c>
      <c r="J53" s="824" t="s">
        <v>950</v>
      </c>
      <c r="K53" s="824" t="s">
        <v>72</v>
      </c>
      <c r="L53" s="398">
        <f t="shared" ref="L53:L79" si="4">SUM(D53*E53)</f>
        <v>45054000</v>
      </c>
      <c r="M53" s="398">
        <f t="shared" ref="M53:M79" si="5">SUM(D53*E53)</f>
        <v>45054000</v>
      </c>
      <c r="N53" s="481" t="s">
        <v>334</v>
      </c>
      <c r="O53" s="481" t="s">
        <v>59</v>
      </c>
      <c r="P53" s="484" t="s">
        <v>335</v>
      </c>
      <c r="Q53" s="481" t="s">
        <v>1014</v>
      </c>
      <c r="R53" s="664"/>
    </row>
    <row r="54" spans="1:18" ht="76.5" x14ac:dyDescent="0.25">
      <c r="A54" s="364"/>
      <c r="B54" s="479" t="s">
        <v>996</v>
      </c>
      <c r="C54" s="479" t="s">
        <v>996</v>
      </c>
      <c r="D54" s="483">
        <v>5000</v>
      </c>
      <c r="E54" s="400">
        <v>1</v>
      </c>
      <c r="F54" s="824" t="s">
        <v>54</v>
      </c>
      <c r="G54" s="480">
        <v>42767</v>
      </c>
      <c r="H54" s="481" t="s">
        <v>324</v>
      </c>
      <c r="I54" s="824" t="s">
        <v>57</v>
      </c>
      <c r="J54" s="824" t="s">
        <v>947</v>
      </c>
      <c r="K54" s="824" t="s">
        <v>72</v>
      </c>
      <c r="L54" s="398">
        <f t="shared" si="4"/>
        <v>5000</v>
      </c>
      <c r="M54" s="398">
        <f t="shared" si="5"/>
        <v>5000</v>
      </c>
      <c r="N54" s="481" t="s">
        <v>334</v>
      </c>
      <c r="O54" s="481" t="s">
        <v>59</v>
      </c>
      <c r="P54" s="484" t="s">
        <v>335</v>
      </c>
      <c r="Q54" s="481" t="s">
        <v>951</v>
      </c>
      <c r="R54" s="448" t="s">
        <v>1990</v>
      </c>
    </row>
    <row r="55" spans="1:18" ht="67.5" x14ac:dyDescent="0.25">
      <c r="A55" s="364"/>
      <c r="B55" s="479" t="s">
        <v>1000</v>
      </c>
      <c r="C55" s="479" t="s">
        <v>1001</v>
      </c>
      <c r="D55" s="398">
        <v>50000</v>
      </c>
      <c r="E55" s="400">
        <v>8</v>
      </c>
      <c r="F55" s="824" t="s">
        <v>73</v>
      </c>
      <c r="G55" s="480">
        <v>42767</v>
      </c>
      <c r="H55" s="481" t="s">
        <v>324</v>
      </c>
      <c r="I55" s="824" t="s">
        <v>57</v>
      </c>
      <c r="J55" s="824" t="s">
        <v>947</v>
      </c>
      <c r="K55" s="824" t="s">
        <v>72</v>
      </c>
      <c r="L55" s="398">
        <f t="shared" si="4"/>
        <v>400000</v>
      </c>
      <c r="M55" s="398">
        <f t="shared" si="5"/>
        <v>400000</v>
      </c>
      <c r="N55" s="388" t="s">
        <v>334</v>
      </c>
      <c r="O55" s="388" t="s">
        <v>59</v>
      </c>
      <c r="P55" s="399" t="s">
        <v>335</v>
      </c>
      <c r="Q55" s="481" t="s">
        <v>1002</v>
      </c>
      <c r="R55" s="448" t="s">
        <v>1993</v>
      </c>
    </row>
    <row r="56" spans="1:18" ht="76.5" x14ac:dyDescent="0.25">
      <c r="A56" s="364"/>
      <c r="B56" s="479" t="s">
        <v>1003</v>
      </c>
      <c r="C56" s="479" t="s">
        <v>1004</v>
      </c>
      <c r="D56" s="381">
        <v>110000</v>
      </c>
      <c r="E56" s="419">
        <v>3</v>
      </c>
      <c r="F56" s="824" t="s">
        <v>1005</v>
      </c>
      <c r="G56" s="480">
        <v>42767</v>
      </c>
      <c r="H56" s="481" t="s">
        <v>324</v>
      </c>
      <c r="I56" s="824" t="s">
        <v>57</v>
      </c>
      <c r="J56" s="824" t="s">
        <v>947</v>
      </c>
      <c r="K56" s="824" t="s">
        <v>72</v>
      </c>
      <c r="L56" s="398">
        <f t="shared" si="4"/>
        <v>330000</v>
      </c>
      <c r="M56" s="398">
        <f t="shared" si="5"/>
        <v>330000</v>
      </c>
      <c r="N56" s="481" t="s">
        <v>334</v>
      </c>
      <c r="O56" s="481" t="s">
        <v>59</v>
      </c>
      <c r="P56" s="484" t="s">
        <v>335</v>
      </c>
      <c r="Q56" s="481" t="s">
        <v>951</v>
      </c>
      <c r="R56" s="448" t="s">
        <v>1990</v>
      </c>
    </row>
    <row r="57" spans="1:18" ht="76.5" x14ac:dyDescent="0.25">
      <c r="A57" s="364"/>
      <c r="B57" s="479" t="s">
        <v>1009</v>
      </c>
      <c r="C57" s="479" t="s">
        <v>1009</v>
      </c>
      <c r="D57" s="381">
        <v>50000</v>
      </c>
      <c r="E57" s="400">
        <v>1</v>
      </c>
      <c r="F57" s="824" t="s">
        <v>73</v>
      </c>
      <c r="G57" s="480">
        <v>42767</v>
      </c>
      <c r="H57" s="481" t="s">
        <v>324</v>
      </c>
      <c r="I57" s="824" t="s">
        <v>57</v>
      </c>
      <c r="J57" s="824" t="s">
        <v>947</v>
      </c>
      <c r="K57" s="824" t="s">
        <v>72</v>
      </c>
      <c r="L57" s="398">
        <f t="shared" si="4"/>
        <v>50000</v>
      </c>
      <c r="M57" s="398">
        <f t="shared" si="5"/>
        <v>50000</v>
      </c>
      <c r="N57" s="481" t="s">
        <v>334</v>
      </c>
      <c r="O57" s="481" t="s">
        <v>59</v>
      </c>
      <c r="P57" s="484" t="s">
        <v>335</v>
      </c>
      <c r="Q57" s="481" t="s">
        <v>951</v>
      </c>
      <c r="R57" s="448" t="s">
        <v>1990</v>
      </c>
    </row>
    <row r="58" spans="1:18" ht="76.5" x14ac:dyDescent="0.25">
      <c r="A58" s="364"/>
      <c r="B58" s="382" t="s">
        <v>1010</v>
      </c>
      <c r="C58" s="382" t="s">
        <v>1010</v>
      </c>
      <c r="D58" s="381">
        <v>25000</v>
      </c>
      <c r="E58" s="400">
        <v>1</v>
      </c>
      <c r="F58" s="824" t="s">
        <v>73</v>
      </c>
      <c r="G58" s="480">
        <v>42767</v>
      </c>
      <c r="H58" s="481" t="s">
        <v>324</v>
      </c>
      <c r="I58" s="824" t="s">
        <v>57</v>
      </c>
      <c r="J58" s="824" t="s">
        <v>947</v>
      </c>
      <c r="K58" s="824" t="s">
        <v>72</v>
      </c>
      <c r="L58" s="398">
        <f t="shared" si="4"/>
        <v>25000</v>
      </c>
      <c r="M58" s="398">
        <f t="shared" si="5"/>
        <v>25000</v>
      </c>
      <c r="N58" s="481" t="s">
        <v>334</v>
      </c>
      <c r="O58" s="481" t="s">
        <v>59</v>
      </c>
      <c r="P58" s="484" t="s">
        <v>335</v>
      </c>
      <c r="Q58" s="481" t="s">
        <v>951</v>
      </c>
      <c r="R58" s="448" t="s">
        <v>1990</v>
      </c>
    </row>
    <row r="59" spans="1:18" ht="76.5" x14ac:dyDescent="0.25">
      <c r="A59" s="364"/>
      <c r="B59" s="479" t="s">
        <v>1011</v>
      </c>
      <c r="C59" s="479" t="s">
        <v>1011</v>
      </c>
      <c r="D59" s="381">
        <v>250000</v>
      </c>
      <c r="E59" s="400">
        <v>1</v>
      </c>
      <c r="F59" s="824" t="s">
        <v>73</v>
      </c>
      <c r="G59" s="480">
        <v>42767</v>
      </c>
      <c r="H59" s="481" t="s">
        <v>324</v>
      </c>
      <c r="I59" s="824" t="s">
        <v>57</v>
      </c>
      <c r="J59" s="824" t="s">
        <v>947</v>
      </c>
      <c r="K59" s="824" t="s">
        <v>72</v>
      </c>
      <c r="L59" s="398">
        <f t="shared" si="4"/>
        <v>250000</v>
      </c>
      <c r="M59" s="398">
        <f t="shared" si="5"/>
        <v>250000</v>
      </c>
      <c r="N59" s="481" t="s">
        <v>334</v>
      </c>
      <c r="O59" s="481" t="s">
        <v>59</v>
      </c>
      <c r="P59" s="484" t="s">
        <v>335</v>
      </c>
      <c r="Q59" s="481" t="s">
        <v>951</v>
      </c>
      <c r="R59" s="448" t="s">
        <v>1994</v>
      </c>
    </row>
    <row r="60" spans="1:18" ht="76.5" x14ac:dyDescent="0.25">
      <c r="A60" s="364"/>
      <c r="B60" s="401" t="s">
        <v>1029</v>
      </c>
      <c r="C60" s="401" t="s">
        <v>1029</v>
      </c>
      <c r="D60" s="402">
        <v>25000</v>
      </c>
      <c r="E60" s="403">
        <v>12</v>
      </c>
      <c r="F60" s="403" t="s">
        <v>1030</v>
      </c>
      <c r="G60" s="480">
        <v>42767</v>
      </c>
      <c r="H60" s="481" t="s">
        <v>243</v>
      </c>
      <c r="I60" s="448" t="s">
        <v>57</v>
      </c>
      <c r="J60" s="824" t="s">
        <v>947</v>
      </c>
      <c r="K60" s="448" t="s">
        <v>72</v>
      </c>
      <c r="L60" s="398">
        <f t="shared" si="4"/>
        <v>300000</v>
      </c>
      <c r="M60" s="398">
        <f t="shared" si="5"/>
        <v>300000</v>
      </c>
      <c r="N60" s="403" t="s">
        <v>30</v>
      </c>
      <c r="O60" s="403" t="s">
        <v>59</v>
      </c>
      <c r="P60" s="484" t="s">
        <v>335</v>
      </c>
      <c r="Q60" s="448" t="s">
        <v>1031</v>
      </c>
      <c r="R60" s="448" t="s">
        <v>1990</v>
      </c>
    </row>
    <row r="61" spans="1:18" ht="76.5" x14ac:dyDescent="0.25">
      <c r="A61" s="364"/>
      <c r="B61" s="401" t="s">
        <v>1032</v>
      </c>
      <c r="C61" s="401" t="s">
        <v>1032</v>
      </c>
      <c r="D61" s="402">
        <v>6000</v>
      </c>
      <c r="E61" s="403">
        <v>12</v>
      </c>
      <c r="F61" s="403" t="s">
        <v>1030</v>
      </c>
      <c r="G61" s="480">
        <v>42767</v>
      </c>
      <c r="H61" s="481" t="s">
        <v>243</v>
      </c>
      <c r="I61" s="448" t="s">
        <v>57</v>
      </c>
      <c r="J61" s="824" t="s">
        <v>947</v>
      </c>
      <c r="K61" s="448" t="s">
        <v>72</v>
      </c>
      <c r="L61" s="398">
        <f t="shared" si="4"/>
        <v>72000</v>
      </c>
      <c r="M61" s="398">
        <f t="shared" si="5"/>
        <v>72000</v>
      </c>
      <c r="N61" s="403" t="s">
        <v>30</v>
      </c>
      <c r="O61" s="403" t="s">
        <v>59</v>
      </c>
      <c r="P61" s="484" t="s">
        <v>335</v>
      </c>
      <c r="Q61" s="448" t="s">
        <v>1031</v>
      </c>
      <c r="R61" s="448" t="s">
        <v>1990</v>
      </c>
    </row>
    <row r="62" spans="1:18" ht="76.5" x14ac:dyDescent="0.25">
      <c r="A62" s="364"/>
      <c r="B62" s="401" t="s">
        <v>1033</v>
      </c>
      <c r="C62" s="401" t="s">
        <v>1034</v>
      </c>
      <c r="D62" s="402">
        <v>40000</v>
      </c>
      <c r="E62" s="403">
        <v>4</v>
      </c>
      <c r="F62" s="403" t="s">
        <v>1035</v>
      </c>
      <c r="G62" s="480">
        <v>42767</v>
      </c>
      <c r="H62" s="481" t="s">
        <v>243</v>
      </c>
      <c r="I62" s="448" t="s">
        <v>57</v>
      </c>
      <c r="J62" s="824" t="s">
        <v>947</v>
      </c>
      <c r="K62" s="448" t="s">
        <v>72</v>
      </c>
      <c r="L62" s="398">
        <f t="shared" si="4"/>
        <v>160000</v>
      </c>
      <c r="M62" s="398">
        <f t="shared" si="5"/>
        <v>160000</v>
      </c>
      <c r="N62" s="403" t="s">
        <v>30</v>
      </c>
      <c r="O62" s="403" t="s">
        <v>59</v>
      </c>
      <c r="P62" s="484" t="s">
        <v>335</v>
      </c>
      <c r="Q62" s="448" t="s">
        <v>1031</v>
      </c>
      <c r="R62" s="448" t="s">
        <v>1990</v>
      </c>
    </row>
    <row r="63" spans="1:18" ht="76.5" x14ac:dyDescent="0.25">
      <c r="A63" s="364"/>
      <c r="B63" s="401" t="s">
        <v>1036</v>
      </c>
      <c r="C63" s="401" t="s">
        <v>1037</v>
      </c>
      <c r="D63" s="402">
        <v>33676</v>
      </c>
      <c r="E63" s="403">
        <v>12</v>
      </c>
      <c r="F63" s="403" t="s">
        <v>1038</v>
      </c>
      <c r="G63" s="480">
        <v>42767</v>
      </c>
      <c r="H63" s="481" t="s">
        <v>243</v>
      </c>
      <c r="I63" s="448" t="s">
        <v>57</v>
      </c>
      <c r="J63" s="824" t="s">
        <v>947</v>
      </c>
      <c r="K63" s="448" t="s">
        <v>72</v>
      </c>
      <c r="L63" s="398">
        <f t="shared" si="4"/>
        <v>404112</v>
      </c>
      <c r="M63" s="398">
        <f t="shared" si="5"/>
        <v>404112</v>
      </c>
      <c r="N63" s="403" t="s">
        <v>30</v>
      </c>
      <c r="O63" s="403" t="s">
        <v>59</v>
      </c>
      <c r="P63" s="484" t="s">
        <v>335</v>
      </c>
      <c r="Q63" s="448" t="s">
        <v>1031</v>
      </c>
      <c r="R63" s="448" t="s">
        <v>1990</v>
      </c>
    </row>
    <row r="64" spans="1:18" ht="76.5" x14ac:dyDescent="0.25">
      <c r="A64" s="364"/>
      <c r="B64" s="401" t="s">
        <v>1036</v>
      </c>
      <c r="C64" s="401" t="s">
        <v>1039</v>
      </c>
      <c r="D64" s="402">
        <v>7142.12</v>
      </c>
      <c r="E64" s="403">
        <v>12</v>
      </c>
      <c r="F64" s="403" t="s">
        <v>1040</v>
      </c>
      <c r="G64" s="480">
        <v>42767</v>
      </c>
      <c r="H64" s="481" t="s">
        <v>243</v>
      </c>
      <c r="I64" s="448" t="s">
        <v>57</v>
      </c>
      <c r="J64" s="824" t="s">
        <v>947</v>
      </c>
      <c r="K64" s="448" t="s">
        <v>72</v>
      </c>
      <c r="L64" s="398">
        <f t="shared" si="4"/>
        <v>85705.44</v>
      </c>
      <c r="M64" s="398">
        <f t="shared" si="5"/>
        <v>85705.44</v>
      </c>
      <c r="N64" s="403" t="s">
        <v>30</v>
      </c>
      <c r="O64" s="403" t="s">
        <v>59</v>
      </c>
      <c r="P64" s="484" t="s">
        <v>335</v>
      </c>
      <c r="Q64" s="448" t="s">
        <v>1031</v>
      </c>
      <c r="R64" s="448" t="s">
        <v>1990</v>
      </c>
    </row>
    <row r="65" spans="1:18" ht="76.5" x14ac:dyDescent="0.25">
      <c r="A65" s="364"/>
      <c r="B65" s="401" t="s">
        <v>1041</v>
      </c>
      <c r="C65" s="401" t="s">
        <v>1042</v>
      </c>
      <c r="D65" s="402">
        <v>40000</v>
      </c>
      <c r="E65" s="403">
        <v>24</v>
      </c>
      <c r="F65" s="403" t="s">
        <v>773</v>
      </c>
      <c r="G65" s="480">
        <v>42767</v>
      </c>
      <c r="H65" s="481" t="s">
        <v>243</v>
      </c>
      <c r="I65" s="448" t="s">
        <v>57</v>
      </c>
      <c r="J65" s="824" t="s">
        <v>947</v>
      </c>
      <c r="K65" s="448" t="s">
        <v>72</v>
      </c>
      <c r="L65" s="398">
        <f t="shared" si="4"/>
        <v>960000</v>
      </c>
      <c r="M65" s="398">
        <f t="shared" si="5"/>
        <v>960000</v>
      </c>
      <c r="N65" s="403" t="s">
        <v>30</v>
      </c>
      <c r="O65" s="403" t="s">
        <v>59</v>
      </c>
      <c r="P65" s="484" t="s">
        <v>335</v>
      </c>
      <c r="Q65" s="448" t="s">
        <v>1031</v>
      </c>
      <c r="R65" s="448" t="s">
        <v>1990</v>
      </c>
    </row>
    <row r="66" spans="1:18" ht="76.5" x14ac:dyDescent="0.25">
      <c r="A66" s="364"/>
      <c r="B66" s="401" t="s">
        <v>1043</v>
      </c>
      <c r="C66" s="401" t="s">
        <v>1044</v>
      </c>
      <c r="D66" s="402">
        <v>21399.68</v>
      </c>
      <c r="E66" s="403">
        <v>24</v>
      </c>
      <c r="F66" s="403" t="s">
        <v>773</v>
      </c>
      <c r="G66" s="480">
        <v>42767</v>
      </c>
      <c r="H66" s="481" t="s">
        <v>243</v>
      </c>
      <c r="I66" s="448" t="s">
        <v>57</v>
      </c>
      <c r="J66" s="994" t="s">
        <v>947</v>
      </c>
      <c r="K66" s="448" t="s">
        <v>72</v>
      </c>
      <c r="L66" s="398">
        <f t="shared" si="4"/>
        <v>513592.32000000001</v>
      </c>
      <c r="M66" s="398">
        <f t="shared" si="5"/>
        <v>513592.32000000001</v>
      </c>
      <c r="N66" s="403" t="s">
        <v>30</v>
      </c>
      <c r="O66" s="403" t="s">
        <v>59</v>
      </c>
      <c r="P66" s="484" t="s">
        <v>335</v>
      </c>
      <c r="Q66" s="448" t="s">
        <v>1031</v>
      </c>
      <c r="R66" s="448" t="s">
        <v>1990</v>
      </c>
    </row>
    <row r="67" spans="1:18" ht="76.5" x14ac:dyDescent="0.25">
      <c r="A67" s="364"/>
      <c r="B67" s="401" t="s">
        <v>1045</v>
      </c>
      <c r="C67" s="401" t="s">
        <v>1046</v>
      </c>
      <c r="D67" s="402">
        <v>5000</v>
      </c>
      <c r="E67" s="403">
        <v>14</v>
      </c>
      <c r="F67" s="403" t="s">
        <v>1030</v>
      </c>
      <c r="G67" s="480">
        <v>42767</v>
      </c>
      <c r="H67" s="481" t="s">
        <v>243</v>
      </c>
      <c r="I67" s="448" t="s">
        <v>57</v>
      </c>
      <c r="J67" s="994" t="s">
        <v>947</v>
      </c>
      <c r="K67" s="448" t="s">
        <v>72</v>
      </c>
      <c r="L67" s="398">
        <f t="shared" si="4"/>
        <v>70000</v>
      </c>
      <c r="M67" s="398">
        <f t="shared" si="5"/>
        <v>70000</v>
      </c>
      <c r="N67" s="403" t="s">
        <v>30</v>
      </c>
      <c r="O67" s="403" t="s">
        <v>59</v>
      </c>
      <c r="P67" s="484" t="s">
        <v>335</v>
      </c>
      <c r="Q67" s="448" t="s">
        <v>1031</v>
      </c>
      <c r="R67" s="448" t="s">
        <v>1990</v>
      </c>
    </row>
    <row r="68" spans="1:18" ht="67.5" x14ac:dyDescent="0.25">
      <c r="A68" s="364"/>
      <c r="B68" s="406" t="s">
        <v>1055</v>
      </c>
      <c r="C68" s="406" t="s">
        <v>1056</v>
      </c>
      <c r="D68" s="1039">
        <v>122087</v>
      </c>
      <c r="E68" s="408">
        <v>4</v>
      </c>
      <c r="F68" s="405" t="s">
        <v>1057</v>
      </c>
      <c r="G68" s="404" t="s">
        <v>992</v>
      </c>
      <c r="H68" s="448" t="s">
        <v>324</v>
      </c>
      <c r="I68" s="448" t="s">
        <v>57</v>
      </c>
      <c r="J68" s="994" t="s">
        <v>947</v>
      </c>
      <c r="K68" s="448" t="s">
        <v>72</v>
      </c>
      <c r="L68" s="398">
        <f t="shared" si="4"/>
        <v>488348</v>
      </c>
      <c r="M68" s="398">
        <f t="shared" si="5"/>
        <v>488348</v>
      </c>
      <c r="N68" s="403" t="s">
        <v>334</v>
      </c>
      <c r="O68" s="388" t="s">
        <v>59</v>
      </c>
      <c r="P68" s="399" t="s">
        <v>335</v>
      </c>
      <c r="Q68" s="824" t="s">
        <v>1058</v>
      </c>
      <c r="R68" s="448" t="s">
        <v>1990</v>
      </c>
    </row>
    <row r="69" spans="1:18" ht="67.5" x14ac:dyDescent="0.25">
      <c r="A69" s="364"/>
      <c r="B69" s="884" t="s">
        <v>1059</v>
      </c>
      <c r="C69" s="884" t="s">
        <v>1056</v>
      </c>
      <c r="D69" s="885">
        <v>135569</v>
      </c>
      <c r="E69" s="886">
        <v>4</v>
      </c>
      <c r="F69" s="405" t="s">
        <v>1057</v>
      </c>
      <c r="G69" s="404" t="s">
        <v>992</v>
      </c>
      <c r="H69" s="448" t="s">
        <v>324</v>
      </c>
      <c r="I69" s="448" t="s">
        <v>57</v>
      </c>
      <c r="J69" s="824" t="s">
        <v>947</v>
      </c>
      <c r="K69" s="448" t="s">
        <v>72</v>
      </c>
      <c r="L69" s="398">
        <f t="shared" si="4"/>
        <v>542276</v>
      </c>
      <c r="M69" s="398">
        <f t="shared" si="5"/>
        <v>542276</v>
      </c>
      <c r="N69" s="403" t="s">
        <v>334</v>
      </c>
      <c r="O69" s="388" t="s">
        <v>59</v>
      </c>
      <c r="P69" s="399" t="s">
        <v>335</v>
      </c>
      <c r="Q69" s="824" t="s">
        <v>1058</v>
      </c>
      <c r="R69" s="448" t="s">
        <v>1990</v>
      </c>
    </row>
    <row r="70" spans="1:18" ht="67.5" x14ac:dyDescent="0.25">
      <c r="A70" s="364"/>
      <c r="B70" s="884" t="s">
        <v>1060</v>
      </c>
      <c r="C70" s="884" t="s">
        <v>1056</v>
      </c>
      <c r="D70" s="885">
        <v>162654.06</v>
      </c>
      <c r="E70" s="886">
        <v>2</v>
      </c>
      <c r="F70" s="405" t="s">
        <v>1057</v>
      </c>
      <c r="G70" s="404" t="s">
        <v>992</v>
      </c>
      <c r="H70" s="448" t="s">
        <v>324</v>
      </c>
      <c r="I70" s="448" t="s">
        <v>57</v>
      </c>
      <c r="J70" s="824" t="s">
        <v>947</v>
      </c>
      <c r="K70" s="448" t="s">
        <v>72</v>
      </c>
      <c r="L70" s="398">
        <f t="shared" si="4"/>
        <v>325308.12</v>
      </c>
      <c r="M70" s="398">
        <f t="shared" si="5"/>
        <v>325308.12</v>
      </c>
      <c r="N70" s="403" t="s">
        <v>334</v>
      </c>
      <c r="O70" s="388" t="s">
        <v>59</v>
      </c>
      <c r="P70" s="399" t="s">
        <v>335</v>
      </c>
      <c r="Q70" s="824" t="s">
        <v>1058</v>
      </c>
      <c r="R70" s="448" t="s">
        <v>1990</v>
      </c>
    </row>
    <row r="71" spans="1:18" ht="67.5" x14ac:dyDescent="0.25">
      <c r="A71" s="364"/>
      <c r="B71" s="887" t="s">
        <v>1061</v>
      </c>
      <c r="C71" s="884" t="s">
        <v>1062</v>
      </c>
      <c r="D71" s="888">
        <v>35000</v>
      </c>
      <c r="E71" s="886">
        <v>60</v>
      </c>
      <c r="F71" s="405" t="s">
        <v>1063</v>
      </c>
      <c r="G71" s="404" t="s">
        <v>992</v>
      </c>
      <c r="H71" s="448" t="s">
        <v>324</v>
      </c>
      <c r="I71" s="448" t="s">
        <v>57</v>
      </c>
      <c r="J71" s="824" t="s">
        <v>947</v>
      </c>
      <c r="K71" s="448" t="s">
        <v>72</v>
      </c>
      <c r="L71" s="398">
        <f t="shared" si="4"/>
        <v>2100000</v>
      </c>
      <c r="M71" s="398">
        <f t="shared" si="5"/>
        <v>2100000</v>
      </c>
      <c r="N71" s="403" t="s">
        <v>334</v>
      </c>
      <c r="O71" s="388" t="s">
        <v>59</v>
      </c>
      <c r="P71" s="399" t="s">
        <v>335</v>
      </c>
      <c r="Q71" s="824" t="s">
        <v>1058</v>
      </c>
      <c r="R71" s="448" t="s">
        <v>1990</v>
      </c>
    </row>
    <row r="72" spans="1:18" ht="67.5" x14ac:dyDescent="0.25">
      <c r="A72" s="364"/>
      <c r="B72" s="887" t="s">
        <v>1064</v>
      </c>
      <c r="C72" s="884" t="s">
        <v>1065</v>
      </c>
      <c r="D72" s="888">
        <v>400000</v>
      </c>
      <c r="E72" s="886">
        <v>3</v>
      </c>
      <c r="F72" s="889" t="s">
        <v>1066</v>
      </c>
      <c r="G72" s="404" t="s">
        <v>992</v>
      </c>
      <c r="H72" s="448" t="s">
        <v>324</v>
      </c>
      <c r="I72" s="448" t="s">
        <v>57</v>
      </c>
      <c r="J72" s="448" t="s">
        <v>947</v>
      </c>
      <c r="K72" s="448" t="s">
        <v>72</v>
      </c>
      <c r="L72" s="398">
        <f t="shared" si="4"/>
        <v>1200000</v>
      </c>
      <c r="M72" s="398">
        <f t="shared" si="5"/>
        <v>1200000</v>
      </c>
      <c r="N72" s="403" t="s">
        <v>334</v>
      </c>
      <c r="O72" s="388" t="s">
        <v>59</v>
      </c>
      <c r="P72" s="399" t="s">
        <v>335</v>
      </c>
      <c r="Q72" s="824" t="s">
        <v>1058</v>
      </c>
      <c r="R72" s="448" t="s">
        <v>1990</v>
      </c>
    </row>
    <row r="73" spans="1:18" ht="67.5" x14ac:dyDescent="0.25">
      <c r="A73" s="364"/>
      <c r="B73" s="887" t="s">
        <v>732</v>
      </c>
      <c r="C73" s="884" t="s">
        <v>1067</v>
      </c>
      <c r="D73" s="888">
        <v>700000</v>
      </c>
      <c r="E73" s="886">
        <v>1</v>
      </c>
      <c r="F73" s="405" t="s">
        <v>73</v>
      </c>
      <c r="G73" s="404" t="s">
        <v>992</v>
      </c>
      <c r="H73" s="448" t="s">
        <v>324</v>
      </c>
      <c r="I73" s="448" t="s">
        <v>57</v>
      </c>
      <c r="J73" s="824" t="s">
        <v>947</v>
      </c>
      <c r="K73" s="448" t="s">
        <v>72</v>
      </c>
      <c r="L73" s="398">
        <f t="shared" si="4"/>
        <v>700000</v>
      </c>
      <c r="M73" s="398">
        <f t="shared" si="5"/>
        <v>700000</v>
      </c>
      <c r="N73" s="403" t="s">
        <v>334</v>
      </c>
      <c r="O73" s="388" t="s">
        <v>59</v>
      </c>
      <c r="P73" s="399" t="s">
        <v>335</v>
      </c>
      <c r="Q73" s="824" t="s">
        <v>1058</v>
      </c>
      <c r="R73" s="448" t="s">
        <v>2000</v>
      </c>
    </row>
    <row r="74" spans="1:18" ht="67.5" x14ac:dyDescent="0.25">
      <c r="A74" s="364"/>
      <c r="B74" s="890" t="s">
        <v>1068</v>
      </c>
      <c r="C74" s="890" t="s">
        <v>1069</v>
      </c>
      <c r="D74" s="888">
        <v>146832</v>
      </c>
      <c r="E74" s="891">
        <v>1</v>
      </c>
      <c r="F74" s="405" t="s">
        <v>1070</v>
      </c>
      <c r="G74" s="404" t="s">
        <v>992</v>
      </c>
      <c r="H74" s="448" t="s">
        <v>324</v>
      </c>
      <c r="I74" s="448" t="s">
        <v>57</v>
      </c>
      <c r="J74" s="824" t="s">
        <v>947</v>
      </c>
      <c r="K74" s="448" t="s">
        <v>72</v>
      </c>
      <c r="L74" s="398">
        <f t="shared" si="4"/>
        <v>146832</v>
      </c>
      <c r="M74" s="398">
        <f t="shared" si="5"/>
        <v>146832</v>
      </c>
      <c r="N74" s="403" t="s">
        <v>334</v>
      </c>
      <c r="O74" s="388" t="s">
        <v>59</v>
      </c>
      <c r="P74" s="399" t="s">
        <v>335</v>
      </c>
      <c r="Q74" s="824" t="s">
        <v>1058</v>
      </c>
      <c r="R74" s="448" t="s">
        <v>1990</v>
      </c>
    </row>
    <row r="75" spans="1:18" ht="67.5" x14ac:dyDescent="0.25">
      <c r="A75" s="364"/>
      <c r="B75" s="406" t="s">
        <v>1071</v>
      </c>
      <c r="C75" s="406" t="s">
        <v>1069</v>
      </c>
      <c r="D75" s="407">
        <v>146832</v>
      </c>
      <c r="E75" s="408">
        <v>1</v>
      </c>
      <c r="F75" s="408" t="s">
        <v>1070</v>
      </c>
      <c r="G75" s="404" t="s">
        <v>992</v>
      </c>
      <c r="H75" s="448" t="s">
        <v>324</v>
      </c>
      <c r="I75" s="448" t="s">
        <v>57</v>
      </c>
      <c r="J75" s="824" t="s">
        <v>947</v>
      </c>
      <c r="K75" s="448" t="s">
        <v>72</v>
      </c>
      <c r="L75" s="398">
        <f t="shared" si="4"/>
        <v>146832</v>
      </c>
      <c r="M75" s="398">
        <f t="shared" si="5"/>
        <v>146832</v>
      </c>
      <c r="N75" s="403" t="s">
        <v>334</v>
      </c>
      <c r="O75" s="388" t="s">
        <v>59</v>
      </c>
      <c r="P75" s="399" t="s">
        <v>335</v>
      </c>
      <c r="Q75" s="824" t="s">
        <v>1058</v>
      </c>
      <c r="R75" s="448" t="s">
        <v>1990</v>
      </c>
    </row>
    <row r="76" spans="1:18" ht="67.5" x14ac:dyDescent="0.25">
      <c r="A76" s="364"/>
      <c r="B76" s="406" t="s">
        <v>1072</v>
      </c>
      <c r="C76" s="406" t="s">
        <v>1069</v>
      </c>
      <c r="D76" s="407">
        <v>146832</v>
      </c>
      <c r="E76" s="408">
        <v>1</v>
      </c>
      <c r="F76" s="405" t="s">
        <v>1070</v>
      </c>
      <c r="G76" s="404" t="s">
        <v>992</v>
      </c>
      <c r="H76" s="448" t="s">
        <v>324</v>
      </c>
      <c r="I76" s="448" t="s">
        <v>57</v>
      </c>
      <c r="J76" s="824" t="s">
        <v>947</v>
      </c>
      <c r="K76" s="448" t="s">
        <v>72</v>
      </c>
      <c r="L76" s="398">
        <f t="shared" si="4"/>
        <v>146832</v>
      </c>
      <c r="M76" s="398">
        <f t="shared" si="5"/>
        <v>146832</v>
      </c>
      <c r="N76" s="403" t="s">
        <v>334</v>
      </c>
      <c r="O76" s="388" t="s">
        <v>59</v>
      </c>
      <c r="P76" s="399" t="s">
        <v>335</v>
      </c>
      <c r="Q76" s="824" t="s">
        <v>1058</v>
      </c>
      <c r="R76" s="448" t="s">
        <v>1990</v>
      </c>
    </row>
    <row r="77" spans="1:18" ht="67.5" x14ac:dyDescent="0.25">
      <c r="A77" s="364"/>
      <c r="B77" s="406" t="s">
        <v>1073</v>
      </c>
      <c r="C77" s="406" t="s">
        <v>1069</v>
      </c>
      <c r="D77" s="407">
        <v>146832</v>
      </c>
      <c r="E77" s="408">
        <v>1</v>
      </c>
      <c r="F77" s="405" t="s">
        <v>1070</v>
      </c>
      <c r="G77" s="404" t="s">
        <v>992</v>
      </c>
      <c r="H77" s="448" t="s">
        <v>324</v>
      </c>
      <c r="I77" s="448" t="s">
        <v>57</v>
      </c>
      <c r="J77" s="824" t="s">
        <v>947</v>
      </c>
      <c r="K77" s="448" t="s">
        <v>72</v>
      </c>
      <c r="L77" s="398">
        <f t="shared" si="4"/>
        <v>146832</v>
      </c>
      <c r="M77" s="398">
        <f t="shared" si="5"/>
        <v>146832</v>
      </c>
      <c r="N77" s="403" t="s">
        <v>334</v>
      </c>
      <c r="O77" s="388" t="s">
        <v>59</v>
      </c>
      <c r="P77" s="399" t="s">
        <v>335</v>
      </c>
      <c r="Q77" s="824" t="s">
        <v>1058</v>
      </c>
      <c r="R77" s="448" t="s">
        <v>1990</v>
      </c>
    </row>
    <row r="78" spans="1:18" ht="67.5" x14ac:dyDescent="0.25">
      <c r="A78" s="364"/>
      <c r="B78" s="406" t="s">
        <v>1074</v>
      </c>
      <c r="C78" s="406" t="s">
        <v>1069</v>
      </c>
      <c r="D78" s="407">
        <v>146832</v>
      </c>
      <c r="E78" s="408">
        <v>1</v>
      </c>
      <c r="F78" s="405" t="s">
        <v>1070</v>
      </c>
      <c r="G78" s="404" t="s">
        <v>992</v>
      </c>
      <c r="H78" s="448" t="s">
        <v>324</v>
      </c>
      <c r="I78" s="448" t="s">
        <v>57</v>
      </c>
      <c r="J78" s="824" t="s">
        <v>947</v>
      </c>
      <c r="K78" s="448" t="s">
        <v>72</v>
      </c>
      <c r="L78" s="398">
        <f t="shared" si="4"/>
        <v>146832</v>
      </c>
      <c r="M78" s="398">
        <f t="shared" si="5"/>
        <v>146832</v>
      </c>
      <c r="N78" s="403" t="s">
        <v>334</v>
      </c>
      <c r="O78" s="388" t="s">
        <v>59</v>
      </c>
      <c r="P78" s="399" t="s">
        <v>335</v>
      </c>
      <c r="Q78" s="824" t="s">
        <v>1058</v>
      </c>
      <c r="R78" s="448" t="s">
        <v>1990</v>
      </c>
    </row>
    <row r="79" spans="1:18" ht="89.25" x14ac:dyDescent="0.25">
      <c r="A79" s="364"/>
      <c r="B79" s="406" t="s">
        <v>1075</v>
      </c>
      <c r="C79" s="406" t="s">
        <v>1069</v>
      </c>
      <c r="D79" s="407">
        <v>398999.99999999994</v>
      </c>
      <c r="E79" s="408">
        <v>5</v>
      </c>
      <c r="F79" s="405" t="s">
        <v>1076</v>
      </c>
      <c r="G79" s="404" t="s">
        <v>992</v>
      </c>
      <c r="H79" s="448" t="s">
        <v>324</v>
      </c>
      <c r="I79" s="448" t="s">
        <v>57</v>
      </c>
      <c r="J79" s="824" t="s">
        <v>947</v>
      </c>
      <c r="K79" s="448" t="s">
        <v>72</v>
      </c>
      <c r="L79" s="398">
        <f t="shared" si="4"/>
        <v>1994999.9999999998</v>
      </c>
      <c r="M79" s="398">
        <f t="shared" si="5"/>
        <v>1994999.9999999998</v>
      </c>
      <c r="N79" s="403" t="s">
        <v>334</v>
      </c>
      <c r="O79" s="388" t="s">
        <v>59</v>
      </c>
      <c r="P79" s="399" t="s">
        <v>335</v>
      </c>
      <c r="Q79" s="824" t="s">
        <v>1058</v>
      </c>
      <c r="R79" s="448" t="s">
        <v>1990</v>
      </c>
    </row>
    <row r="80" spans="1:18" ht="67.5" x14ac:dyDescent="0.25">
      <c r="A80" s="364"/>
      <c r="B80" s="406" t="s">
        <v>1077</v>
      </c>
      <c r="C80" s="406" t="s">
        <v>1077</v>
      </c>
      <c r="D80" s="407">
        <v>136800</v>
      </c>
      <c r="E80" s="408">
        <v>4</v>
      </c>
      <c r="F80" s="405" t="s">
        <v>1078</v>
      </c>
      <c r="G80" s="404" t="s">
        <v>992</v>
      </c>
      <c r="H80" s="448" t="s">
        <v>324</v>
      </c>
      <c r="I80" s="448" t="s">
        <v>57</v>
      </c>
      <c r="J80" s="824" t="s">
        <v>947</v>
      </c>
      <c r="K80" s="448" t="s">
        <v>72</v>
      </c>
      <c r="L80" s="398">
        <f t="shared" ref="L80:L103" si="6">SUM(D80*E80)</f>
        <v>547200</v>
      </c>
      <c r="M80" s="398">
        <f t="shared" ref="M80:M103" si="7">SUM(D80*E80)</f>
        <v>547200</v>
      </c>
      <c r="N80" s="403" t="s">
        <v>334</v>
      </c>
      <c r="O80" s="388" t="s">
        <v>59</v>
      </c>
      <c r="P80" s="399" t="s">
        <v>335</v>
      </c>
      <c r="Q80" s="824" t="s">
        <v>1058</v>
      </c>
      <c r="R80" s="448" t="s">
        <v>1990</v>
      </c>
    </row>
    <row r="81" spans="1:18" ht="67.5" x14ac:dyDescent="0.25">
      <c r="A81" s="364"/>
      <c r="B81" s="406" t="s">
        <v>1079</v>
      </c>
      <c r="C81" s="406" t="s">
        <v>1080</v>
      </c>
      <c r="D81" s="407">
        <v>113999.99999999999</v>
      </c>
      <c r="E81" s="408">
        <v>2</v>
      </c>
      <c r="F81" s="405" t="s">
        <v>1081</v>
      </c>
      <c r="G81" s="404" t="s">
        <v>992</v>
      </c>
      <c r="H81" s="448" t="s">
        <v>324</v>
      </c>
      <c r="I81" s="448" t="s">
        <v>57</v>
      </c>
      <c r="J81" s="824" t="s">
        <v>947</v>
      </c>
      <c r="K81" s="448" t="s">
        <v>72</v>
      </c>
      <c r="L81" s="398">
        <f t="shared" si="6"/>
        <v>227999.99999999997</v>
      </c>
      <c r="M81" s="398">
        <f t="shared" si="7"/>
        <v>227999.99999999997</v>
      </c>
      <c r="N81" s="403" t="s">
        <v>334</v>
      </c>
      <c r="O81" s="388" t="s">
        <v>59</v>
      </c>
      <c r="P81" s="399" t="s">
        <v>335</v>
      </c>
      <c r="Q81" s="824" t="s">
        <v>1058</v>
      </c>
      <c r="R81" s="448" t="s">
        <v>1990</v>
      </c>
    </row>
    <row r="82" spans="1:18" ht="67.5" x14ac:dyDescent="0.25">
      <c r="A82" s="364"/>
      <c r="B82" s="406" t="s">
        <v>1082</v>
      </c>
      <c r="C82" s="406" t="s">
        <v>1083</v>
      </c>
      <c r="D82" s="407">
        <v>113999.99999999999</v>
      </c>
      <c r="E82" s="408">
        <v>1</v>
      </c>
      <c r="F82" s="405" t="s">
        <v>1084</v>
      </c>
      <c r="G82" s="404" t="s">
        <v>992</v>
      </c>
      <c r="H82" s="448" t="s">
        <v>324</v>
      </c>
      <c r="I82" s="448" t="s">
        <v>57</v>
      </c>
      <c r="J82" s="824" t="s">
        <v>947</v>
      </c>
      <c r="K82" s="448" t="s">
        <v>72</v>
      </c>
      <c r="L82" s="398">
        <f t="shared" si="6"/>
        <v>113999.99999999999</v>
      </c>
      <c r="M82" s="398">
        <f t="shared" si="7"/>
        <v>113999.99999999999</v>
      </c>
      <c r="N82" s="403" t="s">
        <v>334</v>
      </c>
      <c r="O82" s="388" t="s">
        <v>59</v>
      </c>
      <c r="P82" s="399" t="s">
        <v>335</v>
      </c>
      <c r="Q82" s="824" t="s">
        <v>1058</v>
      </c>
      <c r="R82" s="448" t="s">
        <v>1990</v>
      </c>
    </row>
    <row r="83" spans="1:18" ht="67.5" x14ac:dyDescent="0.25">
      <c r="A83" s="364"/>
      <c r="B83" s="884" t="s">
        <v>1085</v>
      </c>
      <c r="C83" s="884" t="s">
        <v>1086</v>
      </c>
      <c r="D83" s="407">
        <v>113999.99999999999</v>
      </c>
      <c r="E83" s="408">
        <v>1</v>
      </c>
      <c r="F83" s="405" t="s">
        <v>73</v>
      </c>
      <c r="G83" s="404" t="s">
        <v>992</v>
      </c>
      <c r="H83" s="448" t="s">
        <v>324</v>
      </c>
      <c r="I83" s="448" t="s">
        <v>57</v>
      </c>
      <c r="J83" s="824" t="s">
        <v>947</v>
      </c>
      <c r="K83" s="448" t="s">
        <v>72</v>
      </c>
      <c r="L83" s="398">
        <f t="shared" si="6"/>
        <v>113999.99999999999</v>
      </c>
      <c r="M83" s="398">
        <f t="shared" si="7"/>
        <v>113999.99999999999</v>
      </c>
      <c r="N83" s="403" t="s">
        <v>334</v>
      </c>
      <c r="O83" s="388" t="s">
        <v>59</v>
      </c>
      <c r="P83" s="399" t="s">
        <v>335</v>
      </c>
      <c r="Q83" s="824" t="s">
        <v>1058</v>
      </c>
      <c r="R83" s="837" t="s">
        <v>2001</v>
      </c>
    </row>
    <row r="84" spans="1:18" ht="67.5" x14ac:dyDescent="0.25">
      <c r="A84" s="364"/>
      <c r="B84" s="884" t="s">
        <v>1087</v>
      </c>
      <c r="C84" s="884" t="s">
        <v>1088</v>
      </c>
      <c r="D84" s="1040">
        <v>350000</v>
      </c>
      <c r="E84" s="886">
        <v>2</v>
      </c>
      <c r="F84" s="889" t="s">
        <v>1089</v>
      </c>
      <c r="G84" s="404" t="s">
        <v>992</v>
      </c>
      <c r="H84" s="448" t="s">
        <v>324</v>
      </c>
      <c r="I84" s="448" t="s">
        <v>57</v>
      </c>
      <c r="J84" s="824" t="s">
        <v>947</v>
      </c>
      <c r="K84" s="448" t="s">
        <v>72</v>
      </c>
      <c r="L84" s="398">
        <f t="shared" si="6"/>
        <v>700000</v>
      </c>
      <c r="M84" s="398">
        <f t="shared" si="7"/>
        <v>700000</v>
      </c>
      <c r="N84" s="403" t="s">
        <v>334</v>
      </c>
      <c r="O84" s="388" t="s">
        <v>59</v>
      </c>
      <c r="P84" s="399" t="s">
        <v>335</v>
      </c>
      <c r="Q84" s="824" t="s">
        <v>1058</v>
      </c>
      <c r="R84" s="837" t="s">
        <v>1990</v>
      </c>
    </row>
    <row r="85" spans="1:18" ht="67.5" x14ac:dyDescent="0.25">
      <c r="A85" s="364"/>
      <c r="B85" s="1239" t="s">
        <v>1090</v>
      </c>
      <c r="C85" s="890" t="s">
        <v>1091</v>
      </c>
      <c r="D85" s="418">
        <v>500000</v>
      </c>
      <c r="E85" s="891">
        <v>1</v>
      </c>
      <c r="F85" s="892" t="s">
        <v>2295</v>
      </c>
      <c r="G85" s="404" t="s">
        <v>992</v>
      </c>
      <c r="H85" s="448" t="s">
        <v>324</v>
      </c>
      <c r="I85" s="448" t="s">
        <v>57</v>
      </c>
      <c r="J85" s="448" t="s">
        <v>947</v>
      </c>
      <c r="K85" s="448" t="s">
        <v>72</v>
      </c>
      <c r="L85" s="398">
        <f t="shared" si="6"/>
        <v>500000</v>
      </c>
      <c r="M85" s="398">
        <f t="shared" si="7"/>
        <v>500000</v>
      </c>
      <c r="N85" s="403" t="s">
        <v>334</v>
      </c>
      <c r="O85" s="388" t="s">
        <v>59</v>
      </c>
      <c r="P85" s="399" t="s">
        <v>335</v>
      </c>
      <c r="Q85" s="824" t="s">
        <v>1058</v>
      </c>
      <c r="R85" s="837" t="s">
        <v>1990</v>
      </c>
    </row>
    <row r="86" spans="1:18" ht="67.5" x14ac:dyDescent="0.25">
      <c r="A86" s="364"/>
      <c r="B86" s="893" t="s">
        <v>1092</v>
      </c>
      <c r="C86" s="894" t="s">
        <v>1093</v>
      </c>
      <c r="D86" s="409">
        <v>170999.99999999997</v>
      </c>
      <c r="E86" s="891">
        <v>1</v>
      </c>
      <c r="F86" s="892" t="s">
        <v>73</v>
      </c>
      <c r="G86" s="404" t="s">
        <v>992</v>
      </c>
      <c r="H86" s="448" t="s">
        <v>324</v>
      </c>
      <c r="I86" s="448" t="s">
        <v>57</v>
      </c>
      <c r="J86" s="824" t="s">
        <v>947</v>
      </c>
      <c r="K86" s="448" t="s">
        <v>72</v>
      </c>
      <c r="L86" s="398">
        <f t="shared" si="6"/>
        <v>170999.99999999997</v>
      </c>
      <c r="M86" s="398">
        <f t="shared" si="7"/>
        <v>170999.99999999997</v>
      </c>
      <c r="N86" s="403" t="s">
        <v>334</v>
      </c>
      <c r="O86" s="388" t="s">
        <v>59</v>
      </c>
      <c r="P86" s="399" t="s">
        <v>335</v>
      </c>
      <c r="Q86" s="824" t="s">
        <v>1058</v>
      </c>
      <c r="R86" s="837" t="s">
        <v>2002</v>
      </c>
    </row>
    <row r="87" spans="1:18" ht="67.5" x14ac:dyDescent="0.25">
      <c r="A87" s="364"/>
      <c r="B87" s="479" t="s">
        <v>1096</v>
      </c>
      <c r="C87" s="479" t="s">
        <v>1096</v>
      </c>
      <c r="D87" s="398">
        <v>25000</v>
      </c>
      <c r="E87" s="398">
        <v>400</v>
      </c>
      <c r="F87" s="379" t="s">
        <v>73</v>
      </c>
      <c r="G87" s="404" t="s">
        <v>992</v>
      </c>
      <c r="H87" s="448" t="s">
        <v>324</v>
      </c>
      <c r="I87" s="448" t="s">
        <v>57</v>
      </c>
      <c r="J87" s="448" t="s">
        <v>947</v>
      </c>
      <c r="K87" s="448" t="s">
        <v>72</v>
      </c>
      <c r="L87" s="398">
        <f t="shared" si="6"/>
        <v>10000000</v>
      </c>
      <c r="M87" s="398">
        <f t="shared" si="7"/>
        <v>10000000</v>
      </c>
      <c r="N87" s="403" t="s">
        <v>334</v>
      </c>
      <c r="O87" s="388" t="s">
        <v>59</v>
      </c>
      <c r="P87" s="399" t="s">
        <v>335</v>
      </c>
      <c r="Q87" s="824" t="s">
        <v>1058</v>
      </c>
      <c r="R87" s="898" t="s">
        <v>1990</v>
      </c>
    </row>
    <row r="88" spans="1:18" ht="67.5" x14ac:dyDescent="0.25">
      <c r="A88" s="364"/>
      <c r="B88" s="479" t="s">
        <v>1097</v>
      </c>
      <c r="C88" s="479" t="s">
        <v>1097</v>
      </c>
      <c r="D88" s="398">
        <v>25000</v>
      </c>
      <c r="E88" s="398">
        <v>400</v>
      </c>
      <c r="F88" s="379" t="s">
        <v>73</v>
      </c>
      <c r="G88" s="404" t="s">
        <v>992</v>
      </c>
      <c r="H88" s="448" t="s">
        <v>324</v>
      </c>
      <c r="I88" s="448" t="s">
        <v>57</v>
      </c>
      <c r="J88" s="448" t="s">
        <v>947</v>
      </c>
      <c r="K88" s="448" t="s">
        <v>72</v>
      </c>
      <c r="L88" s="398">
        <f t="shared" si="6"/>
        <v>10000000</v>
      </c>
      <c r="M88" s="398">
        <f t="shared" si="7"/>
        <v>10000000</v>
      </c>
      <c r="N88" s="403" t="s">
        <v>334</v>
      </c>
      <c r="O88" s="388" t="s">
        <v>59</v>
      </c>
      <c r="P88" s="399" t="s">
        <v>335</v>
      </c>
      <c r="Q88" s="824" t="s">
        <v>1058</v>
      </c>
      <c r="R88" s="898" t="s">
        <v>1990</v>
      </c>
    </row>
    <row r="89" spans="1:18" ht="67.5" x14ac:dyDescent="0.25">
      <c r="A89" s="364"/>
      <c r="B89" s="479" t="s">
        <v>1098</v>
      </c>
      <c r="C89" s="479" t="s">
        <v>1098</v>
      </c>
      <c r="D89" s="398">
        <v>100000</v>
      </c>
      <c r="E89" s="398">
        <v>12</v>
      </c>
      <c r="F89" s="379" t="s">
        <v>641</v>
      </c>
      <c r="G89" s="404" t="s">
        <v>992</v>
      </c>
      <c r="H89" s="448" t="s">
        <v>324</v>
      </c>
      <c r="I89" s="448" t="s">
        <v>57</v>
      </c>
      <c r="J89" s="824" t="s">
        <v>947</v>
      </c>
      <c r="K89" s="448" t="s">
        <v>72</v>
      </c>
      <c r="L89" s="398">
        <f t="shared" si="6"/>
        <v>1200000</v>
      </c>
      <c r="M89" s="398">
        <f t="shared" si="7"/>
        <v>1200000</v>
      </c>
      <c r="N89" s="403" t="s">
        <v>334</v>
      </c>
      <c r="O89" s="388" t="s">
        <v>59</v>
      </c>
      <c r="P89" s="399" t="s">
        <v>335</v>
      </c>
      <c r="Q89" s="824" t="s">
        <v>1058</v>
      </c>
      <c r="R89" s="898" t="s">
        <v>1990</v>
      </c>
    </row>
    <row r="90" spans="1:18" ht="67.5" x14ac:dyDescent="0.25">
      <c r="A90" s="364"/>
      <c r="B90" s="479" t="s">
        <v>1099</v>
      </c>
      <c r="C90" s="479" t="s">
        <v>1100</v>
      </c>
      <c r="D90" s="398">
        <v>500000</v>
      </c>
      <c r="E90" s="398">
        <v>1</v>
      </c>
      <c r="F90" s="379" t="s">
        <v>73</v>
      </c>
      <c r="G90" s="404" t="s">
        <v>992</v>
      </c>
      <c r="H90" s="448" t="s">
        <v>324</v>
      </c>
      <c r="I90" s="448" t="s">
        <v>57</v>
      </c>
      <c r="J90" s="824" t="s">
        <v>947</v>
      </c>
      <c r="K90" s="448" t="s">
        <v>72</v>
      </c>
      <c r="L90" s="398">
        <f t="shared" si="6"/>
        <v>500000</v>
      </c>
      <c r="M90" s="398">
        <f t="shared" si="7"/>
        <v>500000</v>
      </c>
      <c r="N90" s="403" t="s">
        <v>334</v>
      </c>
      <c r="O90" s="388" t="s">
        <v>59</v>
      </c>
      <c r="P90" s="399" t="s">
        <v>335</v>
      </c>
      <c r="Q90" s="399" t="s">
        <v>1101</v>
      </c>
      <c r="R90" s="898" t="s">
        <v>2004</v>
      </c>
    </row>
    <row r="91" spans="1:18" ht="67.5" x14ac:dyDescent="0.25">
      <c r="A91" s="364"/>
      <c r="B91" s="479" t="s">
        <v>1105</v>
      </c>
      <c r="C91" s="479" t="s">
        <v>1106</v>
      </c>
      <c r="D91" s="398">
        <v>400</v>
      </c>
      <c r="E91" s="398">
        <v>300</v>
      </c>
      <c r="F91" s="379" t="s">
        <v>73</v>
      </c>
      <c r="G91" s="404" t="s">
        <v>992</v>
      </c>
      <c r="H91" s="448" t="s">
        <v>324</v>
      </c>
      <c r="I91" s="448" t="s">
        <v>57</v>
      </c>
      <c r="J91" s="824" t="s">
        <v>947</v>
      </c>
      <c r="K91" s="448" t="s">
        <v>72</v>
      </c>
      <c r="L91" s="398">
        <f t="shared" si="6"/>
        <v>120000</v>
      </c>
      <c r="M91" s="398">
        <f t="shared" si="7"/>
        <v>120000</v>
      </c>
      <c r="N91" s="403" t="s">
        <v>334</v>
      </c>
      <c r="O91" s="388" t="s">
        <v>59</v>
      </c>
      <c r="P91" s="399" t="s">
        <v>335</v>
      </c>
      <c r="Q91" s="399" t="s">
        <v>1104</v>
      </c>
      <c r="R91" s="898" t="s">
        <v>1990</v>
      </c>
    </row>
    <row r="92" spans="1:18" ht="67.5" x14ac:dyDescent="0.25">
      <c r="A92" s="364"/>
      <c r="B92" s="479" t="s">
        <v>1107</v>
      </c>
      <c r="C92" s="479" t="s">
        <v>1108</v>
      </c>
      <c r="D92" s="483">
        <v>147700</v>
      </c>
      <c r="E92" s="400">
        <v>10</v>
      </c>
      <c r="F92" s="994" t="s">
        <v>1109</v>
      </c>
      <c r="G92" s="404" t="s">
        <v>992</v>
      </c>
      <c r="H92" s="448" t="s">
        <v>324</v>
      </c>
      <c r="I92" s="448" t="s">
        <v>57</v>
      </c>
      <c r="J92" s="824" t="s">
        <v>947</v>
      </c>
      <c r="K92" s="448" t="s">
        <v>72</v>
      </c>
      <c r="L92" s="398">
        <f t="shared" si="6"/>
        <v>1477000</v>
      </c>
      <c r="M92" s="398">
        <f t="shared" si="7"/>
        <v>1477000</v>
      </c>
      <c r="N92" s="403" t="s">
        <v>334</v>
      </c>
      <c r="O92" s="388" t="s">
        <v>59</v>
      </c>
      <c r="P92" s="399" t="s">
        <v>335</v>
      </c>
      <c r="Q92" s="832" t="s">
        <v>1054</v>
      </c>
      <c r="R92" s="898" t="s">
        <v>1990</v>
      </c>
    </row>
    <row r="93" spans="1:18" ht="76.5" x14ac:dyDescent="0.25">
      <c r="A93" s="364"/>
      <c r="B93" s="479" t="s">
        <v>1110</v>
      </c>
      <c r="C93" s="479" t="s">
        <v>1111</v>
      </c>
      <c r="D93" s="483">
        <v>21000000</v>
      </c>
      <c r="E93" s="400">
        <v>1</v>
      </c>
      <c r="F93" s="379" t="s">
        <v>73</v>
      </c>
      <c r="G93" s="404" t="s">
        <v>992</v>
      </c>
      <c r="H93" s="448" t="s">
        <v>324</v>
      </c>
      <c r="I93" s="448" t="s">
        <v>57</v>
      </c>
      <c r="J93" s="448" t="s">
        <v>947</v>
      </c>
      <c r="K93" s="448" t="s">
        <v>72</v>
      </c>
      <c r="L93" s="398">
        <f t="shared" si="6"/>
        <v>21000000</v>
      </c>
      <c r="M93" s="398">
        <f t="shared" si="7"/>
        <v>21000000</v>
      </c>
      <c r="N93" s="403" t="s">
        <v>334</v>
      </c>
      <c r="O93" s="388" t="s">
        <v>59</v>
      </c>
      <c r="P93" s="399" t="s">
        <v>335</v>
      </c>
      <c r="Q93" s="1240" t="s">
        <v>1054</v>
      </c>
      <c r="R93" s="898" t="s">
        <v>2006</v>
      </c>
    </row>
    <row r="94" spans="1:18" ht="76.5" x14ac:dyDescent="0.25">
      <c r="A94" s="364"/>
      <c r="B94" s="479" t="s">
        <v>1112</v>
      </c>
      <c r="C94" s="479" t="s">
        <v>1113</v>
      </c>
      <c r="D94" s="483">
        <v>5200000</v>
      </c>
      <c r="E94" s="400">
        <v>1</v>
      </c>
      <c r="F94" s="379" t="s">
        <v>73</v>
      </c>
      <c r="G94" s="404" t="s">
        <v>992</v>
      </c>
      <c r="H94" s="448" t="s">
        <v>324</v>
      </c>
      <c r="I94" s="448" t="s">
        <v>57</v>
      </c>
      <c r="J94" s="448" t="s">
        <v>947</v>
      </c>
      <c r="K94" s="448" t="s">
        <v>72</v>
      </c>
      <c r="L94" s="398">
        <f t="shared" si="6"/>
        <v>5200000</v>
      </c>
      <c r="M94" s="398">
        <f t="shared" si="7"/>
        <v>5200000</v>
      </c>
      <c r="N94" s="403" t="s">
        <v>334</v>
      </c>
      <c r="O94" s="388" t="s">
        <v>59</v>
      </c>
      <c r="P94" s="399" t="s">
        <v>335</v>
      </c>
      <c r="Q94" s="1240" t="s">
        <v>1054</v>
      </c>
      <c r="R94" s="898" t="s">
        <v>2006</v>
      </c>
    </row>
    <row r="95" spans="1:18" ht="67.5" x14ac:dyDescent="0.25">
      <c r="A95" s="364"/>
      <c r="B95" s="479" t="s">
        <v>1114</v>
      </c>
      <c r="C95" s="479" t="s">
        <v>1115</v>
      </c>
      <c r="D95" s="483">
        <v>1500000</v>
      </c>
      <c r="E95" s="400">
        <v>4</v>
      </c>
      <c r="F95" s="379" t="s">
        <v>73</v>
      </c>
      <c r="G95" s="404" t="s">
        <v>992</v>
      </c>
      <c r="H95" s="448" t="s">
        <v>324</v>
      </c>
      <c r="I95" s="448" t="s">
        <v>57</v>
      </c>
      <c r="J95" s="448" t="s">
        <v>947</v>
      </c>
      <c r="K95" s="448" t="s">
        <v>72</v>
      </c>
      <c r="L95" s="398">
        <f t="shared" si="6"/>
        <v>6000000</v>
      </c>
      <c r="M95" s="398">
        <f t="shared" si="7"/>
        <v>6000000</v>
      </c>
      <c r="N95" s="403" t="s">
        <v>334</v>
      </c>
      <c r="O95" s="388" t="s">
        <v>59</v>
      </c>
      <c r="P95" s="399" t="s">
        <v>335</v>
      </c>
      <c r="Q95" s="1240" t="s">
        <v>1054</v>
      </c>
      <c r="R95" s="898" t="s">
        <v>1990</v>
      </c>
    </row>
    <row r="96" spans="1:18" ht="67.5" x14ac:dyDescent="0.25">
      <c r="A96" s="364"/>
      <c r="B96" s="479" t="s">
        <v>1116</v>
      </c>
      <c r="C96" s="479" t="s">
        <v>1117</v>
      </c>
      <c r="D96" s="483">
        <v>1666666.6666666667</v>
      </c>
      <c r="E96" s="400">
        <v>3</v>
      </c>
      <c r="F96" s="379" t="s">
        <v>73</v>
      </c>
      <c r="G96" s="404" t="s">
        <v>992</v>
      </c>
      <c r="H96" s="448" t="s">
        <v>324</v>
      </c>
      <c r="I96" s="448" t="s">
        <v>57</v>
      </c>
      <c r="J96" s="448" t="s">
        <v>947</v>
      </c>
      <c r="K96" s="448" t="s">
        <v>72</v>
      </c>
      <c r="L96" s="398">
        <f t="shared" si="6"/>
        <v>5000000</v>
      </c>
      <c r="M96" s="398">
        <f t="shared" si="7"/>
        <v>5000000</v>
      </c>
      <c r="N96" s="403" t="s">
        <v>334</v>
      </c>
      <c r="O96" s="388" t="s">
        <v>59</v>
      </c>
      <c r="P96" s="399" t="s">
        <v>335</v>
      </c>
      <c r="Q96" s="1240" t="s">
        <v>1054</v>
      </c>
      <c r="R96" s="898" t="s">
        <v>1990</v>
      </c>
    </row>
    <row r="97" spans="1:18" ht="76.5" x14ac:dyDescent="0.25">
      <c r="A97" s="364"/>
      <c r="B97" s="479" t="s">
        <v>1118</v>
      </c>
      <c r="C97" s="479" t="s">
        <v>1119</v>
      </c>
      <c r="D97" s="483">
        <v>21000000</v>
      </c>
      <c r="E97" s="400">
        <v>1</v>
      </c>
      <c r="F97" s="379" t="s">
        <v>73</v>
      </c>
      <c r="G97" s="404" t="s">
        <v>992</v>
      </c>
      <c r="H97" s="448" t="s">
        <v>324</v>
      </c>
      <c r="I97" s="448" t="s">
        <v>57</v>
      </c>
      <c r="J97" s="448" t="s">
        <v>947</v>
      </c>
      <c r="K97" s="448" t="s">
        <v>72</v>
      </c>
      <c r="L97" s="398">
        <f t="shared" si="6"/>
        <v>21000000</v>
      </c>
      <c r="M97" s="398">
        <f t="shared" si="7"/>
        <v>21000000</v>
      </c>
      <c r="N97" s="403" t="s">
        <v>334</v>
      </c>
      <c r="O97" s="388" t="s">
        <v>59</v>
      </c>
      <c r="P97" s="399" t="s">
        <v>335</v>
      </c>
      <c r="Q97" s="1240" t="s">
        <v>1054</v>
      </c>
      <c r="R97" s="898" t="s">
        <v>2006</v>
      </c>
    </row>
    <row r="98" spans="1:18" ht="67.5" x14ac:dyDescent="0.25">
      <c r="A98" s="364"/>
      <c r="B98" s="479" t="s">
        <v>1120</v>
      </c>
      <c r="C98" s="479" t="s">
        <v>1121</v>
      </c>
      <c r="D98" s="483">
        <v>250000</v>
      </c>
      <c r="E98" s="400">
        <v>10</v>
      </c>
      <c r="F98" s="379" t="s">
        <v>73</v>
      </c>
      <c r="G98" s="404" t="s">
        <v>992</v>
      </c>
      <c r="H98" s="448" t="s">
        <v>324</v>
      </c>
      <c r="I98" s="448" t="s">
        <v>57</v>
      </c>
      <c r="J98" s="448" t="s">
        <v>947</v>
      </c>
      <c r="K98" s="448" t="s">
        <v>72</v>
      </c>
      <c r="L98" s="398">
        <f t="shared" si="6"/>
        <v>2500000</v>
      </c>
      <c r="M98" s="398">
        <f t="shared" si="7"/>
        <v>2500000</v>
      </c>
      <c r="N98" s="403" t="s">
        <v>334</v>
      </c>
      <c r="O98" s="388" t="s">
        <v>59</v>
      </c>
      <c r="P98" s="399" t="s">
        <v>335</v>
      </c>
      <c r="Q98" s="1240" t="s">
        <v>1054</v>
      </c>
      <c r="R98" s="898" t="s">
        <v>1990</v>
      </c>
    </row>
    <row r="99" spans="1:18" ht="67.5" x14ac:dyDescent="0.25">
      <c r="A99" s="364"/>
      <c r="B99" s="479" t="s">
        <v>1122</v>
      </c>
      <c r="C99" s="479" t="s">
        <v>1123</v>
      </c>
      <c r="D99" s="483">
        <v>665933.33333333337</v>
      </c>
      <c r="E99" s="400">
        <v>10</v>
      </c>
      <c r="F99" s="379" t="s">
        <v>73</v>
      </c>
      <c r="G99" s="404" t="s">
        <v>992</v>
      </c>
      <c r="H99" s="448" t="s">
        <v>324</v>
      </c>
      <c r="I99" s="448" t="s">
        <v>57</v>
      </c>
      <c r="J99" s="448" t="s">
        <v>947</v>
      </c>
      <c r="K99" s="448" t="s">
        <v>72</v>
      </c>
      <c r="L99" s="398">
        <f t="shared" si="6"/>
        <v>6659333.333333334</v>
      </c>
      <c r="M99" s="398">
        <f t="shared" si="7"/>
        <v>6659333.333333334</v>
      </c>
      <c r="N99" s="403" t="s">
        <v>334</v>
      </c>
      <c r="O99" s="388" t="s">
        <v>59</v>
      </c>
      <c r="P99" s="399" t="s">
        <v>335</v>
      </c>
      <c r="Q99" s="1240" t="s">
        <v>1054</v>
      </c>
      <c r="R99" s="898" t="s">
        <v>1990</v>
      </c>
    </row>
    <row r="100" spans="1:18" ht="67.5" x14ac:dyDescent="0.25">
      <c r="A100" s="364"/>
      <c r="B100" s="479" t="s">
        <v>1124</v>
      </c>
      <c r="C100" s="479" t="s">
        <v>1125</v>
      </c>
      <c r="D100" s="483">
        <v>150000</v>
      </c>
      <c r="E100" s="400">
        <v>20</v>
      </c>
      <c r="F100" s="379" t="s">
        <v>73</v>
      </c>
      <c r="G100" s="404" t="s">
        <v>992</v>
      </c>
      <c r="H100" s="448" t="s">
        <v>324</v>
      </c>
      <c r="I100" s="448" t="s">
        <v>57</v>
      </c>
      <c r="J100" s="448" t="s">
        <v>947</v>
      </c>
      <c r="K100" s="448" t="s">
        <v>72</v>
      </c>
      <c r="L100" s="398">
        <f t="shared" si="6"/>
        <v>3000000</v>
      </c>
      <c r="M100" s="398">
        <f t="shared" si="7"/>
        <v>3000000</v>
      </c>
      <c r="N100" s="403" t="s">
        <v>334</v>
      </c>
      <c r="O100" s="388" t="s">
        <v>59</v>
      </c>
      <c r="P100" s="399" t="s">
        <v>335</v>
      </c>
      <c r="Q100" s="1240" t="s">
        <v>1054</v>
      </c>
      <c r="R100" s="898" t="s">
        <v>1990</v>
      </c>
    </row>
    <row r="101" spans="1:18" ht="67.5" x14ac:dyDescent="0.25">
      <c r="A101" s="364"/>
      <c r="B101" s="479" t="s">
        <v>1126</v>
      </c>
      <c r="C101" s="479" t="s">
        <v>1127</v>
      </c>
      <c r="D101" s="483">
        <v>4000000</v>
      </c>
      <c r="E101" s="400">
        <v>1</v>
      </c>
      <c r="F101" s="379" t="s">
        <v>73</v>
      </c>
      <c r="G101" s="404" t="s">
        <v>992</v>
      </c>
      <c r="H101" s="448" t="s">
        <v>324</v>
      </c>
      <c r="I101" s="448" t="s">
        <v>57</v>
      </c>
      <c r="J101" s="448" t="s">
        <v>947</v>
      </c>
      <c r="K101" s="448" t="s">
        <v>72</v>
      </c>
      <c r="L101" s="398">
        <f t="shared" si="6"/>
        <v>4000000</v>
      </c>
      <c r="M101" s="398">
        <f t="shared" si="7"/>
        <v>4000000</v>
      </c>
      <c r="N101" s="403" t="s">
        <v>334</v>
      </c>
      <c r="O101" s="388" t="s">
        <v>59</v>
      </c>
      <c r="P101" s="399" t="s">
        <v>335</v>
      </c>
      <c r="Q101" s="1240" t="s">
        <v>1054</v>
      </c>
      <c r="R101" s="898" t="s">
        <v>1990</v>
      </c>
    </row>
    <row r="102" spans="1:18" ht="76.5" x14ac:dyDescent="0.25">
      <c r="A102" s="364"/>
      <c r="B102" s="479" t="s">
        <v>1128</v>
      </c>
      <c r="C102" s="479" t="s">
        <v>1129</v>
      </c>
      <c r="D102" s="483">
        <v>1000000</v>
      </c>
      <c r="E102" s="400">
        <v>1</v>
      </c>
      <c r="F102" s="379" t="s">
        <v>73</v>
      </c>
      <c r="G102" s="404" t="s">
        <v>992</v>
      </c>
      <c r="H102" s="448" t="s">
        <v>324</v>
      </c>
      <c r="I102" s="448" t="s">
        <v>57</v>
      </c>
      <c r="J102" s="448" t="s">
        <v>947</v>
      </c>
      <c r="K102" s="448" t="s">
        <v>72</v>
      </c>
      <c r="L102" s="398">
        <f t="shared" si="6"/>
        <v>1000000</v>
      </c>
      <c r="M102" s="398">
        <f t="shared" si="7"/>
        <v>1000000</v>
      </c>
      <c r="N102" s="403" t="s">
        <v>334</v>
      </c>
      <c r="O102" s="388" t="s">
        <v>59</v>
      </c>
      <c r="P102" s="399" t="s">
        <v>335</v>
      </c>
      <c r="Q102" s="1240" t="s">
        <v>1054</v>
      </c>
      <c r="R102" s="898" t="s">
        <v>2006</v>
      </c>
    </row>
    <row r="103" spans="1:18" ht="67.5" x14ac:dyDescent="0.25">
      <c r="A103" s="364"/>
      <c r="B103" s="479" t="s">
        <v>990</v>
      </c>
      <c r="C103" s="479" t="s">
        <v>990</v>
      </c>
      <c r="D103" s="398">
        <v>445788</v>
      </c>
      <c r="E103" s="483">
        <v>6</v>
      </c>
      <c r="F103" s="994" t="s">
        <v>991</v>
      </c>
      <c r="G103" s="480" t="s">
        <v>992</v>
      </c>
      <c r="H103" s="481"/>
      <c r="I103" s="994" t="s">
        <v>57</v>
      </c>
      <c r="J103" s="448" t="s">
        <v>1688</v>
      </c>
      <c r="K103" s="994" t="s">
        <v>72</v>
      </c>
      <c r="L103" s="398">
        <f t="shared" si="6"/>
        <v>2674728</v>
      </c>
      <c r="M103" s="398">
        <f t="shared" si="7"/>
        <v>2674728</v>
      </c>
      <c r="N103" s="388" t="s">
        <v>334</v>
      </c>
      <c r="O103" s="388" t="s">
        <v>59</v>
      </c>
      <c r="P103" s="399" t="s">
        <v>335</v>
      </c>
      <c r="Q103" s="557" t="s">
        <v>951</v>
      </c>
      <c r="R103" s="664" t="s">
        <v>1990</v>
      </c>
    </row>
    <row r="104" spans="1:18" ht="15.75" x14ac:dyDescent="0.25">
      <c r="A104" s="1643" t="s">
        <v>45</v>
      </c>
      <c r="B104" s="1644"/>
      <c r="C104" s="1644"/>
      <c r="D104" s="1644"/>
      <c r="E104" s="1644"/>
      <c r="F104" s="1644"/>
      <c r="G104" s="1644"/>
      <c r="H104" s="1645"/>
      <c r="I104" s="1692" t="s">
        <v>45</v>
      </c>
      <c r="J104" s="1693"/>
      <c r="K104" s="1694"/>
      <c r="L104" s="241">
        <f>SUM(L7:L103)</f>
        <v>1182586756.9903338</v>
      </c>
      <c r="M104" s="366">
        <f>SUM(M7:M103)</f>
        <v>1182586756.9903338</v>
      </c>
      <c r="N104" s="367"/>
      <c r="O104" s="367"/>
      <c r="P104" s="368"/>
      <c r="Q104" s="369"/>
      <c r="R104" s="897"/>
    </row>
    <row r="105" spans="1:18" ht="15.75" x14ac:dyDescent="0.3">
      <c r="A105" s="683"/>
      <c r="B105" s="683"/>
      <c r="C105" s="684"/>
      <c r="D105" s="683"/>
      <c r="E105" s="683"/>
      <c r="F105" s="683"/>
      <c r="G105" s="683"/>
      <c r="H105" s="683"/>
      <c r="I105" s="683"/>
      <c r="J105" s="683"/>
      <c r="K105" s="683"/>
      <c r="L105" s="470"/>
      <c r="M105" s="426"/>
      <c r="N105" s="683"/>
      <c r="O105" s="683"/>
      <c r="P105" s="683"/>
      <c r="Q105" s="683"/>
      <c r="R105" s="835"/>
    </row>
    <row r="106" spans="1:18" ht="15.75" x14ac:dyDescent="0.3">
      <c r="A106" s="1695" t="s">
        <v>2</v>
      </c>
      <c r="B106" s="1696"/>
      <c r="C106" s="1697" t="s">
        <v>1130</v>
      </c>
      <c r="D106" s="1697"/>
      <c r="E106" s="1697"/>
      <c r="F106" s="683"/>
      <c r="G106" s="683"/>
      <c r="H106" s="683"/>
      <c r="I106" s="396" t="s">
        <v>328</v>
      </c>
      <c r="J106" s="395" t="s">
        <v>1131</v>
      </c>
      <c r="K106" s="395"/>
      <c r="L106" s="395"/>
      <c r="M106" s="395"/>
      <c r="N106" s="384"/>
      <c r="O106" s="387"/>
      <c r="P106" s="387"/>
      <c r="Q106" s="387"/>
      <c r="R106" s="835"/>
    </row>
    <row r="107" spans="1:18" ht="15.75" x14ac:dyDescent="0.3">
      <c r="A107" s="1695"/>
      <c r="B107" s="1696"/>
      <c r="C107" s="1697"/>
      <c r="D107" s="1697"/>
      <c r="E107" s="1697"/>
      <c r="F107" s="683"/>
      <c r="G107" s="683"/>
      <c r="H107" s="683"/>
      <c r="I107" s="397"/>
      <c r="J107" s="1698" t="s">
        <v>1132</v>
      </c>
      <c r="K107" s="1698"/>
      <c r="L107" s="1698"/>
      <c r="M107" s="1698"/>
      <c r="N107" s="703"/>
      <c r="O107" s="1699"/>
      <c r="P107" s="1699"/>
      <c r="Q107" s="1699"/>
      <c r="R107" s="835"/>
    </row>
    <row r="108" spans="1:18" ht="15.75" x14ac:dyDescent="0.3">
      <c r="A108" s="683"/>
      <c r="B108" s="683"/>
      <c r="C108" s="684"/>
      <c r="D108" s="683"/>
      <c r="E108" s="683"/>
      <c r="F108" s="683"/>
      <c r="G108" s="683"/>
      <c r="H108" s="683"/>
      <c r="I108" s="703"/>
      <c r="J108" s="387"/>
      <c r="K108" s="387"/>
      <c r="L108" s="425"/>
      <c r="M108" s="425"/>
      <c r="N108" s="703"/>
      <c r="O108" s="703"/>
      <c r="P108" s="703"/>
      <c r="Q108" s="703"/>
      <c r="R108" s="835"/>
    </row>
    <row r="109" spans="1:18" ht="15.75" x14ac:dyDescent="0.3">
      <c r="A109" s="683"/>
      <c r="B109" s="683"/>
      <c r="C109" s="684"/>
      <c r="D109" s="683"/>
      <c r="E109" s="683"/>
      <c r="F109" s="683"/>
      <c r="G109" s="683"/>
      <c r="H109" s="683"/>
      <c r="I109" s="384"/>
      <c r="J109" s="1699"/>
      <c r="K109" s="1699"/>
      <c r="L109" s="703"/>
      <c r="M109" s="703"/>
      <c r="N109" s="703"/>
      <c r="O109" s="703"/>
      <c r="P109" s="703"/>
      <c r="Q109" s="703"/>
      <c r="R109" s="835"/>
    </row>
    <row r="110" spans="1:18" ht="25.5" x14ac:dyDescent="0.3">
      <c r="A110" s="683"/>
      <c r="B110" s="466" t="s">
        <v>866</v>
      </c>
      <c r="C110" s="467" t="s">
        <v>870</v>
      </c>
      <c r="D110" s="467" t="s">
        <v>869</v>
      </c>
      <c r="E110" s="683"/>
      <c r="F110" s="683"/>
      <c r="G110" s="683"/>
      <c r="H110" s="683"/>
      <c r="I110" s="703"/>
      <c r="J110" s="387"/>
      <c r="K110" s="387"/>
      <c r="L110" s="703"/>
      <c r="M110" s="703"/>
      <c r="N110" s="703"/>
      <c r="O110" s="703"/>
      <c r="P110" s="703"/>
      <c r="Q110" s="703"/>
      <c r="R110" s="835"/>
    </row>
    <row r="111" spans="1:18" ht="25.5" x14ac:dyDescent="0.25">
      <c r="B111" s="824" t="s">
        <v>754</v>
      </c>
      <c r="C111" s="1241">
        <f>SUM(L7:L13)</f>
        <v>112800677.2</v>
      </c>
      <c r="D111" s="686"/>
      <c r="R111" s="603"/>
    </row>
    <row r="112" spans="1:18" s="902" customFormat="1" ht="25.5" x14ac:dyDescent="0.25">
      <c r="B112" s="1228" t="s">
        <v>2296</v>
      </c>
      <c r="C112" s="1241">
        <f>SUM(L14:L15)</f>
        <v>14200000</v>
      </c>
      <c r="D112" s="906"/>
      <c r="R112" s="603"/>
    </row>
    <row r="113" spans="2:19" ht="38.25" x14ac:dyDescent="0.25">
      <c r="B113" s="379" t="s">
        <v>1689</v>
      </c>
      <c r="C113" s="1242">
        <f>SUM(L16:L17)</f>
        <v>600000</v>
      </c>
      <c r="D113" s="686"/>
      <c r="R113" s="603"/>
    </row>
    <row r="114" spans="2:19" ht="38.25" x14ac:dyDescent="0.25">
      <c r="B114" s="379" t="s">
        <v>1690</v>
      </c>
      <c r="C114" s="1242">
        <f>SUM(L18)</f>
        <v>700000000</v>
      </c>
      <c r="D114" s="686"/>
      <c r="R114" s="603"/>
    </row>
    <row r="115" spans="2:19" ht="38.25" x14ac:dyDescent="0.25">
      <c r="B115" s="824" t="s">
        <v>943</v>
      </c>
      <c r="C115" s="1242">
        <f>SUM(L19:L53)</f>
        <v>239570316.57699999</v>
      </c>
      <c r="D115" s="686"/>
      <c r="R115" s="603"/>
    </row>
    <row r="116" spans="2:19" s="902" customFormat="1" ht="38.25" x14ac:dyDescent="0.25">
      <c r="B116" s="994" t="s">
        <v>755</v>
      </c>
      <c r="C116" s="1242">
        <f>SUM(L54:L103)</f>
        <v>115415763.21333332</v>
      </c>
      <c r="D116" s="906"/>
      <c r="R116" s="603"/>
    </row>
    <row r="117" spans="2:19" ht="18.75" x14ac:dyDescent="0.25">
      <c r="B117" s="689" t="s">
        <v>758</v>
      </c>
      <c r="C117" s="690">
        <f>SUM(C111:C116)</f>
        <v>1182586756.9903333</v>
      </c>
      <c r="D117" s="686"/>
      <c r="R117" s="603"/>
    </row>
    <row r="118" spans="2:19" x14ac:dyDescent="0.25">
      <c r="R118" s="603"/>
    </row>
    <row r="119" spans="2:19" x14ac:dyDescent="0.25">
      <c r="R119" s="603"/>
    </row>
    <row r="120" spans="2:19" x14ac:dyDescent="0.25">
      <c r="R120" s="603"/>
    </row>
    <row r="121" spans="2:19" x14ac:dyDescent="0.25">
      <c r="S121" s="1238"/>
    </row>
    <row r="122" spans="2:19" x14ac:dyDescent="0.25">
      <c r="S122" s="1238"/>
    </row>
    <row r="123" spans="2:19" x14ac:dyDescent="0.25">
      <c r="S123" s="1238"/>
    </row>
    <row r="126" spans="2:19" x14ac:dyDescent="0.25">
      <c r="R126" s="603"/>
    </row>
    <row r="127" spans="2:19" x14ac:dyDescent="0.25">
      <c r="R127" s="603"/>
    </row>
    <row r="128" spans="2:19" x14ac:dyDescent="0.25">
      <c r="R128" s="603"/>
    </row>
    <row r="129" spans="18:18" x14ac:dyDescent="0.25">
      <c r="R129" s="603"/>
    </row>
    <row r="130" spans="18:18" x14ac:dyDescent="0.25">
      <c r="R130" s="603"/>
    </row>
  </sheetData>
  <sortState ref="A7:R104">
    <sortCondition ref="J7:J104"/>
  </sortState>
  <mergeCells count="20">
    <mergeCell ref="A106:B107"/>
    <mergeCell ref="C106:E107"/>
    <mergeCell ref="J107:M107"/>
    <mergeCell ref="O107:Q107"/>
    <mergeCell ref="J109:K109"/>
    <mergeCell ref="A104:H104"/>
    <mergeCell ref="I104:K104"/>
    <mergeCell ref="J1:N5"/>
    <mergeCell ref="Q1:Q5"/>
    <mergeCell ref="E2:E3"/>
    <mergeCell ref="F2:G2"/>
    <mergeCell ref="O2:O3"/>
    <mergeCell ref="F3:G3"/>
    <mergeCell ref="F4:G4"/>
    <mergeCell ref="F5:G5"/>
    <mergeCell ref="A1:A5"/>
    <mergeCell ref="B1:D5"/>
    <mergeCell ref="F1:G1"/>
    <mergeCell ref="H1:H5"/>
    <mergeCell ref="I1:I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80"/>
  <sheetViews>
    <sheetView topLeftCell="A366" zoomScale="85" zoomScaleNormal="85" workbookViewId="0">
      <selection activeCell="A373" sqref="A373"/>
    </sheetView>
  </sheetViews>
  <sheetFormatPr baseColWidth="10" defaultRowHeight="15" x14ac:dyDescent="0.25"/>
  <cols>
    <col min="1" max="1" width="24" style="363" customWidth="1"/>
    <col min="2" max="2" width="26.85546875" style="363" customWidth="1"/>
    <col min="3" max="3" width="27.5703125" style="363" customWidth="1"/>
    <col min="4" max="11" width="11.42578125" style="363"/>
    <col min="12" max="12" width="20.140625" style="363" customWidth="1"/>
    <col min="13" max="13" width="19.85546875" style="363" customWidth="1"/>
    <col min="14" max="15" width="11.42578125" style="363"/>
    <col min="16" max="16" width="19" style="363" customWidth="1"/>
    <col min="17" max="17" width="15.5703125" style="363" customWidth="1"/>
    <col min="18" max="18" width="28.42578125" style="363" customWidth="1"/>
    <col min="19" max="16384" width="11.42578125" style="363"/>
  </cols>
  <sheetData>
    <row r="1" spans="1:43" x14ac:dyDescent="0.25">
      <c r="A1" s="1624"/>
      <c r="B1" s="1657" t="s">
        <v>0</v>
      </c>
      <c r="C1" s="1657"/>
      <c r="D1" s="1657"/>
      <c r="E1" s="456" t="s">
        <v>1</v>
      </c>
      <c r="F1" s="1657" t="s">
        <v>2</v>
      </c>
      <c r="G1" s="1657"/>
      <c r="H1" s="1624"/>
      <c r="I1" s="1624"/>
      <c r="J1" s="1713" t="s">
        <v>0</v>
      </c>
      <c r="K1" s="1714"/>
      <c r="L1" s="1714"/>
      <c r="M1" s="1714"/>
      <c r="N1" s="1715"/>
      <c r="O1" s="456" t="s">
        <v>1</v>
      </c>
      <c r="P1" s="477" t="s">
        <v>2</v>
      </c>
      <c r="Q1" s="1624"/>
      <c r="R1" s="433"/>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row>
    <row r="2" spans="1:43" x14ac:dyDescent="0.25">
      <c r="A2" s="1624"/>
      <c r="B2" s="1657"/>
      <c r="C2" s="1657"/>
      <c r="D2" s="1657"/>
      <c r="E2" s="1615" t="s">
        <v>3</v>
      </c>
      <c r="F2" s="1615" t="s">
        <v>4</v>
      </c>
      <c r="G2" s="1615"/>
      <c r="H2" s="1624"/>
      <c r="I2" s="1624"/>
      <c r="J2" s="1716"/>
      <c r="K2" s="1717"/>
      <c r="L2" s="1717"/>
      <c r="M2" s="1717"/>
      <c r="N2" s="1718"/>
      <c r="O2" s="1615" t="s">
        <v>3</v>
      </c>
      <c r="P2" s="478" t="s">
        <v>4</v>
      </c>
      <c r="Q2" s="1624"/>
      <c r="R2" s="433"/>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row>
    <row r="3" spans="1:43" x14ac:dyDescent="0.25">
      <c r="A3" s="1624"/>
      <c r="B3" s="1657"/>
      <c r="C3" s="1657"/>
      <c r="D3" s="1657"/>
      <c r="E3" s="1615"/>
      <c r="F3" s="1657" t="s">
        <v>5</v>
      </c>
      <c r="G3" s="1657"/>
      <c r="H3" s="1624"/>
      <c r="I3" s="1624"/>
      <c r="J3" s="1716"/>
      <c r="K3" s="1717"/>
      <c r="L3" s="1717"/>
      <c r="M3" s="1717"/>
      <c r="N3" s="1718"/>
      <c r="O3" s="1615"/>
      <c r="P3" s="478" t="s">
        <v>5</v>
      </c>
      <c r="Q3" s="1624"/>
      <c r="R3" s="433"/>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row>
    <row r="4" spans="1:43" x14ac:dyDescent="0.25">
      <c r="A4" s="1624"/>
      <c r="B4" s="1657"/>
      <c r="C4" s="1657"/>
      <c r="D4" s="1657"/>
      <c r="E4" s="456" t="s">
        <v>6</v>
      </c>
      <c r="F4" s="1615" t="s">
        <v>4</v>
      </c>
      <c r="G4" s="1615"/>
      <c r="H4" s="1624"/>
      <c r="I4" s="1624"/>
      <c r="J4" s="1716"/>
      <c r="K4" s="1717"/>
      <c r="L4" s="1717"/>
      <c r="M4" s="1717"/>
      <c r="N4" s="1718"/>
      <c r="O4" s="456" t="s">
        <v>6</v>
      </c>
      <c r="P4" s="478" t="s">
        <v>4</v>
      </c>
      <c r="Q4" s="1624"/>
      <c r="R4" s="433"/>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row>
    <row r="5" spans="1:43" x14ac:dyDescent="0.25">
      <c r="A5" s="1624"/>
      <c r="B5" s="1657"/>
      <c r="C5" s="1657"/>
      <c r="D5" s="1657"/>
      <c r="E5" s="457" t="s">
        <v>7</v>
      </c>
      <c r="F5" s="1657" t="s">
        <v>8</v>
      </c>
      <c r="G5" s="1657"/>
      <c r="H5" s="1624"/>
      <c r="I5" s="1624"/>
      <c r="J5" s="1719"/>
      <c r="K5" s="1720"/>
      <c r="L5" s="1720"/>
      <c r="M5" s="1720"/>
      <c r="N5" s="1721"/>
      <c r="O5" s="457" t="s">
        <v>7</v>
      </c>
      <c r="P5" s="477" t="s">
        <v>9</v>
      </c>
      <c r="Q5" s="1624"/>
      <c r="R5" s="433"/>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row>
    <row r="6" spans="1:43" ht="63.75" x14ac:dyDescent="0.25">
      <c r="A6" s="519" t="s">
        <v>10</v>
      </c>
      <c r="B6" s="519" t="s">
        <v>11</v>
      </c>
      <c r="C6" s="519" t="s">
        <v>12</v>
      </c>
      <c r="D6" s="521" t="s">
        <v>13</v>
      </c>
      <c r="E6" s="519" t="s">
        <v>14</v>
      </c>
      <c r="F6" s="519" t="s">
        <v>15</v>
      </c>
      <c r="G6" s="519" t="s">
        <v>16</v>
      </c>
      <c r="H6" s="519" t="s">
        <v>17</v>
      </c>
      <c r="I6" s="519" t="s">
        <v>18</v>
      </c>
      <c r="J6" s="519" t="s">
        <v>19</v>
      </c>
      <c r="K6" s="519" t="s">
        <v>20</v>
      </c>
      <c r="L6" s="519" t="s">
        <v>21</v>
      </c>
      <c r="M6" s="519" t="s">
        <v>22</v>
      </c>
      <c r="N6" s="519" t="s">
        <v>23</v>
      </c>
      <c r="O6" s="519" t="s">
        <v>24</v>
      </c>
      <c r="P6" s="519" t="s">
        <v>25</v>
      </c>
      <c r="Q6" s="522" t="s">
        <v>1133</v>
      </c>
      <c r="R6" s="899" t="s">
        <v>1838</v>
      </c>
      <c r="S6" s="421"/>
      <c r="T6" s="421"/>
      <c r="U6" s="421"/>
      <c r="V6" s="421"/>
      <c r="W6" s="421"/>
      <c r="X6" s="421"/>
      <c r="Y6" s="421"/>
      <c r="Z6" s="421"/>
      <c r="AA6" s="421"/>
      <c r="AB6" s="421"/>
      <c r="AC6" s="421"/>
      <c r="AD6" s="421"/>
      <c r="AE6" s="421"/>
      <c r="AF6" s="421"/>
      <c r="AG6" s="421"/>
      <c r="AH6" s="421"/>
      <c r="AI6" s="421"/>
      <c r="AJ6" s="421"/>
      <c r="AK6" s="421"/>
      <c r="AL6" s="421"/>
      <c r="AM6" s="421"/>
      <c r="AN6" s="421"/>
      <c r="AO6" s="421"/>
      <c r="AP6" s="421"/>
      <c r="AQ6" s="421"/>
    </row>
    <row r="7" spans="1:43" ht="76.5" x14ac:dyDescent="0.25">
      <c r="A7" s="487"/>
      <c r="B7" s="490" t="s">
        <v>1134</v>
      </c>
      <c r="C7" s="490">
        <v>30202</v>
      </c>
      <c r="D7" s="489">
        <v>652000</v>
      </c>
      <c r="E7" s="490">
        <v>2</v>
      </c>
      <c r="F7" s="490" t="s">
        <v>1135</v>
      </c>
      <c r="G7" s="491">
        <v>43466</v>
      </c>
      <c r="H7" s="439" t="s">
        <v>56</v>
      </c>
      <c r="I7" s="439" t="s">
        <v>1136</v>
      </c>
      <c r="J7" s="912" t="s">
        <v>1137</v>
      </c>
      <c r="K7" s="439" t="s">
        <v>58</v>
      </c>
      <c r="L7" s="492">
        <f>SUM(D7*E7)</f>
        <v>1304000</v>
      </c>
      <c r="M7" s="492">
        <f>SUM(D7*E7)</f>
        <v>1304000</v>
      </c>
      <c r="N7" s="439" t="s">
        <v>246</v>
      </c>
      <c r="O7" s="439" t="s">
        <v>724</v>
      </c>
      <c r="P7" s="493" t="s">
        <v>1138</v>
      </c>
      <c r="Q7" s="440" t="s">
        <v>1139</v>
      </c>
      <c r="R7" s="900" t="s">
        <v>2007</v>
      </c>
      <c r="S7" s="421"/>
      <c r="T7" s="421"/>
      <c r="U7" s="421"/>
      <c r="V7" s="421"/>
      <c r="W7" s="421"/>
      <c r="X7" s="421"/>
      <c r="Y7" s="421"/>
      <c r="Z7" s="421"/>
      <c r="AA7" s="421"/>
      <c r="AB7" s="421"/>
      <c r="AC7" s="421"/>
      <c r="AD7" s="421"/>
      <c r="AE7" s="421"/>
      <c r="AF7" s="421"/>
      <c r="AG7" s="421"/>
      <c r="AH7" s="421"/>
      <c r="AI7" s="421"/>
      <c r="AJ7" s="421"/>
      <c r="AK7" s="421"/>
      <c r="AL7" s="421"/>
      <c r="AM7" s="421"/>
      <c r="AN7" s="421"/>
      <c r="AO7" s="421"/>
      <c r="AP7" s="421"/>
      <c r="AQ7" s="421"/>
    </row>
    <row r="8" spans="1:43" ht="76.5" x14ac:dyDescent="0.25">
      <c r="A8" s="487"/>
      <c r="B8" s="490" t="s">
        <v>1140</v>
      </c>
      <c r="C8" s="490">
        <v>30210</v>
      </c>
      <c r="D8" s="489">
        <v>652000</v>
      </c>
      <c r="E8" s="490">
        <v>2</v>
      </c>
      <c r="F8" s="490" t="s">
        <v>1135</v>
      </c>
      <c r="G8" s="491">
        <v>43466</v>
      </c>
      <c r="H8" s="439" t="s">
        <v>56</v>
      </c>
      <c r="I8" s="439" t="s">
        <v>1136</v>
      </c>
      <c r="J8" s="912" t="s">
        <v>1141</v>
      </c>
      <c r="K8" s="439" t="s">
        <v>58</v>
      </c>
      <c r="L8" s="492">
        <f t="shared" ref="L8:L71" si="0">SUM(D8*E8)</f>
        <v>1304000</v>
      </c>
      <c r="M8" s="492">
        <f t="shared" ref="M8:M71" si="1">SUM(D8*E8)</f>
        <v>1304000</v>
      </c>
      <c r="N8" s="439" t="s">
        <v>246</v>
      </c>
      <c r="O8" s="439" t="s">
        <v>724</v>
      </c>
      <c r="P8" s="493" t="s">
        <v>1138</v>
      </c>
      <c r="Q8" s="440" t="s">
        <v>1139</v>
      </c>
      <c r="R8" s="900" t="s">
        <v>2007</v>
      </c>
      <c r="S8" s="421"/>
      <c r="T8" s="421"/>
      <c r="U8" s="421"/>
      <c r="V8" s="421"/>
      <c r="W8" s="421"/>
      <c r="X8" s="421"/>
      <c r="Y8" s="421"/>
      <c r="Z8" s="421"/>
      <c r="AA8" s="421"/>
      <c r="AB8" s="421"/>
      <c r="AC8" s="421"/>
      <c r="AD8" s="421"/>
      <c r="AE8" s="421"/>
      <c r="AF8" s="421"/>
      <c r="AG8" s="421"/>
      <c r="AH8" s="421"/>
      <c r="AI8" s="421"/>
      <c r="AJ8" s="421"/>
      <c r="AK8" s="421"/>
      <c r="AL8" s="421"/>
      <c r="AM8" s="421"/>
      <c r="AN8" s="421"/>
      <c r="AO8" s="421"/>
      <c r="AP8" s="421"/>
      <c r="AQ8" s="421"/>
    </row>
    <row r="9" spans="1:43" ht="76.5" x14ac:dyDescent="0.25">
      <c r="A9" s="487"/>
      <c r="B9" s="490" t="s">
        <v>1142</v>
      </c>
      <c r="C9" s="490">
        <v>30221</v>
      </c>
      <c r="D9" s="489">
        <v>646000</v>
      </c>
      <c r="E9" s="490">
        <v>2</v>
      </c>
      <c r="F9" s="490" t="s">
        <v>1135</v>
      </c>
      <c r="G9" s="491">
        <v>43466</v>
      </c>
      <c r="H9" s="439" t="s">
        <v>56</v>
      </c>
      <c r="I9" s="439" t="s">
        <v>1136</v>
      </c>
      <c r="J9" s="912" t="s">
        <v>1137</v>
      </c>
      <c r="K9" s="439" t="s">
        <v>58</v>
      </c>
      <c r="L9" s="492">
        <f t="shared" si="0"/>
        <v>1292000</v>
      </c>
      <c r="M9" s="492">
        <f t="shared" si="1"/>
        <v>1292000</v>
      </c>
      <c r="N9" s="439" t="s">
        <v>246</v>
      </c>
      <c r="O9" s="439" t="s">
        <v>724</v>
      </c>
      <c r="P9" s="493" t="s">
        <v>1138</v>
      </c>
      <c r="Q9" s="440" t="s">
        <v>1139</v>
      </c>
      <c r="R9" s="900" t="s">
        <v>2007</v>
      </c>
      <c r="S9" s="421"/>
      <c r="T9" s="421"/>
      <c r="U9" s="421"/>
      <c r="V9" s="421"/>
      <c r="W9" s="421"/>
      <c r="X9" s="421"/>
      <c r="Y9" s="421"/>
      <c r="Z9" s="421"/>
      <c r="AA9" s="421"/>
      <c r="AB9" s="421"/>
      <c r="AC9" s="421"/>
      <c r="AD9" s="421"/>
      <c r="AE9" s="421"/>
      <c r="AF9" s="421"/>
      <c r="AG9" s="421"/>
      <c r="AH9" s="421"/>
      <c r="AI9" s="421"/>
      <c r="AJ9" s="421"/>
      <c r="AK9" s="421"/>
      <c r="AL9" s="421"/>
      <c r="AM9" s="421"/>
      <c r="AN9" s="421"/>
      <c r="AO9" s="421"/>
      <c r="AP9" s="421"/>
      <c r="AQ9" s="421"/>
    </row>
    <row r="10" spans="1:43" ht="76.5" x14ac:dyDescent="0.25">
      <c r="A10" s="487"/>
      <c r="B10" s="490" t="s">
        <v>1143</v>
      </c>
      <c r="C10" s="490">
        <v>30214</v>
      </c>
      <c r="D10" s="489">
        <v>646000</v>
      </c>
      <c r="E10" s="490">
        <v>2</v>
      </c>
      <c r="F10" s="490" t="s">
        <v>1135</v>
      </c>
      <c r="G10" s="491">
        <v>43466</v>
      </c>
      <c r="H10" s="439" t="s">
        <v>56</v>
      </c>
      <c r="I10" s="439" t="s">
        <v>1136</v>
      </c>
      <c r="J10" s="912" t="s">
        <v>1137</v>
      </c>
      <c r="K10" s="439" t="s">
        <v>58</v>
      </c>
      <c r="L10" s="492">
        <f t="shared" si="0"/>
        <v>1292000</v>
      </c>
      <c r="M10" s="492">
        <f t="shared" si="1"/>
        <v>1292000</v>
      </c>
      <c r="N10" s="439" t="s">
        <v>246</v>
      </c>
      <c r="O10" s="439" t="s">
        <v>724</v>
      </c>
      <c r="P10" s="493" t="s">
        <v>1138</v>
      </c>
      <c r="Q10" s="440" t="s">
        <v>1139</v>
      </c>
      <c r="R10" s="900" t="s">
        <v>2007</v>
      </c>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row>
    <row r="11" spans="1:43" ht="76.5" x14ac:dyDescent="0.25">
      <c r="A11" s="487"/>
      <c r="B11" s="490" t="s">
        <v>1144</v>
      </c>
      <c r="C11" s="490">
        <v>30204</v>
      </c>
      <c r="D11" s="489">
        <v>750000</v>
      </c>
      <c r="E11" s="490">
        <v>2</v>
      </c>
      <c r="F11" s="490" t="s">
        <v>1135</v>
      </c>
      <c r="G11" s="491">
        <v>43466</v>
      </c>
      <c r="H11" s="439" t="s">
        <v>56</v>
      </c>
      <c r="I11" s="439" t="s">
        <v>1136</v>
      </c>
      <c r="J11" s="439" t="s">
        <v>1137</v>
      </c>
      <c r="K11" s="439" t="s">
        <v>58</v>
      </c>
      <c r="L11" s="492">
        <f t="shared" si="0"/>
        <v>1500000</v>
      </c>
      <c r="M11" s="492">
        <f t="shared" si="1"/>
        <v>1500000</v>
      </c>
      <c r="N11" s="439" t="s">
        <v>246</v>
      </c>
      <c r="O11" s="439" t="s">
        <v>724</v>
      </c>
      <c r="P11" s="493" t="s">
        <v>1138</v>
      </c>
      <c r="Q11" s="440" t="s">
        <v>1139</v>
      </c>
      <c r="R11" s="900" t="s">
        <v>2007</v>
      </c>
      <c r="S11" s="421"/>
      <c r="T11" s="421"/>
      <c r="U11" s="421"/>
      <c r="V11" s="421"/>
      <c r="W11" s="421"/>
      <c r="X11" s="421"/>
      <c r="Y11" s="421"/>
      <c r="Z11" s="421"/>
      <c r="AA11" s="421"/>
      <c r="AB11" s="421"/>
      <c r="AC11" s="421"/>
      <c r="AD11" s="421"/>
      <c r="AE11" s="421"/>
      <c r="AF11" s="421"/>
      <c r="AG11" s="421"/>
      <c r="AH11" s="421"/>
      <c r="AI11" s="421"/>
      <c r="AJ11" s="421"/>
      <c r="AK11" s="421"/>
      <c r="AL11" s="421"/>
      <c r="AM11" s="421"/>
      <c r="AN11" s="421"/>
      <c r="AO11" s="421"/>
      <c r="AP11" s="421"/>
      <c r="AQ11" s="421"/>
    </row>
    <row r="12" spans="1:43" ht="76.5" x14ac:dyDescent="0.25">
      <c r="A12" s="487"/>
      <c r="B12" s="490" t="s">
        <v>1145</v>
      </c>
      <c r="C12" s="1277">
        <f>SUM('AYUDAS DIAGNOSTICAS '!B369)</f>
        <v>126260290</v>
      </c>
      <c r="D12" s="489">
        <v>646000</v>
      </c>
      <c r="E12" s="490">
        <v>2</v>
      </c>
      <c r="F12" s="490" t="s">
        <v>1135</v>
      </c>
      <c r="G12" s="491">
        <v>43466</v>
      </c>
      <c r="H12" s="439" t="s">
        <v>56</v>
      </c>
      <c r="I12" s="439" t="s">
        <v>1136</v>
      </c>
      <c r="J12" s="439" t="s">
        <v>1137</v>
      </c>
      <c r="K12" s="439" t="s">
        <v>58</v>
      </c>
      <c r="L12" s="492">
        <f t="shared" si="0"/>
        <v>1292000</v>
      </c>
      <c r="M12" s="492">
        <f t="shared" si="1"/>
        <v>1292000</v>
      </c>
      <c r="N12" s="439" t="s">
        <v>246</v>
      </c>
      <c r="O12" s="439" t="s">
        <v>724</v>
      </c>
      <c r="P12" s="493" t="s">
        <v>1138</v>
      </c>
      <c r="Q12" s="440" t="s">
        <v>1139</v>
      </c>
      <c r="R12" s="900" t="s">
        <v>2007</v>
      </c>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row>
    <row r="13" spans="1:43" ht="76.5" x14ac:dyDescent="0.25">
      <c r="A13" s="487"/>
      <c r="B13" s="490" t="s">
        <v>1146</v>
      </c>
      <c r="C13" s="490">
        <v>30443</v>
      </c>
      <c r="D13" s="489">
        <v>687000</v>
      </c>
      <c r="E13" s="490">
        <v>6</v>
      </c>
      <c r="F13" s="490" t="s">
        <v>1135</v>
      </c>
      <c r="G13" s="491">
        <v>43466</v>
      </c>
      <c r="H13" s="439" t="s">
        <v>56</v>
      </c>
      <c r="I13" s="439" t="s">
        <v>1136</v>
      </c>
      <c r="J13" s="439" t="s">
        <v>1137</v>
      </c>
      <c r="K13" s="439" t="s">
        <v>58</v>
      </c>
      <c r="L13" s="492">
        <f t="shared" si="0"/>
        <v>4122000</v>
      </c>
      <c r="M13" s="492">
        <f t="shared" si="1"/>
        <v>4122000</v>
      </c>
      <c r="N13" s="439" t="s">
        <v>246</v>
      </c>
      <c r="O13" s="439" t="s">
        <v>724</v>
      </c>
      <c r="P13" s="493" t="s">
        <v>1138</v>
      </c>
      <c r="Q13" s="440" t="s">
        <v>1139</v>
      </c>
      <c r="R13" s="900" t="s">
        <v>2007</v>
      </c>
      <c r="S13" s="421"/>
      <c r="T13" s="421"/>
      <c r="U13" s="421"/>
      <c r="V13" s="421"/>
      <c r="W13" s="421"/>
      <c r="X13" s="421"/>
      <c r="Y13" s="421"/>
      <c r="Z13" s="421"/>
      <c r="AA13" s="421"/>
      <c r="AB13" s="421"/>
      <c r="AC13" s="421"/>
      <c r="AD13" s="421"/>
      <c r="AE13" s="421"/>
      <c r="AF13" s="421"/>
      <c r="AG13" s="421"/>
      <c r="AH13" s="421"/>
      <c r="AI13" s="421"/>
      <c r="AJ13" s="421"/>
      <c r="AK13" s="421"/>
      <c r="AL13" s="421"/>
      <c r="AM13" s="421"/>
      <c r="AN13" s="421"/>
      <c r="AO13" s="421"/>
      <c r="AP13" s="421"/>
      <c r="AQ13" s="421"/>
    </row>
    <row r="14" spans="1:43" ht="76.5" x14ac:dyDescent="0.25">
      <c r="A14" s="487"/>
      <c r="B14" s="490" t="s">
        <v>1147</v>
      </c>
      <c r="C14" s="490">
        <v>30315</v>
      </c>
      <c r="D14" s="489">
        <v>687000</v>
      </c>
      <c r="E14" s="490">
        <v>1</v>
      </c>
      <c r="F14" s="490" t="s">
        <v>1135</v>
      </c>
      <c r="G14" s="491">
        <v>43466</v>
      </c>
      <c r="H14" s="439" t="s">
        <v>56</v>
      </c>
      <c r="I14" s="439" t="s">
        <v>1136</v>
      </c>
      <c r="J14" s="912" t="s">
        <v>1137</v>
      </c>
      <c r="K14" s="439" t="s">
        <v>58</v>
      </c>
      <c r="L14" s="492">
        <f t="shared" si="0"/>
        <v>687000</v>
      </c>
      <c r="M14" s="492">
        <f t="shared" si="1"/>
        <v>687000</v>
      </c>
      <c r="N14" s="439" t="s">
        <v>246</v>
      </c>
      <c r="O14" s="439" t="s">
        <v>724</v>
      </c>
      <c r="P14" s="493" t="s">
        <v>1138</v>
      </c>
      <c r="Q14" s="440" t="s">
        <v>1139</v>
      </c>
      <c r="R14" s="900" t="s">
        <v>2007</v>
      </c>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row>
    <row r="15" spans="1:43" ht="76.5" x14ac:dyDescent="0.25">
      <c r="A15" s="487"/>
      <c r="B15" s="490" t="s">
        <v>1148</v>
      </c>
      <c r="C15" s="490">
        <v>30459</v>
      </c>
      <c r="D15" s="489">
        <v>687000</v>
      </c>
      <c r="E15" s="490">
        <v>2</v>
      </c>
      <c r="F15" s="490" t="s">
        <v>1135</v>
      </c>
      <c r="G15" s="491">
        <v>43466</v>
      </c>
      <c r="H15" s="439" t="s">
        <v>56</v>
      </c>
      <c r="I15" s="439" t="s">
        <v>1136</v>
      </c>
      <c r="J15" s="912" t="s">
        <v>1137</v>
      </c>
      <c r="K15" s="439" t="s">
        <v>58</v>
      </c>
      <c r="L15" s="492">
        <f t="shared" si="0"/>
        <v>1374000</v>
      </c>
      <c r="M15" s="492">
        <f t="shared" si="1"/>
        <v>1374000</v>
      </c>
      <c r="N15" s="439" t="s">
        <v>246</v>
      </c>
      <c r="O15" s="439" t="s">
        <v>724</v>
      </c>
      <c r="P15" s="493" t="s">
        <v>1138</v>
      </c>
      <c r="Q15" s="440" t="s">
        <v>1139</v>
      </c>
      <c r="R15" s="900" t="s">
        <v>2007</v>
      </c>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row>
    <row r="16" spans="1:43" ht="76.5" x14ac:dyDescent="0.25">
      <c r="A16" s="487"/>
      <c r="B16" s="490" t="s">
        <v>1149</v>
      </c>
      <c r="C16" s="490">
        <v>30403</v>
      </c>
      <c r="D16" s="489">
        <v>687000</v>
      </c>
      <c r="E16" s="490">
        <v>2</v>
      </c>
      <c r="F16" s="490" t="s">
        <v>1135</v>
      </c>
      <c r="G16" s="491">
        <v>43466</v>
      </c>
      <c r="H16" s="439" t="s">
        <v>56</v>
      </c>
      <c r="I16" s="439" t="s">
        <v>1136</v>
      </c>
      <c r="J16" s="912" t="s">
        <v>1137</v>
      </c>
      <c r="K16" s="439" t="s">
        <v>58</v>
      </c>
      <c r="L16" s="492">
        <f t="shared" si="0"/>
        <v>1374000</v>
      </c>
      <c r="M16" s="492">
        <f t="shared" si="1"/>
        <v>1374000</v>
      </c>
      <c r="N16" s="439" t="s">
        <v>246</v>
      </c>
      <c r="O16" s="439" t="s">
        <v>724</v>
      </c>
      <c r="P16" s="493" t="s">
        <v>1138</v>
      </c>
      <c r="Q16" s="440" t="s">
        <v>1139</v>
      </c>
      <c r="R16" s="900" t="s">
        <v>2007</v>
      </c>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row>
    <row r="17" spans="1:43" ht="76.5" x14ac:dyDescent="0.25">
      <c r="A17" s="487"/>
      <c r="B17" s="490" t="s">
        <v>1150</v>
      </c>
      <c r="C17" s="490">
        <v>30404</v>
      </c>
      <c r="D17" s="489">
        <v>687000</v>
      </c>
      <c r="E17" s="490">
        <v>2</v>
      </c>
      <c r="F17" s="490" t="s">
        <v>1135</v>
      </c>
      <c r="G17" s="491">
        <v>43466</v>
      </c>
      <c r="H17" s="439" t="s">
        <v>56</v>
      </c>
      <c r="I17" s="439" t="s">
        <v>1136</v>
      </c>
      <c r="J17" s="912" t="s">
        <v>1137</v>
      </c>
      <c r="K17" s="439" t="s">
        <v>58</v>
      </c>
      <c r="L17" s="492">
        <f t="shared" si="0"/>
        <v>1374000</v>
      </c>
      <c r="M17" s="492">
        <f t="shared" si="1"/>
        <v>1374000</v>
      </c>
      <c r="N17" s="439" t="s">
        <v>246</v>
      </c>
      <c r="O17" s="439" t="s">
        <v>724</v>
      </c>
      <c r="P17" s="493" t="s">
        <v>1138</v>
      </c>
      <c r="Q17" s="440" t="s">
        <v>1139</v>
      </c>
      <c r="R17" s="900" t="s">
        <v>2007</v>
      </c>
      <c r="S17" s="421"/>
      <c r="T17" s="421"/>
      <c r="U17" s="421"/>
      <c r="V17" s="421"/>
      <c r="W17" s="421"/>
      <c r="X17" s="421"/>
      <c r="Y17" s="421"/>
      <c r="Z17" s="421"/>
      <c r="AA17" s="421"/>
      <c r="AB17" s="421"/>
      <c r="AC17" s="421"/>
      <c r="AD17" s="421"/>
      <c r="AE17" s="421"/>
      <c r="AF17" s="421"/>
      <c r="AG17" s="421"/>
      <c r="AH17" s="421"/>
      <c r="AI17" s="421"/>
      <c r="AJ17" s="421"/>
      <c r="AK17" s="421"/>
      <c r="AL17" s="421"/>
      <c r="AM17" s="421"/>
      <c r="AN17" s="421"/>
      <c r="AO17" s="421"/>
      <c r="AP17" s="421"/>
      <c r="AQ17" s="421"/>
    </row>
    <row r="18" spans="1:43" ht="76.5" x14ac:dyDescent="0.25">
      <c r="A18" s="487"/>
      <c r="B18" s="490" t="s">
        <v>1151</v>
      </c>
      <c r="C18" s="490">
        <v>30441</v>
      </c>
      <c r="D18" s="489">
        <v>687000</v>
      </c>
      <c r="E18" s="490">
        <v>6</v>
      </c>
      <c r="F18" s="490" t="s">
        <v>1135</v>
      </c>
      <c r="G18" s="491">
        <v>43466</v>
      </c>
      <c r="H18" s="439" t="s">
        <v>56</v>
      </c>
      <c r="I18" s="439" t="s">
        <v>1136</v>
      </c>
      <c r="J18" s="912" t="s">
        <v>1137</v>
      </c>
      <c r="K18" s="439" t="s">
        <v>58</v>
      </c>
      <c r="L18" s="492">
        <f t="shared" si="0"/>
        <v>4122000</v>
      </c>
      <c r="M18" s="492">
        <f t="shared" si="1"/>
        <v>4122000</v>
      </c>
      <c r="N18" s="439" t="s">
        <v>246</v>
      </c>
      <c r="O18" s="439" t="s">
        <v>724</v>
      </c>
      <c r="P18" s="493" t="s">
        <v>1138</v>
      </c>
      <c r="Q18" s="440" t="s">
        <v>1139</v>
      </c>
      <c r="R18" s="900" t="s">
        <v>2007</v>
      </c>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row>
    <row r="19" spans="1:43" ht="76.5" x14ac:dyDescent="0.25">
      <c r="A19" s="446"/>
      <c r="B19" s="490" t="s">
        <v>1152</v>
      </c>
      <c r="C19" s="490">
        <v>30405</v>
      </c>
      <c r="D19" s="489">
        <v>609000</v>
      </c>
      <c r="E19" s="490">
        <v>12</v>
      </c>
      <c r="F19" s="490" t="s">
        <v>1135</v>
      </c>
      <c r="G19" s="491">
        <v>43466</v>
      </c>
      <c r="H19" s="439" t="s">
        <v>56</v>
      </c>
      <c r="I19" s="439" t="s">
        <v>1136</v>
      </c>
      <c r="J19" s="912" t="s">
        <v>1137</v>
      </c>
      <c r="K19" s="439" t="s">
        <v>58</v>
      </c>
      <c r="L19" s="492">
        <f t="shared" si="0"/>
        <v>7308000</v>
      </c>
      <c r="M19" s="492">
        <f t="shared" si="1"/>
        <v>7308000</v>
      </c>
      <c r="N19" s="439" t="s">
        <v>246</v>
      </c>
      <c r="O19" s="439" t="s">
        <v>724</v>
      </c>
      <c r="P19" s="493" t="s">
        <v>1138</v>
      </c>
      <c r="Q19" s="440" t="s">
        <v>1139</v>
      </c>
      <c r="R19" s="900" t="s">
        <v>2007</v>
      </c>
      <c r="S19" s="421"/>
      <c r="T19" s="421"/>
      <c r="U19" s="421"/>
      <c r="V19" s="421"/>
      <c r="W19" s="421"/>
      <c r="X19" s="421"/>
      <c r="Y19" s="421"/>
      <c r="Z19" s="421"/>
      <c r="AA19" s="421"/>
      <c r="AB19" s="421"/>
      <c r="AC19" s="421"/>
      <c r="AD19" s="421"/>
      <c r="AE19" s="421"/>
      <c r="AF19" s="421"/>
      <c r="AG19" s="421"/>
      <c r="AH19" s="421"/>
      <c r="AI19" s="421"/>
      <c r="AJ19" s="421"/>
      <c r="AK19" s="421"/>
      <c r="AL19" s="421"/>
      <c r="AM19" s="421"/>
      <c r="AN19" s="421"/>
      <c r="AO19" s="421"/>
      <c r="AP19" s="421"/>
      <c r="AQ19" s="421"/>
    </row>
    <row r="20" spans="1:43" ht="76.5" x14ac:dyDescent="0.25">
      <c r="A20" s="446"/>
      <c r="B20" s="490" t="s">
        <v>1153</v>
      </c>
      <c r="C20" s="490">
        <v>30406</v>
      </c>
      <c r="D20" s="489">
        <v>687000</v>
      </c>
      <c r="E20" s="490">
        <v>2</v>
      </c>
      <c r="F20" s="490" t="s">
        <v>1135</v>
      </c>
      <c r="G20" s="491">
        <v>43466</v>
      </c>
      <c r="H20" s="439" t="s">
        <v>56</v>
      </c>
      <c r="I20" s="439" t="s">
        <v>1136</v>
      </c>
      <c r="J20" s="912" t="s">
        <v>1137</v>
      </c>
      <c r="K20" s="439" t="s">
        <v>58</v>
      </c>
      <c r="L20" s="492">
        <f t="shared" si="0"/>
        <v>1374000</v>
      </c>
      <c r="M20" s="492">
        <f t="shared" si="1"/>
        <v>1374000</v>
      </c>
      <c r="N20" s="439" t="s">
        <v>246</v>
      </c>
      <c r="O20" s="439" t="s">
        <v>724</v>
      </c>
      <c r="P20" s="493" t="s">
        <v>1138</v>
      </c>
      <c r="Q20" s="440" t="s">
        <v>1139</v>
      </c>
      <c r="R20" s="900" t="s">
        <v>2007</v>
      </c>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row>
    <row r="21" spans="1:43" ht="76.5" x14ac:dyDescent="0.25">
      <c r="A21" s="446"/>
      <c r="B21" s="490" t="s">
        <v>1154</v>
      </c>
      <c r="C21" s="490">
        <v>30407</v>
      </c>
      <c r="D21" s="489">
        <v>687000</v>
      </c>
      <c r="E21" s="490">
        <v>2</v>
      </c>
      <c r="F21" s="490" t="s">
        <v>1135</v>
      </c>
      <c r="G21" s="491">
        <v>43466</v>
      </c>
      <c r="H21" s="439" t="s">
        <v>56</v>
      </c>
      <c r="I21" s="439" t="s">
        <v>1136</v>
      </c>
      <c r="J21" s="912" t="s">
        <v>1137</v>
      </c>
      <c r="K21" s="439" t="s">
        <v>58</v>
      </c>
      <c r="L21" s="492">
        <f t="shared" si="0"/>
        <v>1374000</v>
      </c>
      <c r="M21" s="492">
        <f t="shared" si="1"/>
        <v>1374000</v>
      </c>
      <c r="N21" s="439" t="s">
        <v>246</v>
      </c>
      <c r="O21" s="439" t="s">
        <v>724</v>
      </c>
      <c r="P21" s="493" t="s">
        <v>1138</v>
      </c>
      <c r="Q21" s="440" t="s">
        <v>1139</v>
      </c>
      <c r="R21" s="900" t="s">
        <v>2007</v>
      </c>
      <c r="S21" s="421"/>
      <c r="T21" s="421"/>
      <c r="U21" s="421"/>
      <c r="V21" s="421"/>
      <c r="W21" s="421"/>
      <c r="X21" s="421"/>
      <c r="Y21" s="421"/>
      <c r="Z21" s="421"/>
      <c r="AA21" s="421"/>
      <c r="AB21" s="421"/>
      <c r="AC21" s="421"/>
      <c r="AD21" s="421"/>
      <c r="AE21" s="421"/>
      <c r="AF21" s="421"/>
      <c r="AG21" s="421"/>
      <c r="AH21" s="421"/>
      <c r="AI21" s="421"/>
      <c r="AJ21" s="421"/>
      <c r="AK21" s="421"/>
      <c r="AL21" s="421"/>
      <c r="AM21" s="421"/>
      <c r="AN21" s="421"/>
      <c r="AO21" s="421"/>
      <c r="AP21" s="421"/>
      <c r="AQ21" s="421"/>
    </row>
    <row r="22" spans="1:43" ht="76.5" x14ac:dyDescent="0.25">
      <c r="A22" s="446"/>
      <c r="B22" s="490" t="s">
        <v>1155</v>
      </c>
      <c r="C22" s="490">
        <v>30431</v>
      </c>
      <c r="D22" s="489">
        <v>687000</v>
      </c>
      <c r="E22" s="490">
        <v>2</v>
      </c>
      <c r="F22" s="490" t="s">
        <v>1135</v>
      </c>
      <c r="G22" s="491">
        <v>43466</v>
      </c>
      <c r="H22" s="439" t="s">
        <v>56</v>
      </c>
      <c r="I22" s="439" t="s">
        <v>1136</v>
      </c>
      <c r="J22" s="912" t="s">
        <v>1137</v>
      </c>
      <c r="K22" s="439" t="s">
        <v>58</v>
      </c>
      <c r="L22" s="492">
        <f t="shared" si="0"/>
        <v>1374000</v>
      </c>
      <c r="M22" s="492">
        <f t="shared" si="1"/>
        <v>1374000</v>
      </c>
      <c r="N22" s="439" t="s">
        <v>246</v>
      </c>
      <c r="O22" s="439" t="s">
        <v>724</v>
      </c>
      <c r="P22" s="493" t="s">
        <v>1138</v>
      </c>
      <c r="Q22" s="440" t="s">
        <v>1139</v>
      </c>
      <c r="R22" s="900" t="s">
        <v>2007</v>
      </c>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row>
    <row r="23" spans="1:43" ht="76.5" x14ac:dyDescent="0.25">
      <c r="A23" s="446"/>
      <c r="B23" s="490" t="s">
        <v>1156</v>
      </c>
      <c r="C23" s="490">
        <v>30409</v>
      </c>
      <c r="D23" s="489">
        <v>687000</v>
      </c>
      <c r="E23" s="490">
        <v>2</v>
      </c>
      <c r="F23" s="490" t="s">
        <v>1135</v>
      </c>
      <c r="G23" s="491">
        <v>43466</v>
      </c>
      <c r="H23" s="439" t="s">
        <v>56</v>
      </c>
      <c r="I23" s="439" t="s">
        <v>1136</v>
      </c>
      <c r="J23" s="912" t="s">
        <v>1137</v>
      </c>
      <c r="K23" s="439" t="s">
        <v>58</v>
      </c>
      <c r="L23" s="492">
        <f t="shared" si="0"/>
        <v>1374000</v>
      </c>
      <c r="M23" s="492">
        <f t="shared" si="1"/>
        <v>1374000</v>
      </c>
      <c r="N23" s="439" t="s">
        <v>246</v>
      </c>
      <c r="O23" s="439" t="s">
        <v>724</v>
      </c>
      <c r="P23" s="493" t="s">
        <v>1138</v>
      </c>
      <c r="Q23" s="440" t="s">
        <v>1139</v>
      </c>
      <c r="R23" s="900" t="s">
        <v>2007</v>
      </c>
      <c r="S23" s="421"/>
      <c r="T23" s="421"/>
      <c r="U23" s="421"/>
      <c r="V23" s="421"/>
      <c r="W23" s="421"/>
      <c r="X23" s="421"/>
      <c r="Y23" s="421"/>
      <c r="Z23" s="421"/>
      <c r="AA23" s="421"/>
      <c r="AB23" s="421"/>
      <c r="AC23" s="421"/>
      <c r="AD23" s="421"/>
      <c r="AE23" s="421"/>
      <c r="AF23" s="421"/>
      <c r="AG23" s="421"/>
      <c r="AH23" s="421"/>
      <c r="AI23" s="421"/>
      <c r="AJ23" s="421"/>
      <c r="AK23" s="421"/>
      <c r="AL23" s="421"/>
      <c r="AM23" s="421"/>
      <c r="AN23" s="421"/>
      <c r="AO23" s="421"/>
      <c r="AP23" s="421"/>
      <c r="AQ23" s="421"/>
    </row>
    <row r="24" spans="1:43" ht="76.5" x14ac:dyDescent="0.25">
      <c r="A24" s="446"/>
      <c r="B24" s="490" t="s">
        <v>1157</v>
      </c>
      <c r="C24" s="490">
        <v>30410</v>
      </c>
      <c r="D24" s="489">
        <v>687000</v>
      </c>
      <c r="E24" s="490">
        <v>2</v>
      </c>
      <c r="F24" s="490" t="s">
        <v>1135</v>
      </c>
      <c r="G24" s="491">
        <v>43466</v>
      </c>
      <c r="H24" s="439" t="s">
        <v>56</v>
      </c>
      <c r="I24" s="439" t="s">
        <v>1136</v>
      </c>
      <c r="J24" s="912" t="s">
        <v>1137</v>
      </c>
      <c r="K24" s="439" t="s">
        <v>58</v>
      </c>
      <c r="L24" s="492">
        <f t="shared" si="0"/>
        <v>1374000</v>
      </c>
      <c r="M24" s="492">
        <f t="shared" si="1"/>
        <v>1374000</v>
      </c>
      <c r="N24" s="439" t="s">
        <v>246</v>
      </c>
      <c r="O24" s="439" t="s">
        <v>724</v>
      </c>
      <c r="P24" s="493" t="s">
        <v>1138</v>
      </c>
      <c r="Q24" s="440" t="s">
        <v>1139</v>
      </c>
      <c r="R24" s="900" t="s">
        <v>2007</v>
      </c>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row>
    <row r="25" spans="1:43" ht="76.5" x14ac:dyDescent="0.25">
      <c r="A25" s="446"/>
      <c r="B25" s="490" t="s">
        <v>1158</v>
      </c>
      <c r="C25" s="490">
        <v>30418</v>
      </c>
      <c r="D25" s="489">
        <v>646000</v>
      </c>
      <c r="E25" s="490">
        <v>2</v>
      </c>
      <c r="F25" s="490" t="s">
        <v>1135</v>
      </c>
      <c r="G25" s="491">
        <v>43466</v>
      </c>
      <c r="H25" s="439" t="s">
        <v>56</v>
      </c>
      <c r="I25" s="439" t="s">
        <v>1136</v>
      </c>
      <c r="J25" s="912" t="s">
        <v>1137</v>
      </c>
      <c r="K25" s="439" t="s">
        <v>58</v>
      </c>
      <c r="L25" s="492">
        <f t="shared" si="0"/>
        <v>1292000</v>
      </c>
      <c r="M25" s="492">
        <f t="shared" si="1"/>
        <v>1292000</v>
      </c>
      <c r="N25" s="439" t="s">
        <v>246</v>
      </c>
      <c r="O25" s="439" t="s">
        <v>724</v>
      </c>
      <c r="P25" s="493" t="s">
        <v>1138</v>
      </c>
      <c r="Q25" s="440" t="s">
        <v>1139</v>
      </c>
      <c r="R25" s="900" t="s">
        <v>2007</v>
      </c>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row>
    <row r="26" spans="1:43" ht="76.5" x14ac:dyDescent="0.25">
      <c r="A26" s="446"/>
      <c r="B26" s="490" t="s">
        <v>1159</v>
      </c>
      <c r="C26" s="490">
        <v>30413</v>
      </c>
      <c r="D26" s="489">
        <v>864000</v>
      </c>
      <c r="E26" s="490">
        <v>2</v>
      </c>
      <c r="F26" s="490" t="s">
        <v>1135</v>
      </c>
      <c r="G26" s="491">
        <v>43466</v>
      </c>
      <c r="H26" s="439" t="s">
        <v>56</v>
      </c>
      <c r="I26" s="439" t="s">
        <v>1136</v>
      </c>
      <c r="J26" s="912" t="s">
        <v>1137</v>
      </c>
      <c r="K26" s="439" t="s">
        <v>58</v>
      </c>
      <c r="L26" s="492">
        <f t="shared" si="0"/>
        <v>1728000</v>
      </c>
      <c r="M26" s="492">
        <f t="shared" si="1"/>
        <v>1728000</v>
      </c>
      <c r="N26" s="439" t="s">
        <v>246</v>
      </c>
      <c r="O26" s="439" t="s">
        <v>724</v>
      </c>
      <c r="P26" s="493" t="s">
        <v>1138</v>
      </c>
      <c r="Q26" s="440" t="s">
        <v>1139</v>
      </c>
      <c r="R26" s="900" t="s">
        <v>2007</v>
      </c>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row>
    <row r="27" spans="1:43" ht="76.5" x14ac:dyDescent="0.25">
      <c r="A27" s="446"/>
      <c r="B27" s="490" t="s">
        <v>1160</v>
      </c>
      <c r="C27" s="490">
        <v>30428</v>
      </c>
      <c r="D27" s="489">
        <v>864000</v>
      </c>
      <c r="E27" s="490">
        <v>6</v>
      </c>
      <c r="F27" s="490" t="s">
        <v>1135</v>
      </c>
      <c r="G27" s="491">
        <v>43466</v>
      </c>
      <c r="H27" s="439" t="s">
        <v>56</v>
      </c>
      <c r="I27" s="439" t="s">
        <v>1136</v>
      </c>
      <c r="J27" s="912" t="s">
        <v>1137</v>
      </c>
      <c r="K27" s="439" t="s">
        <v>58</v>
      </c>
      <c r="L27" s="492">
        <f t="shared" si="0"/>
        <v>5184000</v>
      </c>
      <c r="M27" s="492">
        <f t="shared" si="1"/>
        <v>5184000</v>
      </c>
      <c r="N27" s="439" t="s">
        <v>246</v>
      </c>
      <c r="O27" s="439" t="s">
        <v>724</v>
      </c>
      <c r="P27" s="493" t="s">
        <v>1138</v>
      </c>
      <c r="Q27" s="440" t="s">
        <v>1139</v>
      </c>
      <c r="R27" s="900" t="s">
        <v>2007</v>
      </c>
      <c r="S27" s="421"/>
      <c r="T27" s="421"/>
      <c r="U27" s="421"/>
      <c r="V27" s="421"/>
      <c r="W27" s="421"/>
      <c r="X27" s="421"/>
      <c r="Y27" s="421"/>
      <c r="Z27" s="421"/>
      <c r="AA27" s="421"/>
      <c r="AB27" s="421"/>
      <c r="AC27" s="421"/>
      <c r="AD27" s="421"/>
      <c r="AE27" s="421"/>
      <c r="AF27" s="421"/>
      <c r="AG27" s="421"/>
      <c r="AH27" s="421"/>
      <c r="AI27" s="421"/>
      <c r="AJ27" s="421"/>
      <c r="AK27" s="421"/>
      <c r="AL27" s="421"/>
      <c r="AM27" s="421"/>
      <c r="AN27" s="421"/>
      <c r="AO27" s="421"/>
      <c r="AP27" s="421"/>
      <c r="AQ27" s="421"/>
    </row>
    <row r="28" spans="1:43" ht="76.5" x14ac:dyDescent="0.25">
      <c r="A28" s="446"/>
      <c r="B28" s="490" t="s">
        <v>1161</v>
      </c>
      <c r="C28" s="490">
        <v>30453</v>
      </c>
      <c r="D28" s="489">
        <v>864000</v>
      </c>
      <c r="E28" s="490">
        <v>3</v>
      </c>
      <c r="F28" s="490" t="s">
        <v>1135</v>
      </c>
      <c r="G28" s="491">
        <v>43466</v>
      </c>
      <c r="H28" s="439" t="s">
        <v>56</v>
      </c>
      <c r="I28" s="439" t="s">
        <v>1136</v>
      </c>
      <c r="J28" s="912" t="s">
        <v>1137</v>
      </c>
      <c r="K28" s="439" t="s">
        <v>58</v>
      </c>
      <c r="L28" s="492">
        <f t="shared" si="0"/>
        <v>2592000</v>
      </c>
      <c r="M28" s="492">
        <f t="shared" si="1"/>
        <v>2592000</v>
      </c>
      <c r="N28" s="439" t="s">
        <v>246</v>
      </c>
      <c r="O28" s="439" t="s">
        <v>724</v>
      </c>
      <c r="P28" s="493" t="s">
        <v>1138</v>
      </c>
      <c r="Q28" s="440" t="s">
        <v>1139</v>
      </c>
      <c r="R28" s="900" t="s">
        <v>2007</v>
      </c>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row>
    <row r="29" spans="1:43" ht="76.5" x14ac:dyDescent="0.25">
      <c r="A29" s="446"/>
      <c r="B29" s="490" t="s">
        <v>1162</v>
      </c>
      <c r="C29" s="490">
        <v>30426</v>
      </c>
      <c r="D29" s="489">
        <v>646000</v>
      </c>
      <c r="E29" s="490">
        <v>6</v>
      </c>
      <c r="F29" s="490" t="s">
        <v>1135</v>
      </c>
      <c r="G29" s="491">
        <v>43466</v>
      </c>
      <c r="H29" s="439" t="s">
        <v>56</v>
      </c>
      <c r="I29" s="439" t="s">
        <v>1136</v>
      </c>
      <c r="J29" s="912" t="s">
        <v>1137</v>
      </c>
      <c r="K29" s="439" t="s">
        <v>58</v>
      </c>
      <c r="L29" s="492">
        <f t="shared" si="0"/>
        <v>3876000</v>
      </c>
      <c r="M29" s="492">
        <f t="shared" si="1"/>
        <v>3876000</v>
      </c>
      <c r="N29" s="439" t="s">
        <v>246</v>
      </c>
      <c r="O29" s="439" t="s">
        <v>724</v>
      </c>
      <c r="P29" s="493" t="s">
        <v>1138</v>
      </c>
      <c r="Q29" s="440" t="s">
        <v>1139</v>
      </c>
      <c r="R29" s="900" t="s">
        <v>2007</v>
      </c>
      <c r="S29" s="421"/>
      <c r="T29" s="421"/>
      <c r="U29" s="421"/>
      <c r="V29" s="421"/>
      <c r="W29" s="421"/>
      <c r="X29" s="421"/>
      <c r="Y29" s="421"/>
      <c r="Z29" s="421"/>
      <c r="AA29" s="421"/>
      <c r="AB29" s="421"/>
      <c r="AC29" s="421"/>
      <c r="AD29" s="421"/>
      <c r="AE29" s="421"/>
      <c r="AF29" s="421"/>
      <c r="AG29" s="421"/>
      <c r="AH29" s="421"/>
      <c r="AI29" s="421"/>
      <c r="AJ29" s="421"/>
      <c r="AK29" s="421"/>
      <c r="AL29" s="421"/>
      <c r="AM29" s="421"/>
      <c r="AN29" s="421"/>
      <c r="AO29" s="421"/>
      <c r="AP29" s="421"/>
      <c r="AQ29" s="421"/>
    </row>
    <row r="30" spans="1:43" ht="76.5" x14ac:dyDescent="0.25">
      <c r="A30" s="446"/>
      <c r="B30" s="490" t="s">
        <v>1163</v>
      </c>
      <c r="C30" s="490">
        <v>30427</v>
      </c>
      <c r="D30" s="489">
        <v>646000</v>
      </c>
      <c r="E30" s="490">
        <v>6</v>
      </c>
      <c r="F30" s="490" t="s">
        <v>1135</v>
      </c>
      <c r="G30" s="491">
        <v>43466</v>
      </c>
      <c r="H30" s="439" t="s">
        <v>56</v>
      </c>
      <c r="I30" s="439" t="s">
        <v>1136</v>
      </c>
      <c r="J30" s="912" t="s">
        <v>1137</v>
      </c>
      <c r="K30" s="439" t="s">
        <v>58</v>
      </c>
      <c r="L30" s="492">
        <f t="shared" si="0"/>
        <v>3876000</v>
      </c>
      <c r="M30" s="492">
        <f t="shared" si="1"/>
        <v>3876000</v>
      </c>
      <c r="N30" s="439" t="s">
        <v>246</v>
      </c>
      <c r="O30" s="439" t="s">
        <v>724</v>
      </c>
      <c r="P30" s="493" t="s">
        <v>1138</v>
      </c>
      <c r="Q30" s="440" t="s">
        <v>1139</v>
      </c>
      <c r="R30" s="900" t="s">
        <v>2007</v>
      </c>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row>
    <row r="31" spans="1:43" ht="76.5" x14ac:dyDescent="0.25">
      <c r="A31" s="446"/>
      <c r="B31" s="490" t="s">
        <v>1164</v>
      </c>
      <c r="C31" s="490">
        <v>30429</v>
      </c>
      <c r="D31" s="489">
        <v>646000</v>
      </c>
      <c r="E31" s="490">
        <v>4</v>
      </c>
      <c r="F31" s="490" t="s">
        <v>1135</v>
      </c>
      <c r="G31" s="491">
        <v>43466</v>
      </c>
      <c r="H31" s="439" t="s">
        <v>56</v>
      </c>
      <c r="I31" s="439" t="s">
        <v>1136</v>
      </c>
      <c r="J31" s="912" t="s">
        <v>1137</v>
      </c>
      <c r="K31" s="439" t="s">
        <v>58</v>
      </c>
      <c r="L31" s="492">
        <f t="shared" si="0"/>
        <v>2584000</v>
      </c>
      <c r="M31" s="492">
        <f t="shared" si="1"/>
        <v>2584000</v>
      </c>
      <c r="N31" s="439" t="s">
        <v>246</v>
      </c>
      <c r="O31" s="439" t="s">
        <v>724</v>
      </c>
      <c r="P31" s="493" t="s">
        <v>1138</v>
      </c>
      <c r="Q31" s="440" t="s">
        <v>1139</v>
      </c>
      <c r="R31" s="900" t="s">
        <v>2007</v>
      </c>
      <c r="S31" s="421"/>
      <c r="T31" s="421"/>
      <c r="U31" s="421"/>
      <c r="V31" s="421"/>
      <c r="W31" s="421"/>
      <c r="X31" s="421"/>
      <c r="Y31" s="421"/>
      <c r="Z31" s="421"/>
      <c r="AA31" s="421"/>
      <c r="AB31" s="421"/>
      <c r="AC31" s="421"/>
      <c r="AD31" s="421"/>
      <c r="AE31" s="421"/>
      <c r="AF31" s="421"/>
      <c r="AG31" s="421"/>
      <c r="AH31" s="421"/>
      <c r="AI31" s="421"/>
      <c r="AJ31" s="421"/>
      <c r="AK31" s="421"/>
      <c r="AL31" s="421"/>
      <c r="AM31" s="421"/>
      <c r="AN31" s="421"/>
      <c r="AO31" s="421"/>
      <c r="AP31" s="421"/>
      <c r="AQ31" s="421"/>
    </row>
    <row r="32" spans="1:43" ht="76.5" x14ac:dyDescent="0.25">
      <c r="A32" s="446"/>
      <c r="B32" s="490" t="s">
        <v>1165</v>
      </c>
      <c r="C32" s="490">
        <v>30411</v>
      </c>
      <c r="D32" s="489">
        <v>615300</v>
      </c>
      <c r="E32" s="490">
        <v>6</v>
      </c>
      <c r="F32" s="490" t="s">
        <v>1135</v>
      </c>
      <c r="G32" s="491">
        <v>43466</v>
      </c>
      <c r="H32" s="439" t="s">
        <v>56</v>
      </c>
      <c r="I32" s="439" t="s">
        <v>1136</v>
      </c>
      <c r="J32" s="912" t="s">
        <v>1137</v>
      </c>
      <c r="K32" s="439" t="s">
        <v>58</v>
      </c>
      <c r="L32" s="492">
        <f t="shared" si="0"/>
        <v>3691800</v>
      </c>
      <c r="M32" s="492">
        <f t="shared" si="1"/>
        <v>3691800</v>
      </c>
      <c r="N32" s="439" t="s">
        <v>246</v>
      </c>
      <c r="O32" s="439" t="s">
        <v>724</v>
      </c>
      <c r="P32" s="493" t="s">
        <v>1138</v>
      </c>
      <c r="Q32" s="440" t="s">
        <v>1139</v>
      </c>
      <c r="R32" s="900" t="s">
        <v>2007</v>
      </c>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row>
    <row r="33" spans="1:43" ht="76.5" x14ac:dyDescent="0.25">
      <c r="A33" s="446"/>
      <c r="B33" s="490" t="s">
        <v>1166</v>
      </c>
      <c r="C33" s="490">
        <v>30451</v>
      </c>
      <c r="D33" s="489">
        <v>777000</v>
      </c>
      <c r="E33" s="490">
        <v>4</v>
      </c>
      <c r="F33" s="490" t="s">
        <v>1135</v>
      </c>
      <c r="G33" s="491">
        <v>43466</v>
      </c>
      <c r="H33" s="439" t="s">
        <v>56</v>
      </c>
      <c r="I33" s="439" t="s">
        <v>1136</v>
      </c>
      <c r="J33" s="912" t="s">
        <v>1137</v>
      </c>
      <c r="K33" s="439" t="s">
        <v>58</v>
      </c>
      <c r="L33" s="492">
        <f t="shared" si="0"/>
        <v>3108000</v>
      </c>
      <c r="M33" s="492">
        <f t="shared" si="1"/>
        <v>3108000</v>
      </c>
      <c r="N33" s="439" t="s">
        <v>246</v>
      </c>
      <c r="O33" s="439" t="s">
        <v>724</v>
      </c>
      <c r="P33" s="493" t="s">
        <v>1138</v>
      </c>
      <c r="Q33" s="440" t="s">
        <v>1139</v>
      </c>
      <c r="R33" s="900" t="s">
        <v>2007</v>
      </c>
      <c r="S33" s="421"/>
      <c r="T33" s="421"/>
      <c r="U33" s="421"/>
      <c r="V33" s="421"/>
      <c r="W33" s="421"/>
      <c r="X33" s="421"/>
      <c r="Y33" s="421"/>
      <c r="Z33" s="421"/>
      <c r="AA33" s="421"/>
      <c r="AB33" s="421"/>
      <c r="AC33" s="421"/>
      <c r="AD33" s="421"/>
      <c r="AE33" s="421"/>
      <c r="AF33" s="421"/>
      <c r="AG33" s="421"/>
      <c r="AH33" s="421"/>
      <c r="AI33" s="421"/>
      <c r="AJ33" s="421"/>
      <c r="AK33" s="421"/>
      <c r="AL33" s="421"/>
      <c r="AM33" s="421"/>
      <c r="AN33" s="421"/>
      <c r="AO33" s="421"/>
      <c r="AP33" s="421"/>
      <c r="AQ33" s="421"/>
    </row>
    <row r="34" spans="1:43" ht="76.5" x14ac:dyDescent="0.25">
      <c r="A34" s="446"/>
      <c r="B34" s="490" t="s">
        <v>1167</v>
      </c>
      <c r="C34" s="490">
        <v>30448</v>
      </c>
      <c r="D34" s="489">
        <v>836000</v>
      </c>
      <c r="E34" s="490">
        <v>72</v>
      </c>
      <c r="F34" s="490" t="s">
        <v>1135</v>
      </c>
      <c r="G34" s="491">
        <v>43466</v>
      </c>
      <c r="H34" s="439" t="s">
        <v>56</v>
      </c>
      <c r="I34" s="439" t="s">
        <v>1136</v>
      </c>
      <c r="J34" s="912" t="s">
        <v>1137</v>
      </c>
      <c r="K34" s="439" t="s">
        <v>58</v>
      </c>
      <c r="L34" s="492">
        <f t="shared" si="0"/>
        <v>60192000</v>
      </c>
      <c r="M34" s="492">
        <f t="shared" si="1"/>
        <v>60192000</v>
      </c>
      <c r="N34" s="439" t="s">
        <v>246</v>
      </c>
      <c r="O34" s="439" t="s">
        <v>724</v>
      </c>
      <c r="P34" s="493" t="s">
        <v>1138</v>
      </c>
      <c r="Q34" s="440" t="s">
        <v>1139</v>
      </c>
      <c r="R34" s="900" t="s">
        <v>2007</v>
      </c>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row>
    <row r="35" spans="1:43" ht="76.5" x14ac:dyDescent="0.25">
      <c r="A35" s="446"/>
      <c r="B35" s="490" t="s">
        <v>1168</v>
      </c>
      <c r="C35" s="490">
        <v>30455</v>
      </c>
      <c r="D35" s="489">
        <v>836000</v>
      </c>
      <c r="E35" s="490">
        <v>12</v>
      </c>
      <c r="F35" s="490" t="s">
        <v>1135</v>
      </c>
      <c r="G35" s="491">
        <v>43466</v>
      </c>
      <c r="H35" s="439" t="s">
        <v>56</v>
      </c>
      <c r="I35" s="439" t="s">
        <v>1136</v>
      </c>
      <c r="J35" s="912" t="s">
        <v>1137</v>
      </c>
      <c r="K35" s="439" t="s">
        <v>58</v>
      </c>
      <c r="L35" s="492">
        <f t="shared" si="0"/>
        <v>10032000</v>
      </c>
      <c r="M35" s="492">
        <f t="shared" si="1"/>
        <v>10032000</v>
      </c>
      <c r="N35" s="439" t="s">
        <v>246</v>
      </c>
      <c r="O35" s="439" t="s">
        <v>724</v>
      </c>
      <c r="P35" s="493" t="s">
        <v>1138</v>
      </c>
      <c r="Q35" s="440" t="s">
        <v>1139</v>
      </c>
      <c r="R35" s="900" t="s">
        <v>2007</v>
      </c>
      <c r="S35" s="421"/>
      <c r="T35" s="421"/>
      <c r="U35" s="421"/>
      <c r="V35" s="421"/>
      <c r="W35" s="421"/>
      <c r="X35" s="421"/>
      <c r="Y35" s="421"/>
      <c r="Z35" s="421"/>
      <c r="AA35" s="421"/>
      <c r="AB35" s="421"/>
      <c r="AC35" s="421"/>
      <c r="AD35" s="421"/>
      <c r="AE35" s="421"/>
      <c r="AF35" s="421"/>
      <c r="AG35" s="421"/>
      <c r="AH35" s="421"/>
      <c r="AI35" s="421"/>
      <c r="AJ35" s="421"/>
      <c r="AK35" s="421"/>
      <c r="AL35" s="421"/>
      <c r="AM35" s="421"/>
      <c r="AN35" s="421"/>
      <c r="AO35" s="421"/>
      <c r="AP35" s="421"/>
      <c r="AQ35" s="421"/>
    </row>
    <row r="36" spans="1:43" ht="76.5" x14ac:dyDescent="0.25">
      <c r="A36" s="446"/>
      <c r="B36" s="490" t="s">
        <v>1169</v>
      </c>
      <c r="C36" s="490">
        <v>30450</v>
      </c>
      <c r="D36" s="489">
        <v>2730000</v>
      </c>
      <c r="E36" s="490">
        <v>12</v>
      </c>
      <c r="F36" s="490" t="s">
        <v>1135</v>
      </c>
      <c r="G36" s="491">
        <v>43466</v>
      </c>
      <c r="H36" s="439" t="s">
        <v>56</v>
      </c>
      <c r="I36" s="439" t="s">
        <v>1136</v>
      </c>
      <c r="J36" s="912" t="s">
        <v>1137</v>
      </c>
      <c r="K36" s="439" t="s">
        <v>58</v>
      </c>
      <c r="L36" s="492">
        <f t="shared" si="0"/>
        <v>32760000</v>
      </c>
      <c r="M36" s="492">
        <f t="shared" si="1"/>
        <v>32760000</v>
      </c>
      <c r="N36" s="439" t="s">
        <v>246</v>
      </c>
      <c r="O36" s="439" t="s">
        <v>724</v>
      </c>
      <c r="P36" s="493" t="s">
        <v>1138</v>
      </c>
      <c r="Q36" s="440" t="s">
        <v>1139</v>
      </c>
      <c r="R36" s="900" t="s">
        <v>2007</v>
      </c>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row>
    <row r="37" spans="1:43" ht="76.5" x14ac:dyDescent="0.25">
      <c r="A37" s="446"/>
      <c r="B37" s="490" t="s">
        <v>1170</v>
      </c>
      <c r="C37" s="490">
        <v>30706</v>
      </c>
      <c r="D37" s="525">
        <v>218507</v>
      </c>
      <c r="E37" s="490">
        <v>3</v>
      </c>
      <c r="F37" s="490" t="s">
        <v>1135</v>
      </c>
      <c r="G37" s="491">
        <v>43466</v>
      </c>
      <c r="H37" s="439" t="s">
        <v>56</v>
      </c>
      <c r="I37" s="439" t="s">
        <v>1136</v>
      </c>
      <c r="J37" s="912" t="s">
        <v>1137</v>
      </c>
      <c r="K37" s="439" t="s">
        <v>58</v>
      </c>
      <c r="L37" s="492">
        <f t="shared" si="0"/>
        <v>655521</v>
      </c>
      <c r="M37" s="492">
        <f t="shared" si="1"/>
        <v>655521</v>
      </c>
      <c r="N37" s="439" t="s">
        <v>246</v>
      </c>
      <c r="O37" s="439" t="s">
        <v>724</v>
      </c>
      <c r="P37" s="493" t="s">
        <v>1138</v>
      </c>
      <c r="Q37" s="440" t="s">
        <v>1139</v>
      </c>
      <c r="R37" s="900" t="s">
        <v>2007</v>
      </c>
      <c r="S37" s="421"/>
      <c r="T37" s="421"/>
      <c r="U37" s="421"/>
      <c r="V37" s="421"/>
      <c r="W37" s="421"/>
      <c r="X37" s="421"/>
      <c r="Y37" s="421"/>
      <c r="Z37" s="421"/>
      <c r="AA37" s="421"/>
      <c r="AB37" s="421"/>
      <c r="AC37" s="421"/>
      <c r="AD37" s="421"/>
      <c r="AE37" s="421"/>
      <c r="AF37" s="421"/>
      <c r="AG37" s="421"/>
      <c r="AH37" s="421"/>
      <c r="AI37" s="421"/>
      <c r="AJ37" s="421"/>
      <c r="AK37" s="421"/>
      <c r="AL37" s="421"/>
      <c r="AM37" s="421"/>
      <c r="AN37" s="421"/>
      <c r="AO37" s="421"/>
      <c r="AP37" s="421"/>
      <c r="AQ37" s="421"/>
    </row>
    <row r="38" spans="1:43" ht="76.5" x14ac:dyDescent="0.25">
      <c r="A38" s="446"/>
      <c r="B38" s="445" t="s">
        <v>1171</v>
      </c>
      <c r="C38" s="445" t="s">
        <v>86</v>
      </c>
      <c r="D38" s="489">
        <v>78451</v>
      </c>
      <c r="E38" s="445">
        <v>12</v>
      </c>
      <c r="F38" s="445" t="s">
        <v>86</v>
      </c>
      <c r="G38" s="491">
        <v>43466</v>
      </c>
      <c r="H38" s="439" t="s">
        <v>56</v>
      </c>
      <c r="I38" s="439" t="s">
        <v>1136</v>
      </c>
      <c r="J38" s="912" t="s">
        <v>1137</v>
      </c>
      <c r="K38" s="439" t="s">
        <v>58</v>
      </c>
      <c r="L38" s="492">
        <f t="shared" si="0"/>
        <v>941412</v>
      </c>
      <c r="M38" s="492">
        <f t="shared" si="1"/>
        <v>941412</v>
      </c>
      <c r="N38" s="439" t="s">
        <v>246</v>
      </c>
      <c r="O38" s="439" t="s">
        <v>724</v>
      </c>
      <c r="P38" s="493" t="s">
        <v>1138</v>
      </c>
      <c r="Q38" s="440" t="s">
        <v>1139</v>
      </c>
      <c r="R38" s="900" t="s">
        <v>2007</v>
      </c>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row>
    <row r="39" spans="1:43" ht="76.5" x14ac:dyDescent="0.25">
      <c r="A39" s="446"/>
      <c r="B39" s="445" t="s">
        <v>1172</v>
      </c>
      <c r="C39" s="445" t="s">
        <v>86</v>
      </c>
      <c r="D39" s="489">
        <v>347246</v>
      </c>
      <c r="E39" s="445">
        <v>2</v>
      </c>
      <c r="F39" s="445" t="s">
        <v>86</v>
      </c>
      <c r="G39" s="491">
        <v>43466</v>
      </c>
      <c r="H39" s="439" t="s">
        <v>56</v>
      </c>
      <c r="I39" s="439" t="s">
        <v>1136</v>
      </c>
      <c r="J39" s="912" t="s">
        <v>1137</v>
      </c>
      <c r="K39" s="439" t="s">
        <v>58</v>
      </c>
      <c r="L39" s="492">
        <f t="shared" si="0"/>
        <v>694492</v>
      </c>
      <c r="M39" s="492">
        <f t="shared" si="1"/>
        <v>694492</v>
      </c>
      <c r="N39" s="439" t="s">
        <v>246</v>
      </c>
      <c r="O39" s="439" t="s">
        <v>724</v>
      </c>
      <c r="P39" s="493" t="s">
        <v>1138</v>
      </c>
      <c r="Q39" s="440" t="s">
        <v>1139</v>
      </c>
      <c r="R39" s="900" t="s">
        <v>2007</v>
      </c>
      <c r="S39" s="421"/>
      <c r="T39" s="421"/>
      <c r="U39" s="421"/>
      <c r="V39" s="421"/>
      <c r="W39" s="421"/>
      <c r="X39" s="421"/>
      <c r="Y39" s="421"/>
      <c r="Z39" s="421"/>
      <c r="AA39" s="421"/>
      <c r="AB39" s="421"/>
      <c r="AC39" s="421"/>
      <c r="AD39" s="421"/>
      <c r="AE39" s="421"/>
      <c r="AF39" s="421"/>
      <c r="AG39" s="421"/>
      <c r="AH39" s="421"/>
      <c r="AI39" s="421"/>
      <c r="AJ39" s="421"/>
      <c r="AK39" s="421"/>
      <c r="AL39" s="421"/>
      <c r="AM39" s="421"/>
      <c r="AN39" s="421"/>
      <c r="AO39" s="421"/>
      <c r="AP39" s="421"/>
      <c r="AQ39" s="421"/>
    </row>
    <row r="40" spans="1:43" ht="76.5" x14ac:dyDescent="0.25">
      <c r="A40" s="446"/>
      <c r="B40" s="445" t="s">
        <v>1173</v>
      </c>
      <c r="C40" s="445" t="s">
        <v>1174</v>
      </c>
      <c r="D40" s="489">
        <v>3570</v>
      </c>
      <c r="E40" s="445">
        <v>100</v>
      </c>
      <c r="F40" s="445" t="s">
        <v>1174</v>
      </c>
      <c r="G40" s="491">
        <v>43466</v>
      </c>
      <c r="H40" s="439" t="s">
        <v>56</v>
      </c>
      <c r="I40" s="439" t="s">
        <v>1136</v>
      </c>
      <c r="J40" s="912" t="s">
        <v>1137</v>
      </c>
      <c r="K40" s="439" t="s">
        <v>58</v>
      </c>
      <c r="L40" s="492">
        <f t="shared" si="0"/>
        <v>357000</v>
      </c>
      <c r="M40" s="492">
        <f t="shared" si="1"/>
        <v>357000</v>
      </c>
      <c r="N40" s="439" t="s">
        <v>246</v>
      </c>
      <c r="O40" s="439" t="s">
        <v>724</v>
      </c>
      <c r="P40" s="493" t="s">
        <v>1138</v>
      </c>
      <c r="Q40" s="440" t="s">
        <v>1139</v>
      </c>
      <c r="R40" s="900" t="s">
        <v>2007</v>
      </c>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row>
    <row r="41" spans="1:43" ht="38.25" x14ac:dyDescent="0.25">
      <c r="A41" s="495"/>
      <c r="B41" s="443" t="s">
        <v>1175</v>
      </c>
      <c r="C41" s="445" t="s">
        <v>1174</v>
      </c>
      <c r="D41" s="525">
        <v>396.72</v>
      </c>
      <c r="E41" s="444">
        <v>3000</v>
      </c>
      <c r="F41" s="445" t="s">
        <v>1174</v>
      </c>
      <c r="G41" s="491">
        <v>43466</v>
      </c>
      <c r="H41" s="439" t="s">
        <v>56</v>
      </c>
      <c r="I41" s="439" t="s">
        <v>1136</v>
      </c>
      <c r="J41" s="912" t="s">
        <v>1137</v>
      </c>
      <c r="K41" s="439" t="s">
        <v>58</v>
      </c>
      <c r="L41" s="492">
        <f t="shared" si="0"/>
        <v>1190160</v>
      </c>
      <c r="M41" s="492">
        <f t="shared" si="1"/>
        <v>1190160</v>
      </c>
      <c r="N41" s="439" t="s">
        <v>246</v>
      </c>
      <c r="O41" s="439" t="s">
        <v>724</v>
      </c>
      <c r="P41" s="1701" t="s">
        <v>1138</v>
      </c>
      <c r="Q41" s="440" t="s">
        <v>1139</v>
      </c>
      <c r="R41" s="900" t="s">
        <v>2007</v>
      </c>
      <c r="S41" s="421"/>
      <c r="T41" s="421"/>
      <c r="U41" s="421"/>
      <c r="V41" s="421"/>
      <c r="W41" s="421"/>
      <c r="X41" s="421"/>
      <c r="Y41" s="421"/>
      <c r="Z41" s="421"/>
      <c r="AA41" s="421"/>
      <c r="AB41" s="421"/>
      <c r="AC41" s="421"/>
      <c r="AD41" s="421"/>
      <c r="AE41" s="421"/>
      <c r="AF41" s="421"/>
      <c r="AG41" s="421"/>
      <c r="AH41" s="421"/>
      <c r="AI41" s="421"/>
      <c r="AJ41" s="421"/>
      <c r="AK41" s="421"/>
      <c r="AL41" s="421"/>
      <c r="AM41" s="421"/>
      <c r="AN41" s="421"/>
      <c r="AO41" s="421"/>
      <c r="AP41" s="421"/>
      <c r="AQ41" s="421"/>
    </row>
    <row r="42" spans="1:43" ht="38.25" x14ac:dyDescent="0.25">
      <c r="A42" s="495"/>
      <c r="B42" s="443" t="s">
        <v>1176</v>
      </c>
      <c r="C42" s="445" t="s">
        <v>1177</v>
      </c>
      <c r="D42" s="525">
        <v>55545</v>
      </c>
      <c r="E42" s="445">
        <v>6</v>
      </c>
      <c r="F42" s="445" t="s">
        <v>1177</v>
      </c>
      <c r="G42" s="491">
        <v>43466</v>
      </c>
      <c r="H42" s="439" t="s">
        <v>56</v>
      </c>
      <c r="I42" s="439" t="s">
        <v>1136</v>
      </c>
      <c r="J42" s="912" t="s">
        <v>1137</v>
      </c>
      <c r="K42" s="439" t="s">
        <v>58</v>
      </c>
      <c r="L42" s="492">
        <f t="shared" si="0"/>
        <v>333270</v>
      </c>
      <c r="M42" s="492">
        <f t="shared" si="1"/>
        <v>333270</v>
      </c>
      <c r="N42" s="439" t="s">
        <v>246</v>
      </c>
      <c r="O42" s="439" t="s">
        <v>724</v>
      </c>
      <c r="P42" s="1701"/>
      <c r="Q42" s="440" t="s">
        <v>1139</v>
      </c>
      <c r="R42" s="900" t="s">
        <v>2007</v>
      </c>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row>
    <row r="43" spans="1:43" ht="38.25" x14ac:dyDescent="0.25">
      <c r="A43" s="495"/>
      <c r="B43" s="443" t="s">
        <v>1178</v>
      </c>
      <c r="C43" s="445" t="s">
        <v>1177</v>
      </c>
      <c r="D43" s="525">
        <v>55545</v>
      </c>
      <c r="E43" s="445">
        <v>6</v>
      </c>
      <c r="F43" s="445" t="s">
        <v>1177</v>
      </c>
      <c r="G43" s="491">
        <v>43466</v>
      </c>
      <c r="H43" s="439" t="s">
        <v>56</v>
      </c>
      <c r="I43" s="439" t="s">
        <v>1136</v>
      </c>
      <c r="J43" s="912" t="s">
        <v>1137</v>
      </c>
      <c r="K43" s="439" t="s">
        <v>58</v>
      </c>
      <c r="L43" s="492">
        <f t="shared" si="0"/>
        <v>333270</v>
      </c>
      <c r="M43" s="492">
        <f t="shared" si="1"/>
        <v>333270</v>
      </c>
      <c r="N43" s="439" t="s">
        <v>246</v>
      </c>
      <c r="O43" s="439" t="s">
        <v>724</v>
      </c>
      <c r="P43" s="1701"/>
      <c r="Q43" s="440" t="s">
        <v>1139</v>
      </c>
      <c r="R43" s="900" t="s">
        <v>2007</v>
      </c>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c r="AP43" s="421"/>
      <c r="AQ43" s="421"/>
    </row>
    <row r="44" spans="1:43" ht="38.25" x14ac:dyDescent="0.25">
      <c r="A44" s="495"/>
      <c r="B44" s="443" t="s">
        <v>1179</v>
      </c>
      <c r="C44" s="445" t="s">
        <v>1177</v>
      </c>
      <c r="D44" s="525">
        <v>55545</v>
      </c>
      <c r="E44" s="445">
        <v>6</v>
      </c>
      <c r="F44" s="445" t="s">
        <v>1177</v>
      </c>
      <c r="G44" s="491">
        <v>43466</v>
      </c>
      <c r="H44" s="439" t="s">
        <v>56</v>
      </c>
      <c r="I44" s="439" t="s">
        <v>1136</v>
      </c>
      <c r="J44" s="912" t="s">
        <v>1137</v>
      </c>
      <c r="K44" s="439" t="s">
        <v>58</v>
      </c>
      <c r="L44" s="492">
        <f t="shared" si="0"/>
        <v>333270</v>
      </c>
      <c r="M44" s="492">
        <f t="shared" si="1"/>
        <v>333270</v>
      </c>
      <c r="N44" s="439" t="s">
        <v>246</v>
      </c>
      <c r="O44" s="439" t="s">
        <v>724</v>
      </c>
      <c r="P44" s="1701"/>
      <c r="Q44" s="440" t="s">
        <v>1139</v>
      </c>
      <c r="R44" s="900" t="s">
        <v>2007</v>
      </c>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row>
    <row r="45" spans="1:43" ht="76.5" x14ac:dyDescent="0.25">
      <c r="A45" s="446"/>
      <c r="B45" s="443" t="s">
        <v>1180</v>
      </c>
      <c r="C45" s="445" t="s">
        <v>86</v>
      </c>
      <c r="D45" s="525">
        <v>60000</v>
      </c>
      <c r="E45" s="445">
        <v>1</v>
      </c>
      <c r="F45" s="443" t="s">
        <v>1181</v>
      </c>
      <c r="G45" s="491">
        <v>43466</v>
      </c>
      <c r="H45" s="439" t="s">
        <v>56</v>
      </c>
      <c r="I45" s="439" t="s">
        <v>1136</v>
      </c>
      <c r="J45" s="912" t="s">
        <v>1137</v>
      </c>
      <c r="K45" s="439" t="s">
        <v>58</v>
      </c>
      <c r="L45" s="492">
        <f t="shared" si="0"/>
        <v>60000</v>
      </c>
      <c r="M45" s="492">
        <f t="shared" si="1"/>
        <v>60000</v>
      </c>
      <c r="N45" s="439" t="s">
        <v>246</v>
      </c>
      <c r="O45" s="439" t="s">
        <v>724</v>
      </c>
      <c r="P45" s="493" t="s">
        <v>1138</v>
      </c>
      <c r="Q45" s="440" t="s">
        <v>1139</v>
      </c>
      <c r="R45" s="900" t="s">
        <v>2007</v>
      </c>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421"/>
      <c r="AP45" s="421"/>
      <c r="AQ45" s="421"/>
    </row>
    <row r="46" spans="1:43" ht="76.5" x14ac:dyDescent="0.25">
      <c r="A46" s="446"/>
      <c r="B46" s="445" t="s">
        <v>1182</v>
      </c>
      <c r="C46" s="445" t="s">
        <v>143</v>
      </c>
      <c r="D46" s="526">
        <v>38689.479999999996</v>
      </c>
      <c r="E46" s="445">
        <v>6</v>
      </c>
      <c r="F46" s="445"/>
      <c r="G46" s="491">
        <v>43466</v>
      </c>
      <c r="H46" s="439" t="s">
        <v>56</v>
      </c>
      <c r="I46" s="439" t="s">
        <v>1136</v>
      </c>
      <c r="J46" s="912" t="s">
        <v>1137</v>
      </c>
      <c r="K46" s="439" t="s">
        <v>58</v>
      </c>
      <c r="L46" s="492">
        <f t="shared" si="0"/>
        <v>232136.87999999998</v>
      </c>
      <c r="M46" s="492">
        <f t="shared" si="1"/>
        <v>232136.87999999998</v>
      </c>
      <c r="N46" s="439" t="s">
        <v>246</v>
      </c>
      <c r="O46" s="439" t="s">
        <v>724</v>
      </c>
      <c r="P46" s="493" t="s">
        <v>1138</v>
      </c>
      <c r="Q46" s="440" t="s">
        <v>1139</v>
      </c>
      <c r="R46" s="900" t="s">
        <v>2007</v>
      </c>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row>
    <row r="47" spans="1:43" ht="38.25" x14ac:dyDescent="0.25">
      <c r="A47" s="446"/>
      <c r="B47" s="445" t="s">
        <v>1183</v>
      </c>
      <c r="C47" s="445" t="s">
        <v>1184</v>
      </c>
      <c r="D47" s="526">
        <v>501468</v>
      </c>
      <c r="E47" s="445">
        <v>1</v>
      </c>
      <c r="F47" s="445"/>
      <c r="G47" s="491">
        <v>43466</v>
      </c>
      <c r="H47" s="439" t="s">
        <v>56</v>
      </c>
      <c r="I47" s="439" t="s">
        <v>1136</v>
      </c>
      <c r="J47" s="912" t="s">
        <v>1137</v>
      </c>
      <c r="K47" s="439" t="s">
        <v>58</v>
      </c>
      <c r="L47" s="492">
        <f t="shared" si="0"/>
        <v>501468</v>
      </c>
      <c r="M47" s="492">
        <f t="shared" si="1"/>
        <v>501468</v>
      </c>
      <c r="N47" s="439" t="s">
        <v>246</v>
      </c>
      <c r="O47" s="439" t="s">
        <v>724</v>
      </c>
      <c r="P47" s="1701" t="s">
        <v>1138</v>
      </c>
      <c r="Q47" s="440" t="s">
        <v>1139</v>
      </c>
      <c r="R47" s="900" t="s">
        <v>2007</v>
      </c>
      <c r="S47" s="421"/>
      <c r="T47" s="421"/>
      <c r="U47" s="421"/>
      <c r="V47" s="421"/>
      <c r="W47" s="421"/>
      <c r="X47" s="421"/>
      <c r="Y47" s="421"/>
      <c r="Z47" s="421"/>
      <c r="AA47" s="421"/>
      <c r="AB47" s="421"/>
      <c r="AC47" s="421"/>
      <c r="AD47" s="421"/>
      <c r="AE47" s="421"/>
      <c r="AF47" s="421"/>
      <c r="AG47" s="421"/>
      <c r="AH47" s="421"/>
      <c r="AI47" s="421"/>
      <c r="AJ47" s="421"/>
      <c r="AK47" s="421"/>
      <c r="AL47" s="421"/>
      <c r="AM47" s="421"/>
      <c r="AN47" s="421"/>
      <c r="AO47" s="421"/>
      <c r="AP47" s="421"/>
      <c r="AQ47" s="421"/>
    </row>
    <row r="48" spans="1:43" ht="38.25" x14ac:dyDescent="0.25">
      <c r="A48" s="446"/>
      <c r="B48" s="445" t="s">
        <v>1185</v>
      </c>
      <c r="C48" s="445" t="s">
        <v>1186</v>
      </c>
      <c r="D48" s="526">
        <v>470960</v>
      </c>
      <c r="E48" s="445">
        <v>1</v>
      </c>
      <c r="F48" s="445"/>
      <c r="G48" s="491">
        <v>43466</v>
      </c>
      <c r="H48" s="439" t="s">
        <v>56</v>
      </c>
      <c r="I48" s="439" t="s">
        <v>1136</v>
      </c>
      <c r="J48" s="912" t="s">
        <v>1137</v>
      </c>
      <c r="K48" s="439" t="s">
        <v>58</v>
      </c>
      <c r="L48" s="492">
        <f t="shared" si="0"/>
        <v>470960</v>
      </c>
      <c r="M48" s="492">
        <f t="shared" si="1"/>
        <v>470960</v>
      </c>
      <c r="N48" s="439" t="s">
        <v>246</v>
      </c>
      <c r="O48" s="439" t="s">
        <v>724</v>
      </c>
      <c r="P48" s="1701"/>
      <c r="Q48" s="440" t="s">
        <v>1139</v>
      </c>
      <c r="R48" s="900" t="s">
        <v>2007</v>
      </c>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row>
    <row r="49" spans="1:43" ht="38.25" x14ac:dyDescent="0.25">
      <c r="A49" s="446"/>
      <c r="B49" s="443" t="s">
        <v>1187</v>
      </c>
      <c r="C49" s="445" t="s">
        <v>86</v>
      </c>
      <c r="D49" s="526">
        <v>4616.8</v>
      </c>
      <c r="E49" s="444">
        <v>600</v>
      </c>
      <c r="F49" s="445" t="s">
        <v>86</v>
      </c>
      <c r="G49" s="491">
        <v>43466</v>
      </c>
      <c r="H49" s="439" t="s">
        <v>56</v>
      </c>
      <c r="I49" s="439" t="s">
        <v>1136</v>
      </c>
      <c r="J49" s="912" t="s">
        <v>1137</v>
      </c>
      <c r="K49" s="439" t="s">
        <v>58</v>
      </c>
      <c r="L49" s="492">
        <f t="shared" si="0"/>
        <v>2770080</v>
      </c>
      <c r="M49" s="492">
        <f t="shared" si="1"/>
        <v>2770080</v>
      </c>
      <c r="N49" s="439" t="s">
        <v>246</v>
      </c>
      <c r="O49" s="439" t="s">
        <v>724</v>
      </c>
      <c r="P49" s="1701"/>
      <c r="Q49" s="440" t="s">
        <v>1139</v>
      </c>
      <c r="R49" s="900" t="s">
        <v>2007</v>
      </c>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c r="AP49" s="421"/>
      <c r="AQ49" s="421"/>
    </row>
    <row r="50" spans="1:43" ht="38.25" x14ac:dyDescent="0.25">
      <c r="A50" s="446"/>
      <c r="B50" s="443" t="s">
        <v>1188</v>
      </c>
      <c r="C50" s="445" t="s">
        <v>86</v>
      </c>
      <c r="D50" s="526">
        <v>5078.4799999999996</v>
      </c>
      <c r="E50" s="444">
        <v>5700</v>
      </c>
      <c r="F50" s="445" t="s">
        <v>86</v>
      </c>
      <c r="G50" s="491">
        <v>43466</v>
      </c>
      <c r="H50" s="439" t="s">
        <v>56</v>
      </c>
      <c r="I50" s="439" t="s">
        <v>1136</v>
      </c>
      <c r="J50" s="912" t="s">
        <v>1137</v>
      </c>
      <c r="K50" s="439" t="s">
        <v>58</v>
      </c>
      <c r="L50" s="492">
        <f t="shared" si="0"/>
        <v>28947335.999999996</v>
      </c>
      <c r="M50" s="492">
        <f t="shared" si="1"/>
        <v>28947335.999999996</v>
      </c>
      <c r="N50" s="439" t="s">
        <v>246</v>
      </c>
      <c r="O50" s="439" t="s">
        <v>724</v>
      </c>
      <c r="P50" s="1701"/>
      <c r="Q50" s="440" t="s">
        <v>1139</v>
      </c>
      <c r="R50" s="900" t="s">
        <v>2007</v>
      </c>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21"/>
      <c r="AQ50" s="421"/>
    </row>
    <row r="51" spans="1:43" ht="38.25" x14ac:dyDescent="0.25">
      <c r="A51" s="446"/>
      <c r="B51" s="443" t="s">
        <v>1189</v>
      </c>
      <c r="C51" s="445" t="s">
        <v>86</v>
      </c>
      <c r="D51" s="526">
        <v>5776.8</v>
      </c>
      <c r="E51" s="445">
        <v>240</v>
      </c>
      <c r="F51" s="445" t="s">
        <v>86</v>
      </c>
      <c r="G51" s="491">
        <v>43466</v>
      </c>
      <c r="H51" s="439" t="s">
        <v>56</v>
      </c>
      <c r="I51" s="439" t="s">
        <v>1136</v>
      </c>
      <c r="J51" s="912" t="s">
        <v>1137</v>
      </c>
      <c r="K51" s="439" t="s">
        <v>58</v>
      </c>
      <c r="L51" s="492">
        <f t="shared" si="0"/>
        <v>1386432</v>
      </c>
      <c r="M51" s="492">
        <f t="shared" si="1"/>
        <v>1386432</v>
      </c>
      <c r="N51" s="439" t="s">
        <v>246</v>
      </c>
      <c r="O51" s="439" t="s">
        <v>724</v>
      </c>
      <c r="P51" s="1701"/>
      <c r="Q51" s="440" t="s">
        <v>1139</v>
      </c>
      <c r="R51" s="900" t="s">
        <v>2007</v>
      </c>
      <c r="S51" s="421"/>
      <c r="T51" s="421"/>
      <c r="U51" s="421"/>
      <c r="V51" s="421"/>
      <c r="W51" s="421"/>
      <c r="X51" s="421"/>
      <c r="Y51" s="421"/>
      <c r="Z51" s="421"/>
      <c r="AA51" s="421"/>
      <c r="AB51" s="421"/>
      <c r="AC51" s="421"/>
      <c r="AD51" s="421"/>
      <c r="AE51" s="421"/>
      <c r="AF51" s="421"/>
      <c r="AG51" s="421"/>
      <c r="AH51" s="421"/>
      <c r="AI51" s="421"/>
      <c r="AJ51" s="421"/>
      <c r="AK51" s="421"/>
      <c r="AL51" s="421"/>
      <c r="AM51" s="421"/>
      <c r="AN51" s="421"/>
      <c r="AO51" s="421"/>
      <c r="AP51" s="421"/>
      <c r="AQ51" s="421"/>
    </row>
    <row r="52" spans="1:43" ht="38.25" x14ac:dyDescent="0.25">
      <c r="A52" s="446"/>
      <c r="B52" s="443" t="s">
        <v>1190</v>
      </c>
      <c r="C52" s="445" t="s">
        <v>86</v>
      </c>
      <c r="D52" s="526">
        <v>5776.8</v>
      </c>
      <c r="E52" s="445">
        <v>100</v>
      </c>
      <c r="F52" s="445" t="s">
        <v>86</v>
      </c>
      <c r="G52" s="491">
        <v>43466</v>
      </c>
      <c r="H52" s="439" t="s">
        <v>56</v>
      </c>
      <c r="I52" s="439" t="s">
        <v>1136</v>
      </c>
      <c r="J52" s="912" t="s">
        <v>1137</v>
      </c>
      <c r="K52" s="439" t="s">
        <v>58</v>
      </c>
      <c r="L52" s="492">
        <f t="shared" si="0"/>
        <v>577680</v>
      </c>
      <c r="M52" s="492">
        <f t="shared" si="1"/>
        <v>577680</v>
      </c>
      <c r="N52" s="439" t="s">
        <v>246</v>
      </c>
      <c r="O52" s="439" t="s">
        <v>724</v>
      </c>
      <c r="P52" s="1701"/>
      <c r="Q52" s="440" t="s">
        <v>1139</v>
      </c>
      <c r="R52" s="900" t="s">
        <v>2007</v>
      </c>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421"/>
      <c r="AP52" s="421"/>
      <c r="AQ52" s="421"/>
    </row>
    <row r="53" spans="1:43" ht="76.5" x14ac:dyDescent="0.25">
      <c r="A53" s="446"/>
      <c r="B53" s="445" t="s">
        <v>1191</v>
      </c>
      <c r="C53" s="445" t="s">
        <v>1192</v>
      </c>
      <c r="D53" s="489">
        <v>30342</v>
      </c>
      <c r="E53" s="445">
        <v>12</v>
      </c>
      <c r="F53" s="445" t="s">
        <v>1192</v>
      </c>
      <c r="G53" s="491">
        <v>43466</v>
      </c>
      <c r="H53" s="439" t="s">
        <v>56</v>
      </c>
      <c r="I53" s="439" t="s">
        <v>1136</v>
      </c>
      <c r="J53" s="912" t="s">
        <v>1137</v>
      </c>
      <c r="K53" s="439" t="s">
        <v>58</v>
      </c>
      <c r="L53" s="492">
        <f t="shared" si="0"/>
        <v>364104</v>
      </c>
      <c r="M53" s="492">
        <f t="shared" si="1"/>
        <v>364104</v>
      </c>
      <c r="N53" s="439" t="s">
        <v>246</v>
      </c>
      <c r="O53" s="439" t="s">
        <v>724</v>
      </c>
      <c r="P53" s="493" t="s">
        <v>1138</v>
      </c>
      <c r="Q53" s="440" t="s">
        <v>1139</v>
      </c>
      <c r="R53" s="900" t="s">
        <v>2007</v>
      </c>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c r="AP53" s="421"/>
      <c r="AQ53" s="421"/>
    </row>
    <row r="54" spans="1:43" ht="76.5" x14ac:dyDescent="0.25">
      <c r="A54" s="446"/>
      <c r="B54" s="445" t="s">
        <v>1193</v>
      </c>
      <c r="C54" s="445" t="s">
        <v>1192</v>
      </c>
      <c r="D54" s="489">
        <v>47910</v>
      </c>
      <c r="E54" s="445">
        <v>12</v>
      </c>
      <c r="F54" s="445" t="s">
        <v>1192</v>
      </c>
      <c r="G54" s="491">
        <v>43466</v>
      </c>
      <c r="H54" s="439" t="s">
        <v>56</v>
      </c>
      <c r="I54" s="439" t="s">
        <v>1136</v>
      </c>
      <c r="J54" s="912" t="s">
        <v>1137</v>
      </c>
      <c r="K54" s="439" t="s">
        <v>58</v>
      </c>
      <c r="L54" s="492">
        <f t="shared" si="0"/>
        <v>574920</v>
      </c>
      <c r="M54" s="492">
        <f t="shared" si="1"/>
        <v>574920</v>
      </c>
      <c r="N54" s="439" t="s">
        <v>246</v>
      </c>
      <c r="O54" s="439" t="s">
        <v>724</v>
      </c>
      <c r="P54" s="493" t="s">
        <v>1138</v>
      </c>
      <c r="Q54" s="440" t="s">
        <v>1139</v>
      </c>
      <c r="R54" s="900" t="s">
        <v>2007</v>
      </c>
      <c r="S54" s="421"/>
      <c r="T54" s="421"/>
      <c r="U54" s="421"/>
      <c r="V54" s="421"/>
      <c r="W54" s="421"/>
      <c r="X54" s="421"/>
      <c r="Y54" s="421"/>
      <c r="Z54" s="421"/>
      <c r="AA54" s="421"/>
      <c r="AB54" s="421"/>
      <c r="AC54" s="421"/>
      <c r="AD54" s="421"/>
      <c r="AE54" s="421"/>
      <c r="AF54" s="421"/>
      <c r="AG54" s="421"/>
      <c r="AH54" s="421"/>
      <c r="AI54" s="421"/>
      <c r="AJ54" s="421"/>
      <c r="AK54" s="421"/>
      <c r="AL54" s="421"/>
      <c r="AM54" s="421"/>
      <c r="AN54" s="421"/>
      <c r="AO54" s="421"/>
      <c r="AP54" s="421"/>
      <c r="AQ54" s="421"/>
    </row>
    <row r="55" spans="1:43" ht="76.5" x14ac:dyDescent="0.25">
      <c r="A55" s="446"/>
      <c r="B55" s="445" t="s">
        <v>1194</v>
      </c>
      <c r="C55" s="445" t="s">
        <v>1192</v>
      </c>
      <c r="D55" s="489">
        <v>44850</v>
      </c>
      <c r="E55" s="445">
        <v>7</v>
      </c>
      <c r="F55" s="445" t="s">
        <v>1192</v>
      </c>
      <c r="G55" s="491">
        <v>43466</v>
      </c>
      <c r="H55" s="439" t="s">
        <v>56</v>
      </c>
      <c r="I55" s="439" t="s">
        <v>1136</v>
      </c>
      <c r="J55" s="912" t="s">
        <v>1137</v>
      </c>
      <c r="K55" s="439" t="s">
        <v>58</v>
      </c>
      <c r="L55" s="492">
        <f t="shared" si="0"/>
        <v>313950</v>
      </c>
      <c r="M55" s="492">
        <f t="shared" si="1"/>
        <v>313950</v>
      </c>
      <c r="N55" s="439" t="s">
        <v>246</v>
      </c>
      <c r="O55" s="439" t="s">
        <v>724</v>
      </c>
      <c r="P55" s="493" t="s">
        <v>1138</v>
      </c>
      <c r="Q55" s="440" t="s">
        <v>1139</v>
      </c>
      <c r="R55" s="900" t="s">
        <v>2007</v>
      </c>
      <c r="S55" s="421"/>
      <c r="T55" s="421"/>
      <c r="U55" s="421"/>
      <c r="V55" s="421"/>
      <c r="W55" s="421"/>
      <c r="X55" s="421"/>
      <c r="Y55" s="421"/>
      <c r="Z55" s="421"/>
      <c r="AA55" s="421"/>
      <c r="AB55" s="421"/>
      <c r="AC55" s="421"/>
      <c r="AD55" s="421"/>
      <c r="AE55" s="421"/>
      <c r="AF55" s="421"/>
      <c r="AG55" s="421"/>
      <c r="AH55" s="421"/>
      <c r="AI55" s="421"/>
      <c r="AJ55" s="421"/>
      <c r="AK55" s="421"/>
      <c r="AL55" s="421"/>
      <c r="AM55" s="421"/>
      <c r="AN55" s="421"/>
      <c r="AO55" s="421"/>
      <c r="AP55" s="421"/>
      <c r="AQ55" s="421"/>
    </row>
    <row r="56" spans="1:43" ht="76.5" x14ac:dyDescent="0.25">
      <c r="A56" s="495"/>
      <c r="B56" s="443" t="s">
        <v>1195</v>
      </c>
      <c r="C56" s="445" t="s">
        <v>86</v>
      </c>
      <c r="D56" s="489">
        <v>419</v>
      </c>
      <c r="E56" s="444">
        <v>68000</v>
      </c>
      <c r="F56" s="445" t="s">
        <v>86</v>
      </c>
      <c r="G56" s="491">
        <v>43466</v>
      </c>
      <c r="H56" s="439" t="s">
        <v>56</v>
      </c>
      <c r="I56" s="439" t="s">
        <v>1136</v>
      </c>
      <c r="J56" s="912" t="s">
        <v>1137</v>
      </c>
      <c r="K56" s="439" t="s">
        <v>58</v>
      </c>
      <c r="L56" s="492">
        <f t="shared" si="0"/>
        <v>28492000</v>
      </c>
      <c r="M56" s="492">
        <f t="shared" si="1"/>
        <v>28492000</v>
      </c>
      <c r="N56" s="439" t="s">
        <v>246</v>
      </c>
      <c r="O56" s="439" t="s">
        <v>724</v>
      </c>
      <c r="P56" s="493" t="s">
        <v>1138</v>
      </c>
      <c r="Q56" s="440" t="s">
        <v>1139</v>
      </c>
      <c r="R56" s="900" t="s">
        <v>2007</v>
      </c>
      <c r="S56" s="421"/>
      <c r="T56" s="421"/>
      <c r="U56" s="421"/>
      <c r="V56" s="421"/>
      <c r="W56" s="421"/>
      <c r="X56" s="421"/>
      <c r="Y56" s="421"/>
      <c r="Z56" s="421"/>
      <c r="AA56" s="421"/>
      <c r="AB56" s="421"/>
      <c r="AC56" s="421"/>
      <c r="AD56" s="421"/>
      <c r="AE56" s="421"/>
      <c r="AF56" s="421"/>
      <c r="AG56" s="421"/>
      <c r="AH56" s="421"/>
      <c r="AI56" s="421"/>
      <c r="AJ56" s="421"/>
      <c r="AK56" s="421"/>
      <c r="AL56" s="421"/>
      <c r="AM56" s="421"/>
      <c r="AN56" s="421"/>
      <c r="AO56" s="421"/>
      <c r="AP56" s="421"/>
      <c r="AQ56" s="421"/>
    </row>
    <row r="57" spans="1:43" ht="76.5" x14ac:dyDescent="0.25">
      <c r="A57" s="495"/>
      <c r="B57" s="443" t="s">
        <v>1196</v>
      </c>
      <c r="C57" s="445" t="s">
        <v>86</v>
      </c>
      <c r="D57" s="489">
        <v>509.24</v>
      </c>
      <c r="E57" s="444">
        <v>120000</v>
      </c>
      <c r="F57" s="445" t="s">
        <v>86</v>
      </c>
      <c r="G57" s="491">
        <v>43466</v>
      </c>
      <c r="H57" s="439" t="s">
        <v>56</v>
      </c>
      <c r="I57" s="439" t="s">
        <v>1136</v>
      </c>
      <c r="J57" s="912" t="s">
        <v>1137</v>
      </c>
      <c r="K57" s="439" t="s">
        <v>58</v>
      </c>
      <c r="L57" s="492">
        <f t="shared" si="0"/>
        <v>61108800</v>
      </c>
      <c r="M57" s="492">
        <f t="shared" si="1"/>
        <v>61108800</v>
      </c>
      <c r="N57" s="439" t="s">
        <v>246</v>
      </c>
      <c r="O57" s="439" t="s">
        <v>724</v>
      </c>
      <c r="P57" s="493" t="s">
        <v>1138</v>
      </c>
      <c r="Q57" s="440" t="s">
        <v>1139</v>
      </c>
      <c r="R57" s="900" t="s">
        <v>2007</v>
      </c>
      <c r="S57" s="421"/>
      <c r="T57" s="421"/>
      <c r="U57" s="421"/>
      <c r="V57" s="421"/>
      <c r="W57" s="421"/>
      <c r="X57" s="421"/>
      <c r="Y57" s="421"/>
      <c r="Z57" s="421"/>
      <c r="AA57" s="421"/>
      <c r="AB57" s="421"/>
      <c r="AC57" s="421"/>
      <c r="AD57" s="421"/>
      <c r="AE57" s="421"/>
      <c r="AF57" s="421"/>
      <c r="AG57" s="421"/>
      <c r="AH57" s="421"/>
      <c r="AI57" s="421"/>
      <c r="AJ57" s="421"/>
      <c r="AK57" s="421"/>
      <c r="AL57" s="421"/>
      <c r="AM57" s="421"/>
      <c r="AN57" s="421"/>
      <c r="AO57" s="421"/>
      <c r="AP57" s="421"/>
      <c r="AQ57" s="421"/>
    </row>
    <row r="58" spans="1:43" ht="76.5" x14ac:dyDescent="0.25">
      <c r="A58" s="495"/>
      <c r="B58" s="443" t="s">
        <v>1197</v>
      </c>
      <c r="C58" s="443" t="s">
        <v>1198</v>
      </c>
      <c r="D58" s="525">
        <v>169637</v>
      </c>
      <c r="E58" s="443">
        <v>132</v>
      </c>
      <c r="F58" s="445" t="s">
        <v>86</v>
      </c>
      <c r="G58" s="491">
        <v>43466</v>
      </c>
      <c r="H58" s="439" t="s">
        <v>56</v>
      </c>
      <c r="I58" s="439" t="s">
        <v>1136</v>
      </c>
      <c r="J58" s="912" t="s">
        <v>1137</v>
      </c>
      <c r="K58" s="439" t="s">
        <v>58</v>
      </c>
      <c r="L58" s="492">
        <f t="shared" si="0"/>
        <v>22392084</v>
      </c>
      <c r="M58" s="492">
        <f t="shared" si="1"/>
        <v>22392084</v>
      </c>
      <c r="N58" s="439" t="s">
        <v>246</v>
      </c>
      <c r="O58" s="439" t="s">
        <v>724</v>
      </c>
      <c r="P58" s="493" t="s">
        <v>1138</v>
      </c>
      <c r="Q58" s="440" t="s">
        <v>1139</v>
      </c>
      <c r="R58" s="900" t="s">
        <v>2007</v>
      </c>
      <c r="S58" s="421"/>
      <c r="T58" s="421"/>
      <c r="U58" s="421"/>
      <c r="V58" s="421"/>
      <c r="W58" s="421"/>
      <c r="X58" s="421"/>
      <c r="Y58" s="421"/>
      <c r="Z58" s="421"/>
      <c r="AA58" s="421"/>
      <c r="AB58" s="421"/>
      <c r="AC58" s="421"/>
      <c r="AD58" s="421"/>
      <c r="AE58" s="421"/>
      <c r="AF58" s="421"/>
      <c r="AG58" s="421"/>
      <c r="AH58" s="421"/>
      <c r="AI58" s="421"/>
      <c r="AJ58" s="421"/>
      <c r="AK58" s="421"/>
      <c r="AL58" s="421"/>
      <c r="AM58" s="421"/>
      <c r="AN58" s="421"/>
      <c r="AO58" s="421"/>
      <c r="AP58" s="421"/>
      <c r="AQ58" s="421"/>
    </row>
    <row r="59" spans="1:43" ht="76.5" x14ac:dyDescent="0.25">
      <c r="A59" s="495"/>
      <c r="B59" s="443" t="s">
        <v>1199</v>
      </c>
      <c r="C59" s="443" t="s">
        <v>1200</v>
      </c>
      <c r="D59" s="525">
        <v>3643</v>
      </c>
      <c r="E59" s="443">
        <v>48000</v>
      </c>
      <c r="F59" s="445" t="s">
        <v>86</v>
      </c>
      <c r="G59" s="491">
        <v>43466</v>
      </c>
      <c r="H59" s="439" t="s">
        <v>56</v>
      </c>
      <c r="I59" s="439" t="s">
        <v>1136</v>
      </c>
      <c r="J59" s="912" t="s">
        <v>1137</v>
      </c>
      <c r="K59" s="439" t="s">
        <v>58</v>
      </c>
      <c r="L59" s="492">
        <f t="shared" si="0"/>
        <v>174864000</v>
      </c>
      <c r="M59" s="492">
        <f t="shared" si="1"/>
        <v>174864000</v>
      </c>
      <c r="N59" s="439" t="s">
        <v>246</v>
      </c>
      <c r="O59" s="439" t="s">
        <v>724</v>
      </c>
      <c r="P59" s="493" t="s">
        <v>1138</v>
      </c>
      <c r="Q59" s="440" t="s">
        <v>1139</v>
      </c>
      <c r="R59" s="900" t="s">
        <v>2007</v>
      </c>
      <c r="S59" s="421"/>
      <c r="T59" s="421"/>
      <c r="U59" s="421"/>
      <c r="V59" s="421"/>
      <c r="W59" s="421"/>
      <c r="X59" s="421"/>
      <c r="Y59" s="421"/>
      <c r="Z59" s="421"/>
      <c r="AA59" s="421"/>
      <c r="AB59" s="421"/>
      <c r="AC59" s="421"/>
      <c r="AD59" s="421"/>
      <c r="AE59" s="421"/>
      <c r="AF59" s="421"/>
      <c r="AG59" s="421"/>
      <c r="AH59" s="421"/>
      <c r="AI59" s="421"/>
      <c r="AJ59" s="421"/>
      <c r="AK59" s="421"/>
      <c r="AL59" s="421"/>
      <c r="AM59" s="421"/>
      <c r="AN59" s="421"/>
      <c r="AO59" s="421"/>
      <c r="AP59" s="421"/>
      <c r="AQ59" s="421"/>
    </row>
    <row r="60" spans="1:43" ht="76.5" x14ac:dyDescent="0.25">
      <c r="A60" s="495"/>
      <c r="B60" s="443" t="s">
        <v>1201</v>
      </c>
      <c r="C60" s="443">
        <v>20002950</v>
      </c>
      <c r="D60" s="525">
        <v>189587</v>
      </c>
      <c r="E60" s="443">
        <v>50</v>
      </c>
      <c r="F60" s="445" t="s">
        <v>86</v>
      </c>
      <c r="G60" s="491">
        <v>43466</v>
      </c>
      <c r="H60" s="439" t="s">
        <v>56</v>
      </c>
      <c r="I60" s="439" t="s">
        <v>1136</v>
      </c>
      <c r="J60" s="912" t="s">
        <v>1137</v>
      </c>
      <c r="K60" s="439" t="s">
        <v>58</v>
      </c>
      <c r="L60" s="492">
        <f t="shared" si="0"/>
        <v>9479350</v>
      </c>
      <c r="M60" s="492">
        <f t="shared" si="1"/>
        <v>9479350</v>
      </c>
      <c r="N60" s="439" t="s">
        <v>246</v>
      </c>
      <c r="O60" s="439" t="s">
        <v>724</v>
      </c>
      <c r="P60" s="493" t="s">
        <v>1138</v>
      </c>
      <c r="Q60" s="440" t="s">
        <v>1139</v>
      </c>
      <c r="R60" s="900" t="s">
        <v>2007</v>
      </c>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c r="AP60" s="421"/>
      <c r="AQ60" s="421"/>
    </row>
    <row r="61" spans="1:43" ht="76.5" x14ac:dyDescent="0.25">
      <c r="A61" s="495"/>
      <c r="B61" s="443" t="s">
        <v>1202</v>
      </c>
      <c r="C61" s="443">
        <v>20006300</v>
      </c>
      <c r="D61" s="525">
        <v>379116</v>
      </c>
      <c r="E61" s="443">
        <v>40</v>
      </c>
      <c r="F61" s="445" t="s">
        <v>86</v>
      </c>
      <c r="G61" s="491">
        <v>43466</v>
      </c>
      <c r="H61" s="439" t="s">
        <v>56</v>
      </c>
      <c r="I61" s="439" t="s">
        <v>1136</v>
      </c>
      <c r="J61" s="912" t="s">
        <v>1137</v>
      </c>
      <c r="K61" s="439" t="s">
        <v>58</v>
      </c>
      <c r="L61" s="492">
        <f t="shared" si="0"/>
        <v>15164640</v>
      </c>
      <c r="M61" s="492">
        <f t="shared" si="1"/>
        <v>15164640</v>
      </c>
      <c r="N61" s="439" t="s">
        <v>246</v>
      </c>
      <c r="O61" s="439" t="s">
        <v>724</v>
      </c>
      <c r="P61" s="493" t="s">
        <v>1138</v>
      </c>
      <c r="Q61" s="440" t="s">
        <v>1139</v>
      </c>
      <c r="R61" s="900" t="s">
        <v>2007</v>
      </c>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row>
    <row r="62" spans="1:43" ht="76.5" x14ac:dyDescent="0.25">
      <c r="A62" s="495"/>
      <c r="B62" s="443" t="s">
        <v>1203</v>
      </c>
      <c r="C62" s="443">
        <v>20003110</v>
      </c>
      <c r="D62" s="525">
        <v>379116</v>
      </c>
      <c r="E62" s="443">
        <v>6</v>
      </c>
      <c r="F62" s="445" t="s">
        <v>86</v>
      </c>
      <c r="G62" s="491">
        <v>43466</v>
      </c>
      <c r="H62" s="439" t="s">
        <v>56</v>
      </c>
      <c r="I62" s="439" t="s">
        <v>1136</v>
      </c>
      <c r="J62" s="912" t="s">
        <v>1137</v>
      </c>
      <c r="K62" s="439" t="s">
        <v>58</v>
      </c>
      <c r="L62" s="492">
        <f t="shared" si="0"/>
        <v>2274696</v>
      </c>
      <c r="M62" s="492">
        <f t="shared" si="1"/>
        <v>2274696</v>
      </c>
      <c r="N62" s="439" t="s">
        <v>246</v>
      </c>
      <c r="O62" s="439" t="s">
        <v>724</v>
      </c>
      <c r="P62" s="493" t="s">
        <v>1138</v>
      </c>
      <c r="Q62" s="440" t="s">
        <v>1139</v>
      </c>
      <c r="R62" s="900" t="s">
        <v>2007</v>
      </c>
      <c r="S62" s="421"/>
      <c r="T62" s="421"/>
      <c r="U62" s="421"/>
      <c r="V62" s="421"/>
      <c r="W62" s="421"/>
      <c r="X62" s="421"/>
      <c r="Y62" s="421"/>
      <c r="Z62" s="421"/>
      <c r="AA62" s="421"/>
      <c r="AB62" s="421"/>
      <c r="AC62" s="421"/>
      <c r="AD62" s="421"/>
      <c r="AE62" s="421"/>
      <c r="AF62" s="421"/>
      <c r="AG62" s="421"/>
      <c r="AH62" s="421"/>
      <c r="AI62" s="421"/>
      <c r="AJ62" s="421"/>
      <c r="AK62" s="421"/>
      <c r="AL62" s="421"/>
      <c r="AM62" s="421"/>
      <c r="AN62" s="421"/>
      <c r="AO62" s="421"/>
      <c r="AP62" s="421"/>
      <c r="AQ62" s="421"/>
    </row>
    <row r="63" spans="1:43" ht="76.5" x14ac:dyDescent="0.25">
      <c r="A63" s="495"/>
      <c r="B63" s="443" t="s">
        <v>1204</v>
      </c>
      <c r="C63" s="443">
        <v>20003210</v>
      </c>
      <c r="D63" s="525">
        <v>379116</v>
      </c>
      <c r="E63" s="443">
        <v>6</v>
      </c>
      <c r="F63" s="445" t="s">
        <v>86</v>
      </c>
      <c r="G63" s="491">
        <v>43466</v>
      </c>
      <c r="H63" s="439" t="s">
        <v>56</v>
      </c>
      <c r="I63" s="439" t="s">
        <v>1136</v>
      </c>
      <c r="J63" s="912" t="s">
        <v>1137</v>
      </c>
      <c r="K63" s="439" t="s">
        <v>58</v>
      </c>
      <c r="L63" s="492">
        <f t="shared" si="0"/>
        <v>2274696</v>
      </c>
      <c r="M63" s="492">
        <f t="shared" si="1"/>
        <v>2274696</v>
      </c>
      <c r="N63" s="439" t="s">
        <v>246</v>
      </c>
      <c r="O63" s="439" t="s">
        <v>724</v>
      </c>
      <c r="P63" s="493" t="s">
        <v>1138</v>
      </c>
      <c r="Q63" s="440" t="s">
        <v>1139</v>
      </c>
      <c r="R63" s="900" t="s">
        <v>2007</v>
      </c>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row>
    <row r="64" spans="1:43" ht="76.5" x14ac:dyDescent="0.25">
      <c r="A64" s="495"/>
      <c r="B64" s="443" t="s">
        <v>1205</v>
      </c>
      <c r="C64" s="443">
        <v>20003700</v>
      </c>
      <c r="D64" s="525">
        <v>379116</v>
      </c>
      <c r="E64" s="443">
        <v>6</v>
      </c>
      <c r="F64" s="445" t="s">
        <v>86</v>
      </c>
      <c r="G64" s="491">
        <v>43466</v>
      </c>
      <c r="H64" s="439" t="s">
        <v>56</v>
      </c>
      <c r="I64" s="439" t="s">
        <v>1136</v>
      </c>
      <c r="J64" s="912" t="s">
        <v>1137</v>
      </c>
      <c r="K64" s="439" t="s">
        <v>58</v>
      </c>
      <c r="L64" s="492">
        <f t="shared" si="0"/>
        <v>2274696</v>
      </c>
      <c r="M64" s="492">
        <f t="shared" si="1"/>
        <v>2274696</v>
      </c>
      <c r="N64" s="439" t="s">
        <v>246</v>
      </c>
      <c r="O64" s="439" t="s">
        <v>724</v>
      </c>
      <c r="P64" s="493" t="s">
        <v>1138</v>
      </c>
      <c r="Q64" s="440" t="s">
        <v>1139</v>
      </c>
      <c r="R64" s="900" t="s">
        <v>2007</v>
      </c>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row>
    <row r="65" spans="1:43" ht="76.5" x14ac:dyDescent="0.25">
      <c r="A65" s="495"/>
      <c r="B65" s="443" t="s">
        <v>1206</v>
      </c>
      <c r="C65" s="443">
        <v>68000</v>
      </c>
      <c r="D65" s="525">
        <v>1097504</v>
      </c>
      <c r="E65" s="443">
        <v>30</v>
      </c>
      <c r="F65" s="445" t="s">
        <v>86</v>
      </c>
      <c r="G65" s="491">
        <v>43466</v>
      </c>
      <c r="H65" s="439" t="s">
        <v>56</v>
      </c>
      <c r="I65" s="439" t="s">
        <v>1136</v>
      </c>
      <c r="J65" s="912" t="s">
        <v>1137</v>
      </c>
      <c r="K65" s="439" t="s">
        <v>58</v>
      </c>
      <c r="L65" s="492">
        <f t="shared" si="0"/>
        <v>32925120</v>
      </c>
      <c r="M65" s="492">
        <f t="shared" si="1"/>
        <v>32925120</v>
      </c>
      <c r="N65" s="439" t="s">
        <v>246</v>
      </c>
      <c r="O65" s="439" t="s">
        <v>724</v>
      </c>
      <c r="P65" s="493" t="s">
        <v>1138</v>
      </c>
      <c r="Q65" s="440" t="s">
        <v>1139</v>
      </c>
      <c r="R65" s="900" t="s">
        <v>2007</v>
      </c>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row>
    <row r="66" spans="1:43" ht="76.5" x14ac:dyDescent="0.25">
      <c r="A66" s="495"/>
      <c r="B66" s="443" t="s">
        <v>1207</v>
      </c>
      <c r="C66" s="443" t="s">
        <v>1208</v>
      </c>
      <c r="D66" s="525">
        <v>1536804</v>
      </c>
      <c r="E66" s="443">
        <v>3</v>
      </c>
      <c r="F66" s="445" t="s">
        <v>86</v>
      </c>
      <c r="G66" s="491">
        <v>43466</v>
      </c>
      <c r="H66" s="439" t="s">
        <v>56</v>
      </c>
      <c r="I66" s="439" t="s">
        <v>1136</v>
      </c>
      <c r="J66" s="912" t="s">
        <v>1137</v>
      </c>
      <c r="K66" s="439" t="s">
        <v>58</v>
      </c>
      <c r="L66" s="492">
        <f t="shared" si="0"/>
        <v>4610412</v>
      </c>
      <c r="M66" s="492">
        <f t="shared" si="1"/>
        <v>4610412</v>
      </c>
      <c r="N66" s="439" t="s">
        <v>246</v>
      </c>
      <c r="O66" s="439" t="s">
        <v>724</v>
      </c>
      <c r="P66" s="493" t="s">
        <v>1138</v>
      </c>
      <c r="Q66" s="440" t="s">
        <v>1139</v>
      </c>
      <c r="R66" s="900" t="s">
        <v>2007</v>
      </c>
      <c r="S66" s="433"/>
      <c r="T66" s="433"/>
      <c r="U66" s="433"/>
      <c r="V66" s="433"/>
      <c r="W66" s="433"/>
      <c r="X66" s="433"/>
      <c r="Y66" s="433"/>
      <c r="Z66" s="433"/>
      <c r="AA66" s="433"/>
      <c r="AB66" s="433"/>
      <c r="AC66" s="433"/>
      <c r="AD66" s="433"/>
      <c r="AE66" s="433"/>
      <c r="AF66" s="433"/>
      <c r="AG66" s="433"/>
      <c r="AH66" s="433"/>
      <c r="AI66" s="433"/>
      <c r="AJ66" s="433"/>
      <c r="AK66" s="433"/>
      <c r="AL66" s="433"/>
      <c r="AM66" s="433"/>
      <c r="AN66" s="433"/>
      <c r="AO66" s="433"/>
      <c r="AP66" s="433"/>
      <c r="AQ66" s="433"/>
    </row>
    <row r="67" spans="1:43" ht="76.5" x14ac:dyDescent="0.25">
      <c r="A67" s="495"/>
      <c r="B67" s="443" t="s">
        <v>1209</v>
      </c>
      <c r="C67" s="443">
        <v>410853</v>
      </c>
      <c r="D67" s="525">
        <v>1787352</v>
      </c>
      <c r="E67" s="443">
        <v>28</v>
      </c>
      <c r="F67" s="445" t="s">
        <v>86</v>
      </c>
      <c r="G67" s="491">
        <v>43466</v>
      </c>
      <c r="H67" s="439" t="s">
        <v>56</v>
      </c>
      <c r="I67" s="439" t="s">
        <v>1136</v>
      </c>
      <c r="J67" s="912" t="s">
        <v>1137</v>
      </c>
      <c r="K67" s="439" t="s">
        <v>58</v>
      </c>
      <c r="L67" s="492">
        <f t="shared" si="0"/>
        <v>50045856</v>
      </c>
      <c r="M67" s="492">
        <f t="shared" si="1"/>
        <v>50045856</v>
      </c>
      <c r="N67" s="439" t="s">
        <v>246</v>
      </c>
      <c r="O67" s="439" t="s">
        <v>724</v>
      </c>
      <c r="P67" s="493" t="s">
        <v>1138</v>
      </c>
      <c r="Q67" s="440" t="s">
        <v>1139</v>
      </c>
      <c r="R67" s="900" t="s">
        <v>2007</v>
      </c>
      <c r="S67" s="433"/>
      <c r="T67" s="433"/>
      <c r="U67" s="433"/>
      <c r="V67" s="433"/>
      <c r="W67" s="433"/>
      <c r="X67" s="433"/>
      <c r="Y67" s="433"/>
      <c r="Z67" s="433"/>
      <c r="AA67" s="433"/>
      <c r="AB67" s="433"/>
      <c r="AC67" s="433"/>
      <c r="AD67" s="433"/>
      <c r="AE67" s="433"/>
      <c r="AF67" s="433"/>
      <c r="AG67" s="433"/>
      <c r="AH67" s="433"/>
      <c r="AI67" s="433"/>
      <c r="AJ67" s="433"/>
      <c r="AK67" s="433"/>
      <c r="AL67" s="433"/>
      <c r="AM67" s="433"/>
      <c r="AN67" s="433"/>
      <c r="AO67" s="433"/>
      <c r="AP67" s="433"/>
      <c r="AQ67" s="433"/>
    </row>
    <row r="68" spans="1:43" ht="76.5" x14ac:dyDescent="0.25">
      <c r="A68" s="495"/>
      <c r="B68" s="443" t="s">
        <v>1210</v>
      </c>
      <c r="C68" s="443">
        <v>410851</v>
      </c>
      <c r="D68" s="525">
        <v>1787352</v>
      </c>
      <c r="E68" s="443">
        <v>54</v>
      </c>
      <c r="F68" s="445" t="s">
        <v>86</v>
      </c>
      <c r="G68" s="491">
        <v>43466</v>
      </c>
      <c r="H68" s="439" t="s">
        <v>56</v>
      </c>
      <c r="I68" s="439" t="s">
        <v>1136</v>
      </c>
      <c r="J68" s="912" t="s">
        <v>1137</v>
      </c>
      <c r="K68" s="439" t="s">
        <v>58</v>
      </c>
      <c r="L68" s="492">
        <f t="shared" si="0"/>
        <v>96517008</v>
      </c>
      <c r="M68" s="492">
        <f t="shared" si="1"/>
        <v>96517008</v>
      </c>
      <c r="N68" s="439" t="s">
        <v>246</v>
      </c>
      <c r="O68" s="439" t="s">
        <v>724</v>
      </c>
      <c r="P68" s="493" t="s">
        <v>1138</v>
      </c>
      <c r="Q68" s="440" t="s">
        <v>1139</v>
      </c>
      <c r="R68" s="900" t="s">
        <v>2007</v>
      </c>
      <c r="S68" s="433"/>
      <c r="T68" s="433"/>
      <c r="U68" s="433"/>
      <c r="V68" s="433"/>
      <c r="W68" s="433"/>
      <c r="X68" s="433"/>
      <c r="Y68" s="433"/>
      <c r="Z68" s="433"/>
      <c r="AA68" s="433"/>
      <c r="AB68" s="433"/>
      <c r="AC68" s="433"/>
      <c r="AD68" s="433"/>
      <c r="AE68" s="433"/>
      <c r="AF68" s="433"/>
      <c r="AG68" s="433"/>
      <c r="AH68" s="433"/>
      <c r="AI68" s="433"/>
      <c r="AJ68" s="433"/>
      <c r="AK68" s="433"/>
      <c r="AL68" s="433"/>
      <c r="AM68" s="433"/>
      <c r="AN68" s="433"/>
      <c r="AO68" s="433"/>
      <c r="AP68" s="433"/>
      <c r="AQ68" s="433"/>
    </row>
    <row r="69" spans="1:43" ht="76.5" x14ac:dyDescent="0.25">
      <c r="A69" s="495"/>
      <c r="B69" s="443" t="s">
        <v>1211</v>
      </c>
      <c r="C69" s="443" t="s">
        <v>1212</v>
      </c>
      <c r="D69" s="525">
        <v>614721</v>
      </c>
      <c r="E69" s="443">
        <v>40</v>
      </c>
      <c r="F69" s="445" t="s">
        <v>86</v>
      </c>
      <c r="G69" s="491">
        <v>43466</v>
      </c>
      <c r="H69" s="439" t="s">
        <v>56</v>
      </c>
      <c r="I69" s="439" t="s">
        <v>1136</v>
      </c>
      <c r="J69" s="912" t="s">
        <v>1137</v>
      </c>
      <c r="K69" s="439" t="s">
        <v>58</v>
      </c>
      <c r="L69" s="492">
        <f t="shared" si="0"/>
        <v>24588840</v>
      </c>
      <c r="M69" s="492">
        <f t="shared" si="1"/>
        <v>24588840</v>
      </c>
      <c r="N69" s="439" t="s">
        <v>246</v>
      </c>
      <c r="O69" s="439" t="s">
        <v>724</v>
      </c>
      <c r="P69" s="493" t="s">
        <v>1138</v>
      </c>
      <c r="Q69" s="440" t="s">
        <v>1139</v>
      </c>
      <c r="R69" s="900" t="s">
        <v>2007</v>
      </c>
      <c r="S69" s="433"/>
      <c r="T69" s="433"/>
      <c r="U69" s="433"/>
      <c r="V69" s="433"/>
      <c r="W69" s="433"/>
      <c r="X69" s="433"/>
      <c r="Y69" s="433"/>
      <c r="Z69" s="433"/>
      <c r="AA69" s="433"/>
      <c r="AB69" s="433"/>
      <c r="AC69" s="433"/>
      <c r="AD69" s="433"/>
      <c r="AE69" s="433"/>
      <c r="AF69" s="433"/>
      <c r="AG69" s="433"/>
      <c r="AH69" s="433"/>
      <c r="AI69" s="433"/>
      <c r="AJ69" s="433"/>
      <c r="AK69" s="433"/>
      <c r="AL69" s="433"/>
      <c r="AM69" s="433"/>
      <c r="AN69" s="433"/>
      <c r="AO69" s="433"/>
      <c r="AP69" s="433"/>
      <c r="AQ69" s="433"/>
    </row>
    <row r="70" spans="1:43" ht="76.5" x14ac:dyDescent="0.25">
      <c r="A70" s="495"/>
      <c r="B70" s="443" t="s">
        <v>1213</v>
      </c>
      <c r="C70" s="443" t="s">
        <v>1214</v>
      </c>
      <c r="D70" s="525">
        <v>614721</v>
      </c>
      <c r="E70" s="443">
        <v>58</v>
      </c>
      <c r="F70" s="445" t="s">
        <v>86</v>
      </c>
      <c r="G70" s="491">
        <v>43466</v>
      </c>
      <c r="H70" s="439" t="s">
        <v>56</v>
      </c>
      <c r="I70" s="439" t="s">
        <v>1136</v>
      </c>
      <c r="J70" s="912" t="s">
        <v>1137</v>
      </c>
      <c r="K70" s="439" t="s">
        <v>58</v>
      </c>
      <c r="L70" s="492">
        <f t="shared" si="0"/>
        <v>35653818</v>
      </c>
      <c r="M70" s="492">
        <f t="shared" si="1"/>
        <v>35653818</v>
      </c>
      <c r="N70" s="439" t="s">
        <v>246</v>
      </c>
      <c r="O70" s="439" t="s">
        <v>724</v>
      </c>
      <c r="P70" s="493" t="s">
        <v>1138</v>
      </c>
      <c r="Q70" s="440" t="s">
        <v>1139</v>
      </c>
      <c r="R70" s="900" t="s">
        <v>2007</v>
      </c>
      <c r="S70" s="433"/>
      <c r="T70" s="433"/>
      <c r="U70" s="433"/>
      <c r="V70" s="433"/>
      <c r="W70" s="433"/>
      <c r="X70" s="433"/>
      <c r="Y70" s="433"/>
      <c r="Z70" s="433"/>
      <c r="AA70" s="433"/>
      <c r="AB70" s="433"/>
      <c r="AC70" s="433"/>
      <c r="AD70" s="433"/>
      <c r="AE70" s="433"/>
      <c r="AF70" s="433"/>
      <c r="AG70" s="433"/>
      <c r="AH70" s="433"/>
      <c r="AI70" s="433"/>
      <c r="AJ70" s="433"/>
      <c r="AK70" s="433"/>
      <c r="AL70" s="433"/>
      <c r="AM70" s="433"/>
      <c r="AN70" s="433"/>
      <c r="AO70" s="433"/>
      <c r="AP70" s="433"/>
      <c r="AQ70" s="433"/>
    </row>
    <row r="71" spans="1:43" ht="76.5" x14ac:dyDescent="0.25">
      <c r="A71" s="495"/>
      <c r="B71" s="443" t="s">
        <v>1215</v>
      </c>
      <c r="C71" s="443" t="s">
        <v>1216</v>
      </c>
      <c r="D71" s="525">
        <v>614721</v>
      </c>
      <c r="E71" s="443">
        <v>4</v>
      </c>
      <c r="F71" s="445" t="s">
        <v>86</v>
      </c>
      <c r="G71" s="491">
        <v>43466</v>
      </c>
      <c r="H71" s="439" t="s">
        <v>56</v>
      </c>
      <c r="I71" s="439" t="s">
        <v>1136</v>
      </c>
      <c r="J71" s="912" t="s">
        <v>1137</v>
      </c>
      <c r="K71" s="439" t="s">
        <v>58</v>
      </c>
      <c r="L71" s="492">
        <f t="shared" si="0"/>
        <v>2458884</v>
      </c>
      <c r="M71" s="492">
        <f t="shared" si="1"/>
        <v>2458884</v>
      </c>
      <c r="N71" s="439" t="s">
        <v>246</v>
      </c>
      <c r="O71" s="439" t="s">
        <v>724</v>
      </c>
      <c r="P71" s="493" t="s">
        <v>1138</v>
      </c>
      <c r="Q71" s="440" t="s">
        <v>1139</v>
      </c>
      <c r="R71" s="900" t="s">
        <v>2007</v>
      </c>
      <c r="S71" s="433"/>
      <c r="T71" s="433"/>
      <c r="U71" s="433"/>
      <c r="V71" s="433"/>
      <c r="W71" s="433"/>
      <c r="X71" s="433"/>
      <c r="Y71" s="433"/>
      <c r="Z71" s="433"/>
      <c r="AA71" s="433"/>
      <c r="AB71" s="433"/>
      <c r="AC71" s="433"/>
      <c r="AD71" s="433"/>
      <c r="AE71" s="433"/>
      <c r="AF71" s="433"/>
      <c r="AG71" s="433"/>
      <c r="AH71" s="433"/>
      <c r="AI71" s="433"/>
      <c r="AJ71" s="433"/>
      <c r="AK71" s="433"/>
      <c r="AL71" s="433"/>
      <c r="AM71" s="433"/>
      <c r="AN71" s="433"/>
      <c r="AO71" s="433"/>
      <c r="AP71" s="433"/>
      <c r="AQ71" s="433"/>
    </row>
    <row r="72" spans="1:43" ht="76.5" x14ac:dyDescent="0.25">
      <c r="A72" s="496"/>
      <c r="B72" s="443" t="s">
        <v>1217</v>
      </c>
      <c r="C72" s="443"/>
      <c r="D72" s="527">
        <v>512268</v>
      </c>
      <c r="E72" s="445">
        <v>3</v>
      </c>
      <c r="F72" s="445" t="s">
        <v>136</v>
      </c>
      <c r="G72" s="491">
        <v>43466</v>
      </c>
      <c r="H72" s="439" t="s">
        <v>56</v>
      </c>
      <c r="I72" s="439" t="s">
        <v>1218</v>
      </c>
      <c r="J72" s="912" t="s">
        <v>1137</v>
      </c>
      <c r="K72" s="439" t="s">
        <v>58</v>
      </c>
      <c r="L72" s="492">
        <f t="shared" ref="L72:L135" si="2">SUM(D72*E72)</f>
        <v>1536804</v>
      </c>
      <c r="M72" s="492">
        <f t="shared" ref="M72:M135" si="3">SUM(D72*E72)</f>
        <v>1536804</v>
      </c>
      <c r="N72" s="439" t="s">
        <v>246</v>
      </c>
      <c r="O72" s="439" t="s">
        <v>724</v>
      </c>
      <c r="P72" s="493" t="s">
        <v>1138</v>
      </c>
      <c r="Q72" s="440" t="s">
        <v>1139</v>
      </c>
      <c r="R72" s="900" t="s">
        <v>2007</v>
      </c>
      <c r="S72" s="433"/>
      <c r="T72" s="433"/>
      <c r="U72" s="433"/>
      <c r="V72" s="433"/>
      <c r="W72" s="433"/>
      <c r="X72" s="433"/>
      <c r="Y72" s="433"/>
      <c r="Z72" s="433"/>
      <c r="AA72" s="433"/>
      <c r="AB72" s="433"/>
      <c r="AC72" s="433"/>
      <c r="AD72" s="433"/>
      <c r="AE72" s="433"/>
      <c r="AF72" s="433"/>
      <c r="AG72" s="433"/>
      <c r="AH72" s="433"/>
      <c r="AI72" s="433"/>
      <c r="AJ72" s="433"/>
      <c r="AK72" s="433"/>
      <c r="AL72" s="433"/>
      <c r="AM72" s="433"/>
      <c r="AN72" s="433"/>
      <c r="AO72" s="433"/>
      <c r="AP72" s="433"/>
      <c r="AQ72" s="433"/>
    </row>
    <row r="73" spans="1:43" ht="76.5" x14ac:dyDescent="0.25">
      <c r="A73" s="495"/>
      <c r="B73" s="441" t="s">
        <v>1219</v>
      </c>
      <c r="C73" s="443">
        <v>442765</v>
      </c>
      <c r="D73" s="525">
        <v>2049071</v>
      </c>
      <c r="E73" s="443">
        <v>4</v>
      </c>
      <c r="F73" s="445" t="s">
        <v>86</v>
      </c>
      <c r="G73" s="491">
        <v>43466</v>
      </c>
      <c r="H73" s="439" t="s">
        <v>56</v>
      </c>
      <c r="I73" s="439" t="s">
        <v>1136</v>
      </c>
      <c r="J73" s="912" t="s">
        <v>1137</v>
      </c>
      <c r="K73" s="439" t="s">
        <v>58</v>
      </c>
      <c r="L73" s="492">
        <f t="shared" si="2"/>
        <v>8196284</v>
      </c>
      <c r="M73" s="492">
        <f t="shared" si="3"/>
        <v>8196284</v>
      </c>
      <c r="N73" s="439" t="s">
        <v>246</v>
      </c>
      <c r="O73" s="439" t="s">
        <v>724</v>
      </c>
      <c r="P73" s="493" t="s">
        <v>1138</v>
      </c>
      <c r="Q73" s="440" t="s">
        <v>1139</v>
      </c>
      <c r="R73" s="900" t="s">
        <v>2007</v>
      </c>
      <c r="S73" s="433"/>
      <c r="T73" s="433"/>
      <c r="U73" s="433"/>
      <c r="V73" s="433"/>
      <c r="W73" s="433"/>
      <c r="X73" s="433"/>
      <c r="Y73" s="433"/>
      <c r="Z73" s="433"/>
      <c r="AA73" s="433"/>
      <c r="AB73" s="433"/>
      <c r="AC73" s="433"/>
      <c r="AD73" s="433"/>
      <c r="AE73" s="433"/>
      <c r="AF73" s="433"/>
      <c r="AG73" s="433"/>
      <c r="AH73" s="433"/>
      <c r="AI73" s="433"/>
      <c r="AJ73" s="433"/>
      <c r="AK73" s="433"/>
      <c r="AL73" s="433"/>
      <c r="AM73" s="433"/>
      <c r="AN73" s="433"/>
      <c r="AO73" s="433"/>
      <c r="AP73" s="433"/>
      <c r="AQ73" s="433"/>
    </row>
    <row r="74" spans="1:43" ht="76.5" x14ac:dyDescent="0.25">
      <c r="A74" s="495"/>
      <c r="B74" s="443" t="s">
        <v>1220</v>
      </c>
      <c r="C74" s="443">
        <v>442670</v>
      </c>
      <c r="D74" s="525">
        <v>1001768</v>
      </c>
      <c r="E74" s="443">
        <v>14</v>
      </c>
      <c r="F74" s="445" t="s">
        <v>86</v>
      </c>
      <c r="G74" s="491">
        <v>43466</v>
      </c>
      <c r="H74" s="439" t="s">
        <v>56</v>
      </c>
      <c r="I74" s="439" t="s">
        <v>1136</v>
      </c>
      <c r="J74" s="912" t="s">
        <v>1137</v>
      </c>
      <c r="K74" s="439" t="s">
        <v>58</v>
      </c>
      <c r="L74" s="492">
        <f t="shared" si="2"/>
        <v>14024752</v>
      </c>
      <c r="M74" s="492">
        <f t="shared" si="3"/>
        <v>14024752</v>
      </c>
      <c r="N74" s="439" t="s">
        <v>246</v>
      </c>
      <c r="O74" s="439" t="s">
        <v>724</v>
      </c>
      <c r="P74" s="493" t="s">
        <v>1138</v>
      </c>
      <c r="Q74" s="440" t="s">
        <v>1139</v>
      </c>
      <c r="R74" s="900" t="s">
        <v>2007</v>
      </c>
      <c r="S74" s="433"/>
      <c r="T74" s="433"/>
      <c r="U74" s="433"/>
      <c r="V74" s="433"/>
      <c r="W74" s="433"/>
      <c r="X74" s="433"/>
      <c r="Y74" s="433"/>
      <c r="Z74" s="433"/>
      <c r="AA74" s="433"/>
      <c r="AB74" s="433"/>
      <c r="AC74" s="433"/>
      <c r="AD74" s="433"/>
      <c r="AE74" s="433"/>
      <c r="AF74" s="433"/>
      <c r="AG74" s="433"/>
      <c r="AH74" s="433"/>
      <c r="AI74" s="433"/>
      <c r="AJ74" s="433"/>
      <c r="AK74" s="433"/>
      <c r="AL74" s="433"/>
      <c r="AM74" s="433"/>
      <c r="AN74" s="433"/>
      <c r="AO74" s="433"/>
      <c r="AP74" s="433"/>
      <c r="AQ74" s="433"/>
    </row>
    <row r="75" spans="1:43" ht="76.5" x14ac:dyDescent="0.25">
      <c r="A75" s="495"/>
      <c r="B75" s="443" t="s">
        <v>1221</v>
      </c>
      <c r="C75" s="443">
        <v>442620</v>
      </c>
      <c r="D75" s="525">
        <v>683024</v>
      </c>
      <c r="E75" s="443">
        <v>22</v>
      </c>
      <c r="F75" s="445" t="s">
        <v>86</v>
      </c>
      <c r="G75" s="491">
        <v>43466</v>
      </c>
      <c r="H75" s="439" t="s">
        <v>56</v>
      </c>
      <c r="I75" s="439" t="s">
        <v>1136</v>
      </c>
      <c r="J75" s="912" t="s">
        <v>1137</v>
      </c>
      <c r="K75" s="439" t="s">
        <v>58</v>
      </c>
      <c r="L75" s="492">
        <f t="shared" si="2"/>
        <v>15026528</v>
      </c>
      <c r="M75" s="492">
        <f t="shared" si="3"/>
        <v>15026528</v>
      </c>
      <c r="N75" s="439" t="s">
        <v>246</v>
      </c>
      <c r="O75" s="439" t="s">
        <v>724</v>
      </c>
      <c r="P75" s="493" t="s">
        <v>1138</v>
      </c>
      <c r="Q75" s="440" t="s">
        <v>1139</v>
      </c>
      <c r="R75" s="900" t="s">
        <v>2007</v>
      </c>
      <c r="S75" s="433"/>
      <c r="T75" s="433"/>
      <c r="U75" s="433"/>
      <c r="V75" s="433"/>
      <c r="W75" s="433"/>
      <c r="X75" s="433"/>
      <c r="Y75" s="433"/>
      <c r="Z75" s="433"/>
      <c r="AA75" s="433"/>
      <c r="AB75" s="433"/>
      <c r="AC75" s="433"/>
      <c r="AD75" s="433"/>
      <c r="AE75" s="433"/>
      <c r="AF75" s="433"/>
      <c r="AG75" s="433"/>
      <c r="AH75" s="433"/>
      <c r="AI75" s="433"/>
      <c r="AJ75" s="433"/>
      <c r="AK75" s="433"/>
      <c r="AL75" s="433"/>
      <c r="AM75" s="433"/>
      <c r="AN75" s="433"/>
      <c r="AO75" s="433"/>
      <c r="AP75" s="433"/>
      <c r="AQ75" s="433"/>
    </row>
    <row r="76" spans="1:43" ht="76.5" x14ac:dyDescent="0.25">
      <c r="A76" s="495"/>
      <c r="B76" s="443" t="s">
        <v>1222</v>
      </c>
      <c r="C76" s="443">
        <v>442665</v>
      </c>
      <c r="D76" s="525">
        <v>683024</v>
      </c>
      <c r="E76" s="443">
        <v>22</v>
      </c>
      <c r="F76" s="445" t="s">
        <v>86</v>
      </c>
      <c r="G76" s="491">
        <v>43466</v>
      </c>
      <c r="H76" s="439" t="s">
        <v>56</v>
      </c>
      <c r="I76" s="439" t="s">
        <v>1136</v>
      </c>
      <c r="J76" s="912" t="s">
        <v>1137</v>
      </c>
      <c r="K76" s="439" t="s">
        <v>58</v>
      </c>
      <c r="L76" s="492">
        <f t="shared" si="2"/>
        <v>15026528</v>
      </c>
      <c r="M76" s="492">
        <f t="shared" si="3"/>
        <v>15026528</v>
      </c>
      <c r="N76" s="439" t="s">
        <v>246</v>
      </c>
      <c r="O76" s="439" t="s">
        <v>724</v>
      </c>
      <c r="P76" s="493" t="s">
        <v>1138</v>
      </c>
      <c r="Q76" s="440" t="s">
        <v>1139</v>
      </c>
      <c r="R76" s="900" t="s">
        <v>2007</v>
      </c>
      <c r="S76" s="433"/>
      <c r="T76" s="433"/>
      <c r="U76" s="433"/>
      <c r="V76" s="433"/>
      <c r="W76" s="433"/>
      <c r="X76" s="433"/>
      <c r="Y76" s="433"/>
      <c r="Z76" s="433"/>
      <c r="AA76" s="433"/>
      <c r="AB76" s="433"/>
      <c r="AC76" s="433"/>
      <c r="AD76" s="433"/>
      <c r="AE76" s="433"/>
      <c r="AF76" s="433"/>
      <c r="AG76" s="433"/>
      <c r="AH76" s="433"/>
      <c r="AI76" s="433"/>
      <c r="AJ76" s="433"/>
      <c r="AK76" s="433"/>
      <c r="AL76" s="433"/>
      <c r="AM76" s="433"/>
      <c r="AN76" s="433"/>
      <c r="AO76" s="433"/>
      <c r="AP76" s="433"/>
      <c r="AQ76" s="433"/>
    </row>
    <row r="77" spans="1:43" ht="76.5" x14ac:dyDescent="0.25">
      <c r="A77" s="495"/>
      <c r="B77" s="443" t="s">
        <v>1223</v>
      </c>
      <c r="C77" s="443" t="s">
        <v>1224</v>
      </c>
      <c r="D77" s="525">
        <v>1548187</v>
      </c>
      <c r="E77" s="443">
        <v>5</v>
      </c>
      <c r="F77" s="445" t="s">
        <v>86</v>
      </c>
      <c r="G77" s="491">
        <v>43466</v>
      </c>
      <c r="H77" s="439" t="s">
        <v>56</v>
      </c>
      <c r="I77" s="439" t="s">
        <v>1136</v>
      </c>
      <c r="J77" s="912" t="s">
        <v>1137</v>
      </c>
      <c r="K77" s="439" t="s">
        <v>58</v>
      </c>
      <c r="L77" s="492">
        <f t="shared" si="2"/>
        <v>7740935</v>
      </c>
      <c r="M77" s="492">
        <f t="shared" si="3"/>
        <v>7740935</v>
      </c>
      <c r="N77" s="439" t="s">
        <v>246</v>
      </c>
      <c r="O77" s="439" t="s">
        <v>724</v>
      </c>
      <c r="P77" s="493" t="s">
        <v>1138</v>
      </c>
      <c r="Q77" s="440" t="s">
        <v>1139</v>
      </c>
      <c r="R77" s="900" t="s">
        <v>2007</v>
      </c>
      <c r="S77" s="433"/>
      <c r="T77" s="433"/>
      <c r="U77" s="433"/>
      <c r="V77" s="433"/>
      <c r="W77" s="433"/>
      <c r="X77" s="433"/>
      <c r="Y77" s="433"/>
      <c r="Z77" s="433"/>
      <c r="AA77" s="433"/>
      <c r="AB77" s="433"/>
      <c r="AC77" s="433"/>
      <c r="AD77" s="433"/>
      <c r="AE77" s="433"/>
      <c r="AF77" s="433"/>
      <c r="AG77" s="433"/>
      <c r="AH77" s="433"/>
      <c r="AI77" s="433"/>
      <c r="AJ77" s="433"/>
      <c r="AK77" s="433"/>
      <c r="AL77" s="433"/>
      <c r="AM77" s="433"/>
      <c r="AN77" s="433"/>
      <c r="AO77" s="433"/>
      <c r="AP77" s="433"/>
      <c r="AQ77" s="433"/>
    </row>
    <row r="78" spans="1:43" ht="76.5" x14ac:dyDescent="0.25">
      <c r="A78" s="495"/>
      <c r="B78" s="443" t="s">
        <v>1225</v>
      </c>
      <c r="C78" s="443">
        <v>442745</v>
      </c>
      <c r="D78" s="525">
        <v>1024536</v>
      </c>
      <c r="E78" s="443">
        <v>11</v>
      </c>
      <c r="F78" s="445" t="s">
        <v>86</v>
      </c>
      <c r="G78" s="491">
        <v>43466</v>
      </c>
      <c r="H78" s="439" t="s">
        <v>56</v>
      </c>
      <c r="I78" s="439" t="s">
        <v>1136</v>
      </c>
      <c r="J78" s="912" t="s">
        <v>1137</v>
      </c>
      <c r="K78" s="439" t="s">
        <v>58</v>
      </c>
      <c r="L78" s="492">
        <f t="shared" si="2"/>
        <v>11269896</v>
      </c>
      <c r="M78" s="492">
        <f t="shared" si="3"/>
        <v>11269896</v>
      </c>
      <c r="N78" s="439" t="s">
        <v>246</v>
      </c>
      <c r="O78" s="439" t="s">
        <v>724</v>
      </c>
      <c r="P78" s="493" t="s">
        <v>1138</v>
      </c>
      <c r="Q78" s="440" t="s">
        <v>1139</v>
      </c>
      <c r="R78" s="900" t="s">
        <v>2007</v>
      </c>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row>
    <row r="79" spans="1:43" ht="76.5" x14ac:dyDescent="0.25">
      <c r="A79" s="495"/>
      <c r="B79" s="443" t="s">
        <v>1226</v>
      </c>
      <c r="C79" s="443">
        <v>439715</v>
      </c>
      <c r="D79" s="525">
        <v>683024</v>
      </c>
      <c r="E79" s="443">
        <v>14</v>
      </c>
      <c r="F79" s="445" t="s">
        <v>86</v>
      </c>
      <c r="G79" s="491">
        <v>43466</v>
      </c>
      <c r="H79" s="439" t="s">
        <v>56</v>
      </c>
      <c r="I79" s="439" t="s">
        <v>1136</v>
      </c>
      <c r="J79" s="912" t="s">
        <v>1137</v>
      </c>
      <c r="K79" s="439" t="s">
        <v>58</v>
      </c>
      <c r="L79" s="492">
        <f t="shared" si="2"/>
        <v>9562336</v>
      </c>
      <c r="M79" s="492">
        <f t="shared" si="3"/>
        <v>9562336</v>
      </c>
      <c r="N79" s="439" t="s">
        <v>246</v>
      </c>
      <c r="O79" s="439" t="s">
        <v>724</v>
      </c>
      <c r="P79" s="493" t="s">
        <v>1138</v>
      </c>
      <c r="Q79" s="440" t="s">
        <v>1139</v>
      </c>
      <c r="R79" s="900" t="s">
        <v>2007</v>
      </c>
      <c r="S79" s="433"/>
      <c r="T79" s="433"/>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row>
    <row r="80" spans="1:43" ht="76.5" x14ac:dyDescent="0.25">
      <c r="A80" s="495"/>
      <c r="B80" s="443" t="s">
        <v>1227</v>
      </c>
      <c r="C80" s="443">
        <v>442635</v>
      </c>
      <c r="D80" s="525">
        <v>819629</v>
      </c>
      <c r="E80" s="443">
        <v>4</v>
      </c>
      <c r="F80" s="445" t="s">
        <v>86</v>
      </c>
      <c r="G80" s="491">
        <v>43466</v>
      </c>
      <c r="H80" s="439" t="s">
        <v>56</v>
      </c>
      <c r="I80" s="439" t="s">
        <v>1136</v>
      </c>
      <c r="J80" s="912" t="s">
        <v>1137</v>
      </c>
      <c r="K80" s="439" t="s">
        <v>58</v>
      </c>
      <c r="L80" s="492">
        <f t="shared" si="2"/>
        <v>3278516</v>
      </c>
      <c r="M80" s="492">
        <f t="shared" si="3"/>
        <v>3278516</v>
      </c>
      <c r="N80" s="439" t="s">
        <v>246</v>
      </c>
      <c r="O80" s="439" t="s">
        <v>724</v>
      </c>
      <c r="P80" s="493" t="s">
        <v>1138</v>
      </c>
      <c r="Q80" s="440" t="s">
        <v>1139</v>
      </c>
      <c r="R80" s="900" t="s">
        <v>2007</v>
      </c>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row>
    <row r="81" spans="1:43" ht="76.5" x14ac:dyDescent="0.25">
      <c r="A81" s="495"/>
      <c r="B81" s="443" t="s">
        <v>1228</v>
      </c>
      <c r="C81" s="443">
        <v>442655</v>
      </c>
      <c r="D81" s="525">
        <v>683024</v>
      </c>
      <c r="E81" s="443">
        <v>3</v>
      </c>
      <c r="F81" s="445" t="s">
        <v>86</v>
      </c>
      <c r="G81" s="491">
        <v>43466</v>
      </c>
      <c r="H81" s="439" t="s">
        <v>56</v>
      </c>
      <c r="I81" s="439" t="s">
        <v>1136</v>
      </c>
      <c r="J81" s="912" t="s">
        <v>1137</v>
      </c>
      <c r="K81" s="439" t="s">
        <v>58</v>
      </c>
      <c r="L81" s="492">
        <f t="shared" si="2"/>
        <v>2049072</v>
      </c>
      <c r="M81" s="492">
        <f t="shared" si="3"/>
        <v>2049072</v>
      </c>
      <c r="N81" s="439" t="s">
        <v>246</v>
      </c>
      <c r="O81" s="439" t="s">
        <v>724</v>
      </c>
      <c r="P81" s="493" t="s">
        <v>1138</v>
      </c>
      <c r="Q81" s="440" t="s">
        <v>1139</v>
      </c>
      <c r="R81" s="900" t="s">
        <v>2007</v>
      </c>
      <c r="S81" s="485"/>
      <c r="T81" s="485"/>
      <c r="U81" s="485"/>
      <c r="V81" s="485"/>
      <c r="W81" s="485"/>
      <c r="X81" s="485"/>
      <c r="Y81" s="485"/>
      <c r="Z81" s="485"/>
      <c r="AA81" s="485"/>
      <c r="AB81" s="485"/>
      <c r="AC81" s="485"/>
      <c r="AD81" s="485"/>
      <c r="AE81" s="485"/>
      <c r="AF81" s="485"/>
      <c r="AG81" s="485"/>
      <c r="AH81" s="485"/>
      <c r="AI81" s="485"/>
      <c r="AJ81" s="485"/>
      <c r="AK81" s="485"/>
      <c r="AL81" s="485"/>
      <c r="AM81" s="485"/>
      <c r="AN81" s="485"/>
      <c r="AO81" s="485"/>
      <c r="AP81" s="485"/>
      <c r="AQ81" s="485"/>
    </row>
    <row r="82" spans="1:43" ht="76.5" x14ac:dyDescent="0.25">
      <c r="A82" s="495"/>
      <c r="B82" s="443" t="s">
        <v>1229</v>
      </c>
      <c r="C82" s="443">
        <v>442740</v>
      </c>
      <c r="D82" s="525">
        <v>1297745</v>
      </c>
      <c r="E82" s="443">
        <v>6</v>
      </c>
      <c r="F82" s="445" t="s">
        <v>86</v>
      </c>
      <c r="G82" s="491">
        <v>43466</v>
      </c>
      <c r="H82" s="439" t="s">
        <v>56</v>
      </c>
      <c r="I82" s="439" t="s">
        <v>1136</v>
      </c>
      <c r="J82" s="912" t="s">
        <v>1137</v>
      </c>
      <c r="K82" s="439" t="s">
        <v>58</v>
      </c>
      <c r="L82" s="492">
        <f t="shared" si="2"/>
        <v>7786470</v>
      </c>
      <c r="M82" s="492">
        <f t="shared" si="3"/>
        <v>7786470</v>
      </c>
      <c r="N82" s="439" t="s">
        <v>246</v>
      </c>
      <c r="O82" s="439" t="s">
        <v>724</v>
      </c>
      <c r="P82" s="493" t="s">
        <v>1138</v>
      </c>
      <c r="Q82" s="440" t="s">
        <v>1139</v>
      </c>
      <c r="R82" s="900" t="s">
        <v>2007</v>
      </c>
      <c r="S82" s="485"/>
      <c r="T82" s="485"/>
      <c r="U82" s="485"/>
      <c r="V82" s="485"/>
      <c r="W82" s="485"/>
      <c r="X82" s="485"/>
      <c r="Y82" s="485"/>
      <c r="Z82" s="485"/>
      <c r="AA82" s="485"/>
      <c r="AB82" s="485"/>
      <c r="AC82" s="485"/>
      <c r="AD82" s="485"/>
      <c r="AE82" s="485"/>
      <c r="AF82" s="485"/>
      <c r="AG82" s="485"/>
      <c r="AH82" s="485"/>
      <c r="AI82" s="485"/>
      <c r="AJ82" s="485"/>
      <c r="AK82" s="485"/>
      <c r="AL82" s="485"/>
      <c r="AM82" s="485"/>
      <c r="AN82" s="485"/>
      <c r="AO82" s="485"/>
      <c r="AP82" s="485"/>
      <c r="AQ82" s="485"/>
    </row>
    <row r="83" spans="1:43" ht="76.5" x14ac:dyDescent="0.25">
      <c r="A83" s="495"/>
      <c r="B83" s="443" t="s">
        <v>1230</v>
      </c>
      <c r="C83" s="443">
        <v>442785</v>
      </c>
      <c r="D83" s="525">
        <v>1161140</v>
      </c>
      <c r="E83" s="443">
        <v>1</v>
      </c>
      <c r="F83" s="445" t="s">
        <v>86</v>
      </c>
      <c r="G83" s="491">
        <v>43466</v>
      </c>
      <c r="H83" s="439" t="s">
        <v>56</v>
      </c>
      <c r="I83" s="439" t="s">
        <v>1136</v>
      </c>
      <c r="J83" s="912" t="s">
        <v>1137</v>
      </c>
      <c r="K83" s="439" t="s">
        <v>58</v>
      </c>
      <c r="L83" s="492">
        <f t="shared" si="2"/>
        <v>1161140</v>
      </c>
      <c r="M83" s="492">
        <f t="shared" si="3"/>
        <v>1161140</v>
      </c>
      <c r="N83" s="439" t="s">
        <v>246</v>
      </c>
      <c r="O83" s="439" t="s">
        <v>724</v>
      </c>
      <c r="P83" s="493" t="s">
        <v>1138</v>
      </c>
      <c r="Q83" s="440" t="s">
        <v>1139</v>
      </c>
      <c r="R83" s="900" t="s">
        <v>2007</v>
      </c>
      <c r="S83" s="485"/>
      <c r="T83" s="485"/>
      <c r="U83" s="485"/>
      <c r="V83" s="485"/>
      <c r="W83" s="485"/>
      <c r="X83" s="485"/>
      <c r="Y83" s="485"/>
      <c r="Z83" s="485"/>
      <c r="AA83" s="485"/>
      <c r="AB83" s="485"/>
      <c r="AC83" s="485"/>
      <c r="AD83" s="485"/>
      <c r="AE83" s="485"/>
      <c r="AF83" s="485"/>
      <c r="AG83" s="485"/>
      <c r="AH83" s="485"/>
      <c r="AI83" s="485"/>
      <c r="AJ83" s="485"/>
      <c r="AK83" s="485"/>
      <c r="AL83" s="485"/>
      <c r="AM83" s="485"/>
      <c r="AN83" s="485"/>
      <c r="AO83" s="485"/>
      <c r="AP83" s="485"/>
      <c r="AQ83" s="485"/>
    </row>
    <row r="84" spans="1:43" ht="76.5" x14ac:dyDescent="0.25">
      <c r="A84" s="495"/>
      <c r="B84" s="443" t="s">
        <v>1231</v>
      </c>
      <c r="C84" s="443">
        <v>465131</v>
      </c>
      <c r="D84" s="525">
        <v>1730327</v>
      </c>
      <c r="E84" s="443">
        <v>40</v>
      </c>
      <c r="F84" s="445" t="s">
        <v>86</v>
      </c>
      <c r="G84" s="491">
        <v>43466</v>
      </c>
      <c r="H84" s="439" t="s">
        <v>56</v>
      </c>
      <c r="I84" s="439" t="s">
        <v>1136</v>
      </c>
      <c r="J84" s="912" t="s">
        <v>1137</v>
      </c>
      <c r="K84" s="439" t="s">
        <v>58</v>
      </c>
      <c r="L84" s="492">
        <f t="shared" si="2"/>
        <v>69213080</v>
      </c>
      <c r="M84" s="492">
        <f t="shared" si="3"/>
        <v>69213080</v>
      </c>
      <c r="N84" s="439" t="s">
        <v>246</v>
      </c>
      <c r="O84" s="439" t="s">
        <v>724</v>
      </c>
      <c r="P84" s="493" t="s">
        <v>1138</v>
      </c>
      <c r="Q84" s="440" t="s">
        <v>1139</v>
      </c>
      <c r="R84" s="900" t="s">
        <v>2007</v>
      </c>
      <c r="S84" s="485"/>
      <c r="T84" s="485"/>
      <c r="U84" s="485"/>
      <c r="V84" s="485"/>
      <c r="W84" s="485"/>
      <c r="X84" s="485"/>
      <c r="Y84" s="485"/>
      <c r="Z84" s="485"/>
      <c r="AA84" s="485"/>
      <c r="AB84" s="485"/>
      <c r="AC84" s="485"/>
      <c r="AD84" s="485"/>
      <c r="AE84" s="485"/>
      <c r="AF84" s="485"/>
      <c r="AG84" s="485"/>
      <c r="AH84" s="485"/>
      <c r="AI84" s="485"/>
      <c r="AJ84" s="485"/>
      <c r="AK84" s="485"/>
      <c r="AL84" s="485"/>
      <c r="AM84" s="485"/>
      <c r="AN84" s="485"/>
      <c r="AO84" s="485"/>
      <c r="AP84" s="485"/>
      <c r="AQ84" s="485"/>
    </row>
    <row r="85" spans="1:43" ht="76.5" x14ac:dyDescent="0.25">
      <c r="A85" s="495"/>
      <c r="B85" s="443" t="s">
        <v>1232</v>
      </c>
      <c r="C85" s="443" t="s">
        <v>1233</v>
      </c>
      <c r="D85" s="525">
        <v>2288130</v>
      </c>
      <c r="E85" s="443">
        <v>4</v>
      </c>
      <c r="F85" s="445" t="s">
        <v>86</v>
      </c>
      <c r="G85" s="491">
        <v>43466</v>
      </c>
      <c r="H85" s="439" t="s">
        <v>56</v>
      </c>
      <c r="I85" s="439" t="s">
        <v>1136</v>
      </c>
      <c r="J85" s="912" t="s">
        <v>1137</v>
      </c>
      <c r="K85" s="439" t="s">
        <v>58</v>
      </c>
      <c r="L85" s="492">
        <f t="shared" si="2"/>
        <v>9152520</v>
      </c>
      <c r="M85" s="492">
        <f t="shared" si="3"/>
        <v>9152520</v>
      </c>
      <c r="N85" s="439" t="s">
        <v>246</v>
      </c>
      <c r="O85" s="439" t="s">
        <v>724</v>
      </c>
      <c r="P85" s="493" t="s">
        <v>1138</v>
      </c>
      <c r="Q85" s="440" t="s">
        <v>1139</v>
      </c>
      <c r="R85" s="900" t="s">
        <v>2007</v>
      </c>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row>
    <row r="86" spans="1:43" ht="76.5" x14ac:dyDescent="0.25">
      <c r="A86" s="495"/>
      <c r="B86" s="443" t="s">
        <v>1234</v>
      </c>
      <c r="C86" s="443">
        <v>472482</v>
      </c>
      <c r="D86" s="525">
        <v>1479885</v>
      </c>
      <c r="E86" s="443">
        <v>24</v>
      </c>
      <c r="F86" s="445" t="s">
        <v>86</v>
      </c>
      <c r="G86" s="491">
        <v>43466</v>
      </c>
      <c r="H86" s="439" t="s">
        <v>56</v>
      </c>
      <c r="I86" s="439" t="s">
        <v>1136</v>
      </c>
      <c r="J86" s="912" t="s">
        <v>1137</v>
      </c>
      <c r="K86" s="439" t="s">
        <v>58</v>
      </c>
      <c r="L86" s="492">
        <f t="shared" si="2"/>
        <v>35517240</v>
      </c>
      <c r="M86" s="492">
        <f t="shared" si="3"/>
        <v>35517240</v>
      </c>
      <c r="N86" s="439" t="s">
        <v>246</v>
      </c>
      <c r="O86" s="439" t="s">
        <v>724</v>
      </c>
      <c r="P86" s="493" t="s">
        <v>1138</v>
      </c>
      <c r="Q86" s="440" t="s">
        <v>1139</v>
      </c>
      <c r="R86" s="900" t="s">
        <v>2007</v>
      </c>
      <c r="S86" s="485"/>
      <c r="T86" s="485"/>
      <c r="U86" s="485"/>
      <c r="V86" s="485"/>
      <c r="W86" s="485"/>
      <c r="X86" s="485"/>
      <c r="Y86" s="485"/>
      <c r="Z86" s="485"/>
      <c r="AA86" s="485"/>
      <c r="AB86" s="485"/>
      <c r="AC86" s="485"/>
      <c r="AD86" s="485"/>
      <c r="AE86" s="485"/>
      <c r="AF86" s="485"/>
      <c r="AG86" s="485"/>
      <c r="AH86" s="485"/>
      <c r="AI86" s="485"/>
      <c r="AJ86" s="485"/>
      <c r="AK86" s="485"/>
      <c r="AL86" s="485"/>
      <c r="AM86" s="485"/>
      <c r="AN86" s="485"/>
      <c r="AO86" s="485"/>
      <c r="AP86" s="485"/>
      <c r="AQ86" s="485"/>
    </row>
    <row r="87" spans="1:43" ht="76.5" x14ac:dyDescent="0.25">
      <c r="A87" s="495"/>
      <c r="B87" s="443" t="s">
        <v>1235</v>
      </c>
      <c r="C87" s="443">
        <v>472525</v>
      </c>
      <c r="D87" s="525">
        <v>1479885</v>
      </c>
      <c r="E87" s="443">
        <v>24</v>
      </c>
      <c r="F87" s="445" t="s">
        <v>86</v>
      </c>
      <c r="G87" s="491">
        <v>43466</v>
      </c>
      <c r="H87" s="439" t="s">
        <v>56</v>
      </c>
      <c r="I87" s="439" t="s">
        <v>1136</v>
      </c>
      <c r="J87" s="912" t="s">
        <v>1137</v>
      </c>
      <c r="K87" s="439" t="s">
        <v>58</v>
      </c>
      <c r="L87" s="492">
        <f t="shared" si="2"/>
        <v>35517240</v>
      </c>
      <c r="M87" s="492">
        <f t="shared" si="3"/>
        <v>35517240</v>
      </c>
      <c r="N87" s="439" t="s">
        <v>246</v>
      </c>
      <c r="O87" s="439" t="s">
        <v>724</v>
      </c>
      <c r="P87" s="493" t="s">
        <v>1138</v>
      </c>
      <c r="Q87" s="440" t="s">
        <v>1139</v>
      </c>
      <c r="R87" s="900" t="s">
        <v>2007</v>
      </c>
      <c r="S87" s="485"/>
      <c r="T87" s="485"/>
      <c r="U87" s="485"/>
      <c r="V87" s="485"/>
      <c r="W87" s="485"/>
      <c r="X87" s="485"/>
      <c r="Y87" s="485"/>
      <c r="Z87" s="485"/>
      <c r="AA87" s="485"/>
      <c r="AB87" s="485"/>
      <c r="AC87" s="485"/>
      <c r="AD87" s="485"/>
      <c r="AE87" s="485"/>
      <c r="AF87" s="485"/>
      <c r="AG87" s="485"/>
      <c r="AH87" s="485"/>
      <c r="AI87" s="485"/>
      <c r="AJ87" s="485"/>
      <c r="AK87" s="485"/>
      <c r="AL87" s="485"/>
      <c r="AM87" s="485"/>
      <c r="AN87" s="485"/>
      <c r="AO87" s="485"/>
      <c r="AP87" s="485"/>
      <c r="AQ87" s="485"/>
    </row>
    <row r="88" spans="1:43" ht="76.5" x14ac:dyDescent="0.25">
      <c r="A88" s="495"/>
      <c r="B88" s="443" t="s">
        <v>1236</v>
      </c>
      <c r="C88" s="443">
        <v>472500</v>
      </c>
      <c r="D88" s="525">
        <v>1479885</v>
      </c>
      <c r="E88" s="443">
        <v>24</v>
      </c>
      <c r="F88" s="445" t="s">
        <v>86</v>
      </c>
      <c r="G88" s="491">
        <v>43466</v>
      </c>
      <c r="H88" s="439" t="s">
        <v>56</v>
      </c>
      <c r="I88" s="439" t="s">
        <v>1136</v>
      </c>
      <c r="J88" s="912" t="s">
        <v>1137</v>
      </c>
      <c r="K88" s="439" t="s">
        <v>58</v>
      </c>
      <c r="L88" s="492">
        <f t="shared" si="2"/>
        <v>35517240</v>
      </c>
      <c r="M88" s="492">
        <f t="shared" si="3"/>
        <v>35517240</v>
      </c>
      <c r="N88" s="439" t="s">
        <v>246</v>
      </c>
      <c r="O88" s="439" t="s">
        <v>724</v>
      </c>
      <c r="P88" s="493" t="s">
        <v>1138</v>
      </c>
      <c r="Q88" s="440" t="s">
        <v>1139</v>
      </c>
      <c r="R88" s="900" t="s">
        <v>2007</v>
      </c>
      <c r="S88" s="485"/>
      <c r="T88" s="485"/>
      <c r="U88" s="485"/>
      <c r="V88" s="485"/>
      <c r="W88" s="485"/>
      <c r="X88" s="485"/>
      <c r="Y88" s="485"/>
      <c r="Z88" s="485"/>
      <c r="AA88" s="485"/>
      <c r="AB88" s="485"/>
      <c r="AC88" s="485"/>
      <c r="AD88" s="485"/>
      <c r="AE88" s="485"/>
      <c r="AF88" s="485"/>
      <c r="AG88" s="485"/>
      <c r="AH88" s="485"/>
      <c r="AI88" s="485"/>
      <c r="AJ88" s="485"/>
      <c r="AK88" s="485"/>
      <c r="AL88" s="485"/>
      <c r="AM88" s="485"/>
      <c r="AN88" s="485"/>
      <c r="AO88" s="485"/>
      <c r="AP88" s="485"/>
      <c r="AQ88" s="485"/>
    </row>
    <row r="89" spans="1:43" ht="76.5" x14ac:dyDescent="0.25">
      <c r="A89" s="495"/>
      <c r="B89" s="443" t="s">
        <v>1237</v>
      </c>
      <c r="C89" s="443">
        <v>445360</v>
      </c>
      <c r="D89" s="525">
        <v>1548187</v>
      </c>
      <c r="E89" s="443">
        <v>11</v>
      </c>
      <c r="F89" s="445" t="s">
        <v>86</v>
      </c>
      <c r="G89" s="491">
        <v>43466</v>
      </c>
      <c r="H89" s="439" t="s">
        <v>56</v>
      </c>
      <c r="I89" s="439" t="s">
        <v>1136</v>
      </c>
      <c r="J89" s="912" t="s">
        <v>1137</v>
      </c>
      <c r="K89" s="439" t="s">
        <v>58</v>
      </c>
      <c r="L89" s="492">
        <f t="shared" si="2"/>
        <v>17030057</v>
      </c>
      <c r="M89" s="492">
        <f t="shared" si="3"/>
        <v>17030057</v>
      </c>
      <c r="N89" s="439" t="s">
        <v>246</v>
      </c>
      <c r="O89" s="439" t="s">
        <v>724</v>
      </c>
      <c r="P89" s="493" t="s">
        <v>1138</v>
      </c>
      <c r="Q89" s="440" t="s">
        <v>1139</v>
      </c>
      <c r="R89" s="900" t="s">
        <v>2007</v>
      </c>
      <c r="S89" s="485"/>
      <c r="T89" s="485"/>
      <c r="U89" s="485"/>
      <c r="V89" s="485"/>
      <c r="W89" s="485"/>
      <c r="X89" s="485"/>
      <c r="Y89" s="485"/>
      <c r="Z89" s="485"/>
      <c r="AA89" s="485"/>
      <c r="AB89" s="485"/>
      <c r="AC89" s="485"/>
      <c r="AD89" s="485"/>
      <c r="AE89" s="485"/>
      <c r="AF89" s="485"/>
      <c r="AG89" s="485"/>
      <c r="AH89" s="485"/>
      <c r="AI89" s="485"/>
      <c r="AJ89" s="485"/>
      <c r="AK89" s="485"/>
      <c r="AL89" s="485"/>
      <c r="AM89" s="485"/>
      <c r="AN89" s="485"/>
      <c r="AO89" s="485"/>
      <c r="AP89" s="485"/>
      <c r="AQ89" s="485"/>
    </row>
    <row r="90" spans="1:43" ht="76.5" x14ac:dyDescent="0.25">
      <c r="A90" s="495"/>
      <c r="B90" s="443" t="s">
        <v>1238</v>
      </c>
      <c r="C90" s="443" t="s">
        <v>1239</v>
      </c>
      <c r="D90" s="525">
        <v>724995</v>
      </c>
      <c r="E90" s="443">
        <v>48</v>
      </c>
      <c r="F90" s="445" t="s">
        <v>86</v>
      </c>
      <c r="G90" s="491">
        <v>43466</v>
      </c>
      <c r="H90" s="439" t="s">
        <v>56</v>
      </c>
      <c r="I90" s="439" t="s">
        <v>1136</v>
      </c>
      <c r="J90" s="912" t="s">
        <v>1137</v>
      </c>
      <c r="K90" s="439" t="s">
        <v>58</v>
      </c>
      <c r="L90" s="492">
        <f t="shared" si="2"/>
        <v>34799760</v>
      </c>
      <c r="M90" s="492">
        <f t="shared" si="3"/>
        <v>34799760</v>
      </c>
      <c r="N90" s="439" t="s">
        <v>246</v>
      </c>
      <c r="O90" s="439" t="s">
        <v>724</v>
      </c>
      <c r="P90" s="493" t="s">
        <v>1138</v>
      </c>
      <c r="Q90" s="440" t="s">
        <v>1139</v>
      </c>
      <c r="R90" s="900" t="s">
        <v>2007</v>
      </c>
      <c r="S90" s="485"/>
      <c r="T90" s="485"/>
      <c r="U90" s="485"/>
      <c r="V90" s="485"/>
      <c r="W90" s="485"/>
      <c r="X90" s="485"/>
      <c r="Y90" s="485"/>
      <c r="Z90" s="485"/>
      <c r="AA90" s="485"/>
      <c r="AB90" s="485"/>
      <c r="AC90" s="485"/>
      <c r="AD90" s="485"/>
      <c r="AE90" s="485"/>
      <c r="AF90" s="485"/>
      <c r="AG90" s="485"/>
      <c r="AH90" s="485"/>
      <c r="AI90" s="485"/>
      <c r="AJ90" s="485"/>
      <c r="AK90" s="485"/>
      <c r="AL90" s="485"/>
      <c r="AM90" s="485"/>
      <c r="AN90" s="485"/>
      <c r="AO90" s="485"/>
      <c r="AP90" s="485"/>
      <c r="AQ90" s="485"/>
    </row>
    <row r="91" spans="1:43" ht="76.5" x14ac:dyDescent="0.25">
      <c r="A91" s="495"/>
      <c r="B91" s="443" t="s">
        <v>1240</v>
      </c>
      <c r="C91" s="443" t="s">
        <v>1241</v>
      </c>
      <c r="D91" s="525">
        <v>899485</v>
      </c>
      <c r="E91" s="443">
        <v>48</v>
      </c>
      <c r="F91" s="445" t="s">
        <v>86</v>
      </c>
      <c r="G91" s="491">
        <v>43466</v>
      </c>
      <c r="H91" s="439" t="s">
        <v>56</v>
      </c>
      <c r="I91" s="439" t="s">
        <v>1136</v>
      </c>
      <c r="J91" s="912" t="s">
        <v>1137</v>
      </c>
      <c r="K91" s="439" t="s">
        <v>58</v>
      </c>
      <c r="L91" s="492">
        <f t="shared" si="2"/>
        <v>43175280</v>
      </c>
      <c r="M91" s="492">
        <f t="shared" si="3"/>
        <v>43175280</v>
      </c>
      <c r="N91" s="439" t="s">
        <v>246</v>
      </c>
      <c r="O91" s="439" t="s">
        <v>724</v>
      </c>
      <c r="P91" s="493" t="s">
        <v>1138</v>
      </c>
      <c r="Q91" s="440" t="s">
        <v>1139</v>
      </c>
      <c r="R91" s="900" t="s">
        <v>2007</v>
      </c>
      <c r="S91" s="485"/>
      <c r="T91" s="485"/>
      <c r="U91" s="485"/>
      <c r="V91" s="485"/>
      <c r="W91" s="485"/>
      <c r="X91" s="485"/>
      <c r="Y91" s="485"/>
      <c r="Z91" s="485"/>
      <c r="AA91" s="485"/>
      <c r="AB91" s="485"/>
      <c r="AC91" s="485"/>
      <c r="AD91" s="485"/>
      <c r="AE91" s="485"/>
      <c r="AF91" s="485"/>
      <c r="AG91" s="485"/>
      <c r="AH91" s="485"/>
      <c r="AI91" s="485"/>
      <c r="AJ91" s="485"/>
      <c r="AK91" s="485"/>
      <c r="AL91" s="485"/>
      <c r="AM91" s="485"/>
      <c r="AN91" s="485"/>
      <c r="AO91" s="485"/>
      <c r="AP91" s="485"/>
      <c r="AQ91" s="485"/>
    </row>
    <row r="92" spans="1:43" ht="76.5" x14ac:dyDescent="0.25">
      <c r="A92" s="495"/>
      <c r="B92" s="443" t="s">
        <v>1242</v>
      </c>
      <c r="C92" s="443">
        <v>445860</v>
      </c>
      <c r="D92" s="525">
        <v>344704</v>
      </c>
      <c r="E92" s="443">
        <v>10</v>
      </c>
      <c r="F92" s="445" t="s">
        <v>86</v>
      </c>
      <c r="G92" s="491">
        <v>43466</v>
      </c>
      <c r="H92" s="439" t="s">
        <v>56</v>
      </c>
      <c r="I92" s="439" t="s">
        <v>1136</v>
      </c>
      <c r="J92" s="912" t="s">
        <v>1137</v>
      </c>
      <c r="K92" s="439" t="s">
        <v>58</v>
      </c>
      <c r="L92" s="492">
        <f t="shared" si="2"/>
        <v>3447040</v>
      </c>
      <c r="M92" s="492">
        <f t="shared" si="3"/>
        <v>3447040</v>
      </c>
      <c r="N92" s="439" t="s">
        <v>246</v>
      </c>
      <c r="O92" s="439" t="s">
        <v>724</v>
      </c>
      <c r="P92" s="493" t="s">
        <v>1138</v>
      </c>
      <c r="Q92" s="440" t="s">
        <v>1139</v>
      </c>
      <c r="R92" s="900" t="s">
        <v>2007</v>
      </c>
      <c r="S92" s="485"/>
      <c r="T92" s="485"/>
      <c r="U92" s="485"/>
      <c r="V92" s="485"/>
      <c r="W92" s="485"/>
      <c r="X92" s="485"/>
      <c r="Y92" s="485"/>
      <c r="Z92" s="485"/>
      <c r="AA92" s="485"/>
      <c r="AB92" s="485"/>
      <c r="AC92" s="485"/>
      <c r="AD92" s="485"/>
      <c r="AE92" s="485"/>
      <c r="AF92" s="485"/>
      <c r="AG92" s="485"/>
      <c r="AH92" s="485"/>
      <c r="AI92" s="485"/>
      <c r="AJ92" s="485"/>
      <c r="AK92" s="485"/>
      <c r="AL92" s="485"/>
      <c r="AM92" s="485"/>
      <c r="AN92" s="485"/>
      <c r="AO92" s="485"/>
      <c r="AP92" s="485"/>
      <c r="AQ92" s="485"/>
    </row>
    <row r="93" spans="1:43" ht="76.5" x14ac:dyDescent="0.25">
      <c r="A93" s="498"/>
      <c r="B93" s="443" t="s">
        <v>1243</v>
      </c>
      <c r="C93" s="443" t="s">
        <v>1244</v>
      </c>
      <c r="D93" s="525">
        <v>614721</v>
      </c>
      <c r="E93" s="443">
        <v>30</v>
      </c>
      <c r="F93" s="445" t="s">
        <v>86</v>
      </c>
      <c r="G93" s="491">
        <v>43466</v>
      </c>
      <c r="H93" s="439" t="s">
        <v>56</v>
      </c>
      <c r="I93" s="439" t="s">
        <v>1136</v>
      </c>
      <c r="J93" s="912" t="s">
        <v>1137</v>
      </c>
      <c r="K93" s="439" t="s">
        <v>58</v>
      </c>
      <c r="L93" s="492">
        <f t="shared" si="2"/>
        <v>18441630</v>
      </c>
      <c r="M93" s="492">
        <f t="shared" si="3"/>
        <v>18441630</v>
      </c>
      <c r="N93" s="439" t="s">
        <v>246</v>
      </c>
      <c r="O93" s="439" t="s">
        <v>724</v>
      </c>
      <c r="P93" s="493" t="s">
        <v>1138</v>
      </c>
      <c r="Q93" s="440" t="s">
        <v>1139</v>
      </c>
      <c r="R93" s="900" t="s">
        <v>2007</v>
      </c>
      <c r="S93" s="486"/>
      <c r="T93" s="486"/>
      <c r="U93" s="486"/>
      <c r="V93" s="486"/>
      <c r="W93" s="486"/>
      <c r="X93" s="486"/>
      <c r="Y93" s="486"/>
      <c r="Z93" s="486"/>
      <c r="AA93" s="486"/>
      <c r="AB93" s="486"/>
      <c r="AC93" s="486"/>
      <c r="AD93" s="486"/>
      <c r="AE93" s="486"/>
      <c r="AF93" s="486"/>
      <c r="AG93" s="486"/>
      <c r="AH93" s="486"/>
      <c r="AI93" s="486"/>
      <c r="AJ93" s="486"/>
      <c r="AK93" s="486"/>
      <c r="AL93" s="486"/>
      <c r="AM93" s="486"/>
      <c r="AN93" s="486"/>
      <c r="AO93" s="486"/>
      <c r="AP93" s="486"/>
      <c r="AQ93" s="486"/>
    </row>
    <row r="94" spans="1:43" ht="76.5" x14ac:dyDescent="0.25">
      <c r="A94" s="499"/>
      <c r="B94" s="449" t="s">
        <v>1245</v>
      </c>
      <c r="C94" s="520">
        <v>311211</v>
      </c>
      <c r="D94" s="501">
        <v>508800</v>
      </c>
      <c r="E94" s="449">
        <v>33</v>
      </c>
      <c r="F94" s="449" t="s">
        <v>86</v>
      </c>
      <c r="G94" s="491">
        <v>43466</v>
      </c>
      <c r="H94" s="439" t="s">
        <v>56</v>
      </c>
      <c r="I94" s="448" t="s">
        <v>1136</v>
      </c>
      <c r="J94" s="912" t="s">
        <v>1137</v>
      </c>
      <c r="K94" s="448" t="s">
        <v>58</v>
      </c>
      <c r="L94" s="492">
        <f t="shared" si="2"/>
        <v>16790400</v>
      </c>
      <c r="M94" s="492">
        <f t="shared" si="3"/>
        <v>16790400</v>
      </c>
      <c r="N94" s="448" t="s">
        <v>246</v>
      </c>
      <c r="O94" s="448" t="s">
        <v>724</v>
      </c>
      <c r="P94" s="493" t="s">
        <v>1138</v>
      </c>
      <c r="Q94" s="440" t="s">
        <v>1139</v>
      </c>
      <c r="R94" s="900" t="s">
        <v>2007</v>
      </c>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row>
    <row r="95" spans="1:43" ht="76.5" x14ac:dyDescent="0.25">
      <c r="A95" s="499"/>
      <c r="B95" s="449" t="s">
        <v>1246</v>
      </c>
      <c r="C95" s="520">
        <v>311311</v>
      </c>
      <c r="D95" s="501">
        <v>508800</v>
      </c>
      <c r="E95" s="449">
        <v>6</v>
      </c>
      <c r="F95" s="449">
        <v>100</v>
      </c>
      <c r="G95" s="491">
        <v>43466</v>
      </c>
      <c r="H95" s="439" t="s">
        <v>56</v>
      </c>
      <c r="I95" s="448" t="s">
        <v>1136</v>
      </c>
      <c r="J95" s="912" t="s">
        <v>1137</v>
      </c>
      <c r="K95" s="448" t="s">
        <v>58</v>
      </c>
      <c r="L95" s="492">
        <f t="shared" si="2"/>
        <v>3052800</v>
      </c>
      <c r="M95" s="492">
        <f t="shared" si="3"/>
        <v>3052800</v>
      </c>
      <c r="N95" s="448" t="s">
        <v>246</v>
      </c>
      <c r="O95" s="448" t="s">
        <v>724</v>
      </c>
      <c r="P95" s="493" t="s">
        <v>1138</v>
      </c>
      <c r="Q95" s="440" t="s">
        <v>1139</v>
      </c>
      <c r="R95" s="900" t="s">
        <v>2007</v>
      </c>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row>
    <row r="96" spans="1:43" ht="76.5" x14ac:dyDescent="0.25">
      <c r="A96" s="499"/>
      <c r="B96" s="449" t="s">
        <v>1247</v>
      </c>
      <c r="C96" s="520">
        <v>311411</v>
      </c>
      <c r="D96" s="501">
        <v>508800</v>
      </c>
      <c r="E96" s="449">
        <v>8</v>
      </c>
      <c r="F96" s="449">
        <v>100</v>
      </c>
      <c r="G96" s="491">
        <v>43466</v>
      </c>
      <c r="H96" s="439" t="s">
        <v>56</v>
      </c>
      <c r="I96" s="448" t="s">
        <v>1136</v>
      </c>
      <c r="J96" s="912" t="s">
        <v>1137</v>
      </c>
      <c r="K96" s="448" t="s">
        <v>58</v>
      </c>
      <c r="L96" s="492">
        <f t="shared" si="2"/>
        <v>4070400</v>
      </c>
      <c r="M96" s="492">
        <f t="shared" si="3"/>
        <v>4070400</v>
      </c>
      <c r="N96" s="448" t="s">
        <v>246</v>
      </c>
      <c r="O96" s="448" t="s">
        <v>724</v>
      </c>
      <c r="P96" s="493" t="s">
        <v>1138</v>
      </c>
      <c r="Q96" s="440" t="s">
        <v>1139</v>
      </c>
      <c r="R96" s="900" t="s">
        <v>2007</v>
      </c>
      <c r="S96" s="485"/>
      <c r="T96" s="485"/>
      <c r="U96" s="485"/>
      <c r="V96" s="485"/>
      <c r="W96" s="485"/>
      <c r="X96" s="485"/>
      <c r="Y96" s="485"/>
      <c r="Z96" s="485"/>
      <c r="AA96" s="485"/>
      <c r="AB96" s="485"/>
      <c r="AC96" s="485"/>
      <c r="AD96" s="485"/>
      <c r="AE96" s="485"/>
      <c r="AF96" s="485"/>
      <c r="AG96" s="485"/>
      <c r="AH96" s="485"/>
      <c r="AI96" s="485"/>
      <c r="AJ96" s="485"/>
      <c r="AK96" s="485"/>
      <c r="AL96" s="433"/>
      <c r="AM96" s="433"/>
      <c r="AN96" s="433"/>
      <c r="AO96" s="433"/>
      <c r="AP96" s="433"/>
      <c r="AQ96" s="433"/>
    </row>
    <row r="97" spans="1:43" ht="76.5" x14ac:dyDescent="0.25">
      <c r="A97" s="499"/>
      <c r="B97" s="449" t="s">
        <v>1248</v>
      </c>
      <c r="C97" s="520">
        <v>311611</v>
      </c>
      <c r="D97" s="501">
        <v>508800</v>
      </c>
      <c r="E97" s="449">
        <v>8</v>
      </c>
      <c r="F97" s="449">
        <v>100</v>
      </c>
      <c r="G97" s="491">
        <v>43466</v>
      </c>
      <c r="H97" s="439" t="s">
        <v>56</v>
      </c>
      <c r="I97" s="448" t="s">
        <v>1136</v>
      </c>
      <c r="J97" s="912" t="s">
        <v>1137</v>
      </c>
      <c r="K97" s="448" t="s">
        <v>58</v>
      </c>
      <c r="L97" s="492">
        <f t="shared" si="2"/>
        <v>4070400</v>
      </c>
      <c r="M97" s="492">
        <f t="shared" si="3"/>
        <v>4070400</v>
      </c>
      <c r="N97" s="448" t="s">
        <v>246</v>
      </c>
      <c r="O97" s="448" t="s">
        <v>724</v>
      </c>
      <c r="P97" s="493" t="s">
        <v>1138</v>
      </c>
      <c r="Q97" s="440" t="s">
        <v>1139</v>
      </c>
      <c r="R97" s="900" t="s">
        <v>2007</v>
      </c>
      <c r="S97" s="485"/>
      <c r="T97" s="485"/>
      <c r="U97" s="485"/>
      <c r="V97" s="485"/>
      <c r="W97" s="485"/>
      <c r="X97" s="485"/>
      <c r="Y97" s="485"/>
      <c r="Z97" s="485"/>
      <c r="AA97" s="485"/>
      <c r="AB97" s="485"/>
      <c r="AC97" s="485"/>
      <c r="AD97" s="485"/>
      <c r="AE97" s="485"/>
      <c r="AF97" s="485"/>
      <c r="AG97" s="485"/>
      <c r="AH97" s="485"/>
      <c r="AI97" s="485"/>
      <c r="AJ97" s="485"/>
      <c r="AK97" s="485"/>
      <c r="AL97" s="421"/>
      <c r="AM97" s="421"/>
      <c r="AN97" s="421"/>
      <c r="AO97" s="421"/>
      <c r="AP97" s="421"/>
      <c r="AQ97" s="421"/>
    </row>
    <row r="98" spans="1:43" ht="76.5" x14ac:dyDescent="0.25">
      <c r="A98" s="499"/>
      <c r="B98" s="449" t="s">
        <v>1249</v>
      </c>
      <c r="C98" s="520">
        <v>312151</v>
      </c>
      <c r="D98" s="501">
        <v>565000</v>
      </c>
      <c r="E98" s="449">
        <v>2</v>
      </c>
      <c r="F98" s="449">
        <v>100</v>
      </c>
      <c r="G98" s="491">
        <v>43466</v>
      </c>
      <c r="H98" s="439" t="s">
        <v>56</v>
      </c>
      <c r="I98" s="448" t="s">
        <v>1136</v>
      </c>
      <c r="J98" s="912" t="s">
        <v>1137</v>
      </c>
      <c r="K98" s="448" t="s">
        <v>58</v>
      </c>
      <c r="L98" s="492">
        <f t="shared" si="2"/>
        <v>1130000</v>
      </c>
      <c r="M98" s="492">
        <f t="shared" si="3"/>
        <v>1130000</v>
      </c>
      <c r="N98" s="448" t="s">
        <v>246</v>
      </c>
      <c r="O98" s="448" t="s">
        <v>724</v>
      </c>
      <c r="P98" s="493" t="s">
        <v>1138</v>
      </c>
      <c r="Q98" s="440" t="s">
        <v>1139</v>
      </c>
      <c r="R98" s="900" t="s">
        <v>2007</v>
      </c>
      <c r="S98" s="485"/>
      <c r="T98" s="485"/>
      <c r="U98" s="485"/>
      <c r="V98" s="485"/>
      <c r="W98" s="485"/>
      <c r="X98" s="485"/>
      <c r="Y98" s="485"/>
      <c r="Z98" s="485"/>
      <c r="AA98" s="485"/>
      <c r="AB98" s="485"/>
      <c r="AC98" s="485"/>
      <c r="AD98" s="485"/>
      <c r="AE98" s="485"/>
      <c r="AF98" s="485"/>
      <c r="AG98" s="485"/>
      <c r="AH98" s="485"/>
      <c r="AI98" s="485"/>
      <c r="AJ98" s="485"/>
      <c r="AK98" s="485"/>
      <c r="AL98" s="421"/>
      <c r="AM98" s="421"/>
      <c r="AN98" s="421"/>
      <c r="AO98" s="421"/>
      <c r="AP98" s="421"/>
      <c r="AQ98" s="421"/>
    </row>
    <row r="99" spans="1:43" ht="76.5" x14ac:dyDescent="0.25">
      <c r="A99" s="499"/>
      <c r="B99" s="449" t="s">
        <v>1250</v>
      </c>
      <c r="C99" s="520">
        <v>312201</v>
      </c>
      <c r="D99" s="501">
        <v>565000</v>
      </c>
      <c r="E99" s="449">
        <v>1</v>
      </c>
      <c r="F99" s="449">
        <v>100</v>
      </c>
      <c r="G99" s="491">
        <v>43466</v>
      </c>
      <c r="H99" s="439" t="s">
        <v>56</v>
      </c>
      <c r="I99" s="448" t="s">
        <v>1136</v>
      </c>
      <c r="J99" s="912" t="s">
        <v>1137</v>
      </c>
      <c r="K99" s="448" t="s">
        <v>58</v>
      </c>
      <c r="L99" s="492">
        <f t="shared" si="2"/>
        <v>565000</v>
      </c>
      <c r="M99" s="492">
        <f t="shared" si="3"/>
        <v>565000</v>
      </c>
      <c r="N99" s="448" t="s">
        <v>246</v>
      </c>
      <c r="O99" s="448" t="s">
        <v>724</v>
      </c>
      <c r="P99" s="493" t="s">
        <v>1138</v>
      </c>
      <c r="Q99" s="440" t="s">
        <v>1139</v>
      </c>
      <c r="R99" s="900" t="s">
        <v>2007</v>
      </c>
      <c r="S99" s="485"/>
      <c r="T99" s="485"/>
      <c r="U99" s="485"/>
      <c r="V99" s="485"/>
      <c r="W99" s="485"/>
      <c r="X99" s="485"/>
      <c r="Y99" s="485"/>
      <c r="Z99" s="485"/>
      <c r="AA99" s="485"/>
      <c r="AB99" s="485"/>
      <c r="AC99" s="485"/>
      <c r="AD99" s="485"/>
      <c r="AE99" s="485"/>
      <c r="AF99" s="485"/>
      <c r="AG99" s="485"/>
      <c r="AH99" s="485"/>
      <c r="AI99" s="485"/>
      <c r="AJ99" s="485"/>
      <c r="AK99" s="485"/>
      <c r="AL99" s="421"/>
      <c r="AM99" s="421"/>
      <c r="AN99" s="421"/>
      <c r="AO99" s="421"/>
      <c r="AP99" s="421"/>
      <c r="AQ99" s="421"/>
    </row>
    <row r="100" spans="1:43" ht="76.5" x14ac:dyDescent="0.25">
      <c r="A100" s="499"/>
      <c r="B100" s="449" t="s">
        <v>1251</v>
      </c>
      <c r="C100" s="520">
        <v>312251</v>
      </c>
      <c r="D100" s="501">
        <v>565000</v>
      </c>
      <c r="E100" s="449">
        <v>1</v>
      </c>
      <c r="F100" s="449">
        <v>100</v>
      </c>
      <c r="G100" s="491">
        <v>43466</v>
      </c>
      <c r="H100" s="439" t="s">
        <v>56</v>
      </c>
      <c r="I100" s="448" t="s">
        <v>1136</v>
      </c>
      <c r="J100" s="912" t="s">
        <v>1137</v>
      </c>
      <c r="K100" s="448" t="s">
        <v>58</v>
      </c>
      <c r="L100" s="492">
        <f t="shared" si="2"/>
        <v>565000</v>
      </c>
      <c r="M100" s="492">
        <f t="shared" si="3"/>
        <v>565000</v>
      </c>
      <c r="N100" s="448" t="s">
        <v>246</v>
      </c>
      <c r="O100" s="448" t="s">
        <v>724</v>
      </c>
      <c r="P100" s="493" t="s">
        <v>1138</v>
      </c>
      <c r="Q100" s="440" t="s">
        <v>1139</v>
      </c>
      <c r="R100" s="900" t="s">
        <v>2007</v>
      </c>
      <c r="S100" s="485"/>
      <c r="T100" s="485"/>
      <c r="U100" s="485"/>
      <c r="V100" s="485"/>
      <c r="W100" s="485"/>
      <c r="X100" s="485"/>
      <c r="Y100" s="485"/>
      <c r="Z100" s="485"/>
      <c r="AA100" s="485"/>
      <c r="AB100" s="485"/>
      <c r="AC100" s="485"/>
      <c r="AD100" s="485"/>
      <c r="AE100" s="485"/>
      <c r="AF100" s="485"/>
      <c r="AG100" s="485"/>
      <c r="AH100" s="485"/>
      <c r="AI100" s="485"/>
      <c r="AJ100" s="485"/>
      <c r="AK100" s="485"/>
      <c r="AL100" s="421"/>
      <c r="AM100" s="421"/>
      <c r="AN100" s="421"/>
      <c r="AO100" s="421"/>
      <c r="AP100" s="421"/>
      <c r="AQ100" s="421"/>
    </row>
    <row r="101" spans="1:43" ht="76.5" x14ac:dyDescent="0.25">
      <c r="A101" s="499"/>
      <c r="B101" s="449" t="s">
        <v>1252</v>
      </c>
      <c r="C101" s="520">
        <v>312311</v>
      </c>
      <c r="D101" s="501">
        <v>565000</v>
      </c>
      <c r="E101" s="449">
        <v>2</v>
      </c>
      <c r="F101" s="449">
        <v>100</v>
      </c>
      <c r="G101" s="491">
        <v>43466</v>
      </c>
      <c r="H101" s="439" t="s">
        <v>56</v>
      </c>
      <c r="I101" s="448" t="s">
        <v>1136</v>
      </c>
      <c r="J101" s="912" t="s">
        <v>1137</v>
      </c>
      <c r="K101" s="448" t="s">
        <v>58</v>
      </c>
      <c r="L101" s="492">
        <f t="shared" si="2"/>
        <v>1130000</v>
      </c>
      <c r="M101" s="492">
        <f t="shared" si="3"/>
        <v>1130000</v>
      </c>
      <c r="N101" s="448" t="s">
        <v>246</v>
      </c>
      <c r="O101" s="448" t="s">
        <v>724</v>
      </c>
      <c r="P101" s="493" t="s">
        <v>1138</v>
      </c>
      <c r="Q101" s="440" t="s">
        <v>1139</v>
      </c>
      <c r="R101" s="900" t="s">
        <v>2007</v>
      </c>
      <c r="S101" s="485"/>
      <c r="T101" s="485"/>
      <c r="U101" s="485"/>
      <c r="V101" s="485"/>
      <c r="W101" s="485"/>
      <c r="X101" s="485"/>
      <c r="Y101" s="485"/>
      <c r="Z101" s="485"/>
      <c r="AA101" s="485"/>
      <c r="AB101" s="485"/>
      <c r="AC101" s="485"/>
      <c r="AD101" s="485"/>
      <c r="AE101" s="485"/>
      <c r="AF101" s="485"/>
      <c r="AG101" s="485"/>
      <c r="AH101" s="485"/>
      <c r="AI101" s="485"/>
      <c r="AJ101" s="485"/>
      <c r="AK101" s="485"/>
      <c r="AL101" s="421"/>
      <c r="AM101" s="421"/>
      <c r="AN101" s="421"/>
      <c r="AO101" s="421"/>
      <c r="AP101" s="421"/>
      <c r="AQ101" s="421"/>
    </row>
    <row r="102" spans="1:43" ht="76.5" x14ac:dyDescent="0.25">
      <c r="A102" s="502"/>
      <c r="B102" s="449" t="s">
        <v>1253</v>
      </c>
      <c r="C102" s="520">
        <v>310680</v>
      </c>
      <c r="D102" s="501">
        <v>480900</v>
      </c>
      <c r="E102" s="449">
        <v>1</v>
      </c>
      <c r="F102" s="449">
        <v>100</v>
      </c>
      <c r="G102" s="491">
        <v>43466</v>
      </c>
      <c r="H102" s="439" t="s">
        <v>56</v>
      </c>
      <c r="I102" s="448" t="s">
        <v>1136</v>
      </c>
      <c r="J102" s="912" t="s">
        <v>1137</v>
      </c>
      <c r="K102" s="448" t="s">
        <v>58</v>
      </c>
      <c r="L102" s="492">
        <f t="shared" si="2"/>
        <v>480900</v>
      </c>
      <c r="M102" s="492">
        <f t="shared" si="3"/>
        <v>480900</v>
      </c>
      <c r="N102" s="448" t="s">
        <v>246</v>
      </c>
      <c r="O102" s="448" t="s">
        <v>724</v>
      </c>
      <c r="P102" s="493" t="s">
        <v>1138</v>
      </c>
      <c r="Q102" s="440" t="s">
        <v>1139</v>
      </c>
      <c r="R102" s="900" t="s">
        <v>2007</v>
      </c>
      <c r="S102" s="485"/>
      <c r="T102" s="485"/>
      <c r="U102" s="485"/>
      <c r="V102" s="485"/>
      <c r="W102" s="485"/>
      <c r="X102" s="485"/>
      <c r="Y102" s="485"/>
      <c r="Z102" s="485"/>
      <c r="AA102" s="485"/>
      <c r="AB102" s="485"/>
      <c r="AC102" s="485"/>
      <c r="AD102" s="485"/>
      <c r="AE102" s="485"/>
      <c r="AF102" s="485"/>
      <c r="AG102" s="485"/>
      <c r="AH102" s="485"/>
      <c r="AI102" s="485"/>
      <c r="AJ102" s="485"/>
      <c r="AK102" s="485"/>
      <c r="AL102" s="421"/>
      <c r="AM102" s="421"/>
      <c r="AN102" s="421"/>
      <c r="AO102" s="421"/>
      <c r="AP102" s="421"/>
      <c r="AQ102" s="421"/>
    </row>
    <row r="103" spans="1:43" ht="76.5" x14ac:dyDescent="0.25">
      <c r="A103" s="498"/>
      <c r="B103" s="449" t="s">
        <v>1254</v>
      </c>
      <c r="C103" s="520" t="s">
        <v>1255</v>
      </c>
      <c r="D103" s="501">
        <v>221000</v>
      </c>
      <c r="E103" s="449">
        <v>50</v>
      </c>
      <c r="F103" s="449"/>
      <c r="G103" s="491">
        <v>43466</v>
      </c>
      <c r="H103" s="439" t="s">
        <v>56</v>
      </c>
      <c r="I103" s="448" t="s">
        <v>1136</v>
      </c>
      <c r="J103" s="912" t="s">
        <v>1137</v>
      </c>
      <c r="K103" s="448" t="s">
        <v>58</v>
      </c>
      <c r="L103" s="492">
        <f t="shared" si="2"/>
        <v>11050000</v>
      </c>
      <c r="M103" s="492">
        <f t="shared" si="3"/>
        <v>11050000</v>
      </c>
      <c r="N103" s="448" t="s">
        <v>246</v>
      </c>
      <c r="O103" s="448" t="s">
        <v>724</v>
      </c>
      <c r="P103" s="493" t="s">
        <v>1138</v>
      </c>
      <c r="Q103" s="440" t="s">
        <v>1139</v>
      </c>
      <c r="R103" s="900" t="s">
        <v>2007</v>
      </c>
      <c r="S103" s="486"/>
      <c r="T103" s="486"/>
      <c r="U103" s="486"/>
      <c r="V103" s="486"/>
      <c r="W103" s="486"/>
      <c r="X103" s="486"/>
      <c r="Y103" s="486"/>
      <c r="Z103" s="486"/>
      <c r="AA103" s="486"/>
      <c r="AB103" s="486"/>
      <c r="AC103" s="486"/>
      <c r="AD103" s="486"/>
      <c r="AE103" s="486"/>
      <c r="AF103" s="486"/>
      <c r="AG103" s="486"/>
      <c r="AH103" s="486"/>
      <c r="AI103" s="486"/>
      <c r="AJ103" s="486"/>
      <c r="AK103" s="486"/>
      <c r="AL103" s="421"/>
      <c r="AM103" s="421"/>
      <c r="AN103" s="421"/>
      <c r="AO103" s="421"/>
      <c r="AP103" s="421"/>
      <c r="AQ103" s="421"/>
    </row>
    <row r="104" spans="1:43" ht="76.5" x14ac:dyDescent="0.25">
      <c r="A104" s="499"/>
      <c r="B104" s="449" t="s">
        <v>1256</v>
      </c>
      <c r="C104" s="520">
        <v>313261</v>
      </c>
      <c r="D104" s="501">
        <v>938300</v>
      </c>
      <c r="E104" s="449">
        <v>2</v>
      </c>
      <c r="F104" s="449">
        <v>100</v>
      </c>
      <c r="G104" s="491">
        <v>43466</v>
      </c>
      <c r="H104" s="439" t="s">
        <v>56</v>
      </c>
      <c r="I104" s="448" t="s">
        <v>1136</v>
      </c>
      <c r="J104" s="912" t="s">
        <v>1137</v>
      </c>
      <c r="K104" s="448" t="s">
        <v>58</v>
      </c>
      <c r="L104" s="492">
        <f t="shared" si="2"/>
        <v>1876600</v>
      </c>
      <c r="M104" s="492">
        <f t="shared" si="3"/>
        <v>1876600</v>
      </c>
      <c r="N104" s="448" t="s">
        <v>246</v>
      </c>
      <c r="O104" s="448" t="s">
        <v>724</v>
      </c>
      <c r="P104" s="493" t="s">
        <v>1138</v>
      </c>
      <c r="Q104" s="440" t="s">
        <v>1139</v>
      </c>
      <c r="R104" s="900" t="s">
        <v>2007</v>
      </c>
      <c r="S104" s="485"/>
      <c r="T104" s="485"/>
      <c r="U104" s="485"/>
      <c r="V104" s="485"/>
      <c r="W104" s="485"/>
      <c r="X104" s="485"/>
      <c r="Y104" s="485"/>
      <c r="Z104" s="485"/>
      <c r="AA104" s="485"/>
      <c r="AB104" s="485"/>
      <c r="AC104" s="485"/>
      <c r="AD104" s="485"/>
      <c r="AE104" s="485"/>
      <c r="AF104" s="485"/>
      <c r="AG104" s="485"/>
      <c r="AH104" s="485"/>
      <c r="AI104" s="485"/>
      <c r="AJ104" s="485"/>
      <c r="AK104" s="485"/>
      <c r="AL104" s="421"/>
      <c r="AM104" s="421"/>
      <c r="AN104" s="421"/>
      <c r="AO104" s="421"/>
      <c r="AP104" s="421"/>
      <c r="AQ104" s="421"/>
    </row>
    <row r="105" spans="1:43" ht="76.5" x14ac:dyDescent="0.25">
      <c r="A105" s="499"/>
      <c r="B105" s="449" t="s">
        <v>1257</v>
      </c>
      <c r="C105" s="520">
        <v>314311</v>
      </c>
      <c r="D105" s="501">
        <v>827200</v>
      </c>
      <c r="E105" s="449">
        <v>2</v>
      </c>
      <c r="F105" s="449">
        <v>100</v>
      </c>
      <c r="G105" s="491">
        <v>43466</v>
      </c>
      <c r="H105" s="439" t="s">
        <v>56</v>
      </c>
      <c r="I105" s="448" t="s">
        <v>1136</v>
      </c>
      <c r="J105" s="912" t="s">
        <v>1137</v>
      </c>
      <c r="K105" s="448" t="s">
        <v>58</v>
      </c>
      <c r="L105" s="492">
        <f t="shared" si="2"/>
        <v>1654400</v>
      </c>
      <c r="M105" s="492">
        <f t="shared" si="3"/>
        <v>1654400</v>
      </c>
      <c r="N105" s="448" t="s">
        <v>246</v>
      </c>
      <c r="O105" s="448" t="s">
        <v>724</v>
      </c>
      <c r="P105" s="493" t="s">
        <v>1138</v>
      </c>
      <c r="Q105" s="440" t="s">
        <v>1139</v>
      </c>
      <c r="R105" s="900" t="s">
        <v>2007</v>
      </c>
      <c r="S105" s="485"/>
      <c r="T105" s="485"/>
      <c r="U105" s="485"/>
      <c r="V105" s="485"/>
      <c r="W105" s="485"/>
      <c r="X105" s="485"/>
      <c r="Y105" s="485"/>
      <c r="Z105" s="485"/>
      <c r="AA105" s="485"/>
      <c r="AB105" s="485"/>
      <c r="AC105" s="485"/>
      <c r="AD105" s="485"/>
      <c r="AE105" s="485"/>
      <c r="AF105" s="485"/>
      <c r="AG105" s="485"/>
      <c r="AH105" s="485"/>
      <c r="AI105" s="485"/>
      <c r="AJ105" s="485"/>
      <c r="AK105" s="485"/>
      <c r="AL105" s="421"/>
      <c r="AM105" s="421"/>
      <c r="AN105" s="421"/>
      <c r="AO105" s="421"/>
      <c r="AP105" s="421"/>
      <c r="AQ105" s="421"/>
    </row>
    <row r="106" spans="1:43" ht="76.5" x14ac:dyDescent="0.25">
      <c r="A106" s="499"/>
      <c r="B106" s="449" t="s">
        <v>1258</v>
      </c>
      <c r="C106" s="520">
        <v>314301</v>
      </c>
      <c r="D106" s="501">
        <v>1134100</v>
      </c>
      <c r="E106" s="449">
        <v>2</v>
      </c>
      <c r="F106" s="449">
        <v>100</v>
      </c>
      <c r="G106" s="491">
        <v>43466</v>
      </c>
      <c r="H106" s="439" t="s">
        <v>56</v>
      </c>
      <c r="I106" s="448" t="s">
        <v>1136</v>
      </c>
      <c r="J106" s="912" t="s">
        <v>1137</v>
      </c>
      <c r="K106" s="448" t="s">
        <v>58</v>
      </c>
      <c r="L106" s="492">
        <f t="shared" si="2"/>
        <v>2268200</v>
      </c>
      <c r="M106" s="492">
        <f t="shared" si="3"/>
        <v>2268200</v>
      </c>
      <c r="N106" s="448" t="s">
        <v>246</v>
      </c>
      <c r="O106" s="448" t="s">
        <v>724</v>
      </c>
      <c r="P106" s="493" t="s">
        <v>1138</v>
      </c>
      <c r="Q106" s="440" t="s">
        <v>1139</v>
      </c>
      <c r="R106" s="900" t="s">
        <v>2007</v>
      </c>
      <c r="S106" s="485"/>
      <c r="T106" s="485"/>
      <c r="U106" s="485"/>
      <c r="V106" s="485"/>
      <c r="W106" s="485"/>
      <c r="X106" s="485"/>
      <c r="Y106" s="485"/>
      <c r="Z106" s="485"/>
      <c r="AA106" s="485"/>
      <c r="AB106" s="485"/>
      <c r="AC106" s="485"/>
      <c r="AD106" s="485"/>
      <c r="AE106" s="485"/>
      <c r="AF106" s="485"/>
      <c r="AG106" s="485"/>
      <c r="AH106" s="485"/>
      <c r="AI106" s="485"/>
      <c r="AJ106" s="485"/>
      <c r="AK106" s="485"/>
      <c r="AL106" s="421"/>
      <c r="AM106" s="421"/>
      <c r="AN106" s="421"/>
      <c r="AO106" s="421"/>
      <c r="AP106" s="421"/>
      <c r="AQ106" s="421"/>
    </row>
    <row r="107" spans="1:43" ht="76.5" x14ac:dyDescent="0.25">
      <c r="A107" s="499"/>
      <c r="B107" s="449" t="s">
        <v>1259</v>
      </c>
      <c r="C107" s="520">
        <v>314211</v>
      </c>
      <c r="D107" s="501">
        <v>1134100</v>
      </c>
      <c r="E107" s="449">
        <v>2</v>
      </c>
      <c r="F107" s="449">
        <v>100</v>
      </c>
      <c r="G107" s="491">
        <v>43466</v>
      </c>
      <c r="H107" s="439" t="s">
        <v>56</v>
      </c>
      <c r="I107" s="448" t="s">
        <v>1136</v>
      </c>
      <c r="J107" s="912" t="s">
        <v>1137</v>
      </c>
      <c r="K107" s="448" t="s">
        <v>58</v>
      </c>
      <c r="L107" s="492">
        <f t="shared" si="2"/>
        <v>2268200</v>
      </c>
      <c r="M107" s="492">
        <f t="shared" si="3"/>
        <v>2268200</v>
      </c>
      <c r="N107" s="448" t="s">
        <v>246</v>
      </c>
      <c r="O107" s="448" t="s">
        <v>724</v>
      </c>
      <c r="P107" s="493" t="s">
        <v>1138</v>
      </c>
      <c r="Q107" s="440" t="s">
        <v>1139</v>
      </c>
      <c r="R107" s="900" t="s">
        <v>2007</v>
      </c>
      <c r="S107" s="485"/>
      <c r="T107" s="485"/>
      <c r="U107" s="485"/>
      <c r="V107" s="485"/>
      <c r="W107" s="485"/>
      <c r="X107" s="485"/>
      <c r="Y107" s="485"/>
      <c r="Z107" s="485"/>
      <c r="AA107" s="485"/>
      <c r="AB107" s="485"/>
      <c r="AC107" s="485"/>
      <c r="AD107" s="485"/>
      <c r="AE107" s="485"/>
      <c r="AF107" s="485"/>
      <c r="AG107" s="485"/>
      <c r="AH107" s="485"/>
      <c r="AI107" s="485"/>
      <c r="AJ107" s="485"/>
      <c r="AK107" s="485"/>
      <c r="AL107" s="421"/>
      <c r="AM107" s="421"/>
      <c r="AN107" s="421"/>
      <c r="AO107" s="421"/>
      <c r="AP107" s="421"/>
      <c r="AQ107" s="421"/>
    </row>
    <row r="108" spans="1:43" ht="76.5" x14ac:dyDescent="0.25">
      <c r="A108" s="499"/>
      <c r="B108" s="449" t="s">
        <v>1260</v>
      </c>
      <c r="C108" s="520">
        <v>314381</v>
      </c>
      <c r="D108" s="501">
        <v>723800</v>
      </c>
      <c r="E108" s="449">
        <v>8</v>
      </c>
      <c r="F108" s="449">
        <v>100</v>
      </c>
      <c r="G108" s="491">
        <v>43466</v>
      </c>
      <c r="H108" s="439" t="s">
        <v>56</v>
      </c>
      <c r="I108" s="448" t="s">
        <v>1136</v>
      </c>
      <c r="J108" s="912" t="s">
        <v>1137</v>
      </c>
      <c r="K108" s="448" t="s">
        <v>58</v>
      </c>
      <c r="L108" s="492">
        <f t="shared" si="2"/>
        <v>5790400</v>
      </c>
      <c r="M108" s="492">
        <f t="shared" si="3"/>
        <v>5790400</v>
      </c>
      <c r="N108" s="448" t="s">
        <v>246</v>
      </c>
      <c r="O108" s="448" t="s">
        <v>724</v>
      </c>
      <c r="P108" s="493" t="s">
        <v>1138</v>
      </c>
      <c r="Q108" s="440" t="s">
        <v>1139</v>
      </c>
      <c r="R108" s="900" t="s">
        <v>2007</v>
      </c>
      <c r="S108" s="485"/>
      <c r="T108" s="485"/>
      <c r="U108" s="485"/>
      <c r="V108" s="485"/>
      <c r="W108" s="485"/>
      <c r="X108" s="485"/>
      <c r="Y108" s="485"/>
      <c r="Z108" s="485"/>
      <c r="AA108" s="485"/>
      <c r="AB108" s="485"/>
      <c r="AC108" s="485"/>
      <c r="AD108" s="485"/>
      <c r="AE108" s="485"/>
      <c r="AF108" s="485"/>
      <c r="AG108" s="485"/>
      <c r="AH108" s="485"/>
      <c r="AI108" s="485"/>
      <c r="AJ108" s="485"/>
      <c r="AK108" s="485"/>
      <c r="AL108" s="421"/>
      <c r="AM108" s="421"/>
      <c r="AN108" s="421"/>
      <c r="AO108" s="421"/>
      <c r="AP108" s="421"/>
      <c r="AQ108" s="421"/>
    </row>
    <row r="109" spans="1:43" ht="76.5" x14ac:dyDescent="0.25">
      <c r="A109" s="499"/>
      <c r="B109" s="449" t="s">
        <v>1261</v>
      </c>
      <c r="C109" s="520">
        <v>314171</v>
      </c>
      <c r="D109" s="501">
        <v>1134100</v>
      </c>
      <c r="E109" s="449">
        <v>2</v>
      </c>
      <c r="F109" s="449">
        <v>100</v>
      </c>
      <c r="G109" s="491">
        <v>43466</v>
      </c>
      <c r="H109" s="439" t="s">
        <v>56</v>
      </c>
      <c r="I109" s="448" t="s">
        <v>1136</v>
      </c>
      <c r="J109" s="912" t="s">
        <v>1137</v>
      </c>
      <c r="K109" s="448" t="s">
        <v>58</v>
      </c>
      <c r="L109" s="492">
        <f t="shared" si="2"/>
        <v>2268200</v>
      </c>
      <c r="M109" s="492">
        <f t="shared" si="3"/>
        <v>2268200</v>
      </c>
      <c r="N109" s="448" t="s">
        <v>246</v>
      </c>
      <c r="O109" s="448" t="s">
        <v>724</v>
      </c>
      <c r="P109" s="493" t="s">
        <v>1138</v>
      </c>
      <c r="Q109" s="440" t="s">
        <v>1139</v>
      </c>
      <c r="R109" s="900" t="s">
        <v>2007</v>
      </c>
      <c r="S109" s="485"/>
      <c r="T109" s="485"/>
      <c r="U109" s="485"/>
      <c r="V109" s="485"/>
      <c r="W109" s="485"/>
      <c r="X109" s="485"/>
      <c r="Y109" s="485"/>
      <c r="Z109" s="485"/>
      <c r="AA109" s="485"/>
      <c r="AB109" s="485"/>
      <c r="AC109" s="485"/>
      <c r="AD109" s="485"/>
      <c r="AE109" s="485"/>
      <c r="AF109" s="485"/>
      <c r="AG109" s="485"/>
      <c r="AH109" s="485"/>
      <c r="AI109" s="485"/>
      <c r="AJ109" s="485"/>
      <c r="AK109" s="485"/>
      <c r="AL109" s="421"/>
      <c r="AM109" s="421"/>
      <c r="AN109" s="421"/>
      <c r="AO109" s="421"/>
      <c r="AP109" s="421"/>
      <c r="AQ109" s="421"/>
    </row>
    <row r="110" spans="1:43" ht="76.5" x14ac:dyDescent="0.25">
      <c r="A110" s="499"/>
      <c r="B110" s="449" t="s">
        <v>1262</v>
      </c>
      <c r="C110" s="520">
        <v>310780</v>
      </c>
      <c r="D110" s="501">
        <v>680900</v>
      </c>
      <c r="E110" s="449">
        <v>6</v>
      </c>
      <c r="F110" s="449">
        <v>100</v>
      </c>
      <c r="G110" s="491">
        <v>43466</v>
      </c>
      <c r="H110" s="439" t="s">
        <v>56</v>
      </c>
      <c r="I110" s="448" t="s">
        <v>1136</v>
      </c>
      <c r="J110" s="912" t="s">
        <v>1137</v>
      </c>
      <c r="K110" s="448" t="s">
        <v>58</v>
      </c>
      <c r="L110" s="492">
        <f t="shared" si="2"/>
        <v>4085400</v>
      </c>
      <c r="M110" s="492">
        <f t="shared" si="3"/>
        <v>4085400</v>
      </c>
      <c r="N110" s="448" t="s">
        <v>246</v>
      </c>
      <c r="O110" s="448" t="s">
        <v>724</v>
      </c>
      <c r="P110" s="493" t="s">
        <v>1138</v>
      </c>
      <c r="Q110" s="440" t="s">
        <v>1139</v>
      </c>
      <c r="R110" s="900" t="s">
        <v>2007</v>
      </c>
      <c r="S110" s="485"/>
      <c r="T110" s="485"/>
      <c r="U110" s="485"/>
      <c r="V110" s="485"/>
      <c r="W110" s="485"/>
      <c r="X110" s="485"/>
      <c r="Y110" s="485"/>
      <c r="Z110" s="485"/>
      <c r="AA110" s="485"/>
      <c r="AB110" s="485"/>
      <c r="AC110" s="485"/>
      <c r="AD110" s="485"/>
      <c r="AE110" s="485"/>
      <c r="AF110" s="485"/>
      <c r="AG110" s="485"/>
      <c r="AH110" s="485"/>
      <c r="AI110" s="485"/>
      <c r="AJ110" s="485"/>
      <c r="AK110" s="485"/>
      <c r="AL110" s="421"/>
      <c r="AM110" s="421"/>
      <c r="AN110" s="421"/>
      <c r="AO110" s="421"/>
      <c r="AP110" s="421"/>
      <c r="AQ110" s="421"/>
    </row>
    <row r="111" spans="1:43" ht="76.5" x14ac:dyDescent="0.25">
      <c r="A111" s="499"/>
      <c r="B111" s="449" t="s">
        <v>1263</v>
      </c>
      <c r="C111" s="520">
        <v>310710</v>
      </c>
      <c r="D111" s="501">
        <v>680900</v>
      </c>
      <c r="E111" s="449">
        <v>6</v>
      </c>
      <c r="F111" s="449">
        <v>100</v>
      </c>
      <c r="G111" s="491">
        <v>43466</v>
      </c>
      <c r="H111" s="439" t="s">
        <v>56</v>
      </c>
      <c r="I111" s="448" t="s">
        <v>1136</v>
      </c>
      <c r="J111" s="912" t="s">
        <v>1137</v>
      </c>
      <c r="K111" s="448" t="s">
        <v>58</v>
      </c>
      <c r="L111" s="492">
        <f t="shared" si="2"/>
        <v>4085400</v>
      </c>
      <c r="M111" s="492">
        <f t="shared" si="3"/>
        <v>4085400</v>
      </c>
      <c r="N111" s="448" t="s">
        <v>246</v>
      </c>
      <c r="O111" s="448" t="s">
        <v>724</v>
      </c>
      <c r="P111" s="493" t="s">
        <v>1138</v>
      </c>
      <c r="Q111" s="440" t="s">
        <v>1139</v>
      </c>
      <c r="R111" s="900" t="s">
        <v>2007</v>
      </c>
      <c r="S111" s="485"/>
      <c r="T111" s="485"/>
      <c r="U111" s="485"/>
      <c r="V111" s="485"/>
      <c r="W111" s="485"/>
      <c r="X111" s="485"/>
      <c r="Y111" s="485"/>
      <c r="Z111" s="485"/>
      <c r="AA111" s="485"/>
      <c r="AB111" s="485"/>
      <c r="AC111" s="485"/>
      <c r="AD111" s="485"/>
      <c r="AE111" s="485"/>
      <c r="AF111" s="485"/>
      <c r="AG111" s="485"/>
      <c r="AH111" s="485"/>
      <c r="AI111" s="485"/>
      <c r="AJ111" s="485"/>
      <c r="AK111" s="485"/>
      <c r="AL111" s="421"/>
      <c r="AM111" s="421"/>
      <c r="AN111" s="421"/>
      <c r="AO111" s="421"/>
      <c r="AP111" s="421"/>
      <c r="AQ111" s="421"/>
    </row>
    <row r="112" spans="1:43" ht="76.5" x14ac:dyDescent="0.25">
      <c r="A112" s="499"/>
      <c r="B112" s="449" t="s">
        <v>1264</v>
      </c>
      <c r="C112" s="520">
        <v>310730</v>
      </c>
      <c r="D112" s="501">
        <v>760100</v>
      </c>
      <c r="E112" s="449">
        <v>6</v>
      </c>
      <c r="F112" s="449">
        <v>100</v>
      </c>
      <c r="G112" s="491">
        <v>43466</v>
      </c>
      <c r="H112" s="439" t="s">
        <v>56</v>
      </c>
      <c r="I112" s="448" t="s">
        <v>1136</v>
      </c>
      <c r="J112" s="912" t="s">
        <v>1137</v>
      </c>
      <c r="K112" s="448" t="s">
        <v>58</v>
      </c>
      <c r="L112" s="492">
        <f t="shared" si="2"/>
        <v>4560600</v>
      </c>
      <c r="M112" s="492">
        <f t="shared" si="3"/>
        <v>4560600</v>
      </c>
      <c r="N112" s="448" t="s">
        <v>246</v>
      </c>
      <c r="O112" s="448" t="s">
        <v>724</v>
      </c>
      <c r="P112" s="493" t="s">
        <v>1138</v>
      </c>
      <c r="Q112" s="440" t="s">
        <v>1139</v>
      </c>
      <c r="R112" s="900" t="s">
        <v>2007</v>
      </c>
      <c r="S112" s="433"/>
      <c r="T112" s="433"/>
      <c r="U112" s="433"/>
      <c r="V112" s="433"/>
      <c r="W112" s="433"/>
      <c r="X112" s="433"/>
      <c r="Y112" s="433"/>
      <c r="Z112" s="433"/>
      <c r="AA112" s="433"/>
      <c r="AB112" s="433"/>
      <c r="AC112" s="433"/>
      <c r="AD112" s="433"/>
      <c r="AE112" s="433"/>
      <c r="AF112" s="433"/>
      <c r="AG112" s="433"/>
      <c r="AH112" s="433"/>
      <c r="AI112" s="433"/>
      <c r="AJ112" s="433"/>
      <c r="AK112" s="433"/>
      <c r="AL112" s="421"/>
      <c r="AM112" s="421"/>
      <c r="AN112" s="421"/>
      <c r="AO112" s="421"/>
      <c r="AP112" s="421"/>
      <c r="AQ112" s="421"/>
    </row>
    <row r="113" spans="1:43" ht="76.5" x14ac:dyDescent="0.25">
      <c r="A113" s="499"/>
      <c r="B113" s="449" t="s">
        <v>1265</v>
      </c>
      <c r="C113" s="520">
        <v>310720</v>
      </c>
      <c r="D113" s="501">
        <v>680900</v>
      </c>
      <c r="E113" s="449">
        <v>6</v>
      </c>
      <c r="F113" s="449">
        <v>100</v>
      </c>
      <c r="G113" s="491">
        <v>43466</v>
      </c>
      <c r="H113" s="439" t="s">
        <v>56</v>
      </c>
      <c r="I113" s="448" t="s">
        <v>1136</v>
      </c>
      <c r="J113" s="912" t="s">
        <v>1137</v>
      </c>
      <c r="K113" s="448" t="s">
        <v>58</v>
      </c>
      <c r="L113" s="492">
        <f t="shared" si="2"/>
        <v>4085400</v>
      </c>
      <c r="M113" s="492">
        <f t="shared" si="3"/>
        <v>4085400</v>
      </c>
      <c r="N113" s="448" t="s">
        <v>246</v>
      </c>
      <c r="O113" s="448" t="s">
        <v>724</v>
      </c>
      <c r="P113" s="493" t="s">
        <v>1138</v>
      </c>
      <c r="Q113" s="440" t="s">
        <v>1139</v>
      </c>
      <c r="R113" s="900" t="s">
        <v>2007</v>
      </c>
      <c r="S113" s="433"/>
      <c r="T113" s="433"/>
      <c r="U113" s="433"/>
      <c r="V113" s="433"/>
      <c r="W113" s="433"/>
      <c r="X113" s="433"/>
      <c r="Y113" s="433"/>
      <c r="Z113" s="433"/>
      <c r="AA113" s="433"/>
      <c r="AB113" s="433"/>
      <c r="AC113" s="433"/>
      <c r="AD113" s="433"/>
      <c r="AE113" s="433"/>
      <c r="AF113" s="421"/>
      <c r="AG113" s="421"/>
      <c r="AH113" s="421"/>
      <c r="AI113" s="421"/>
      <c r="AJ113" s="421"/>
      <c r="AK113" s="421"/>
      <c r="AL113" s="421"/>
      <c r="AM113" s="421"/>
      <c r="AN113" s="421"/>
      <c r="AO113" s="421"/>
      <c r="AP113" s="421"/>
      <c r="AQ113" s="421"/>
    </row>
    <row r="114" spans="1:43" ht="76.5" x14ac:dyDescent="0.25">
      <c r="A114" s="499"/>
      <c r="B114" s="449" t="s">
        <v>1266</v>
      </c>
      <c r="C114" s="520">
        <v>310755</v>
      </c>
      <c r="D114" s="501">
        <v>807400</v>
      </c>
      <c r="E114" s="449">
        <v>6</v>
      </c>
      <c r="F114" s="449">
        <v>100</v>
      </c>
      <c r="G114" s="491">
        <v>43466</v>
      </c>
      <c r="H114" s="439" t="s">
        <v>56</v>
      </c>
      <c r="I114" s="448" t="s">
        <v>1136</v>
      </c>
      <c r="J114" s="912" t="s">
        <v>1137</v>
      </c>
      <c r="K114" s="448" t="s">
        <v>58</v>
      </c>
      <c r="L114" s="492">
        <f t="shared" si="2"/>
        <v>4844400</v>
      </c>
      <c r="M114" s="492">
        <f t="shared" si="3"/>
        <v>4844400</v>
      </c>
      <c r="N114" s="448" t="s">
        <v>246</v>
      </c>
      <c r="O114" s="448" t="s">
        <v>724</v>
      </c>
      <c r="P114" s="493" t="s">
        <v>1138</v>
      </c>
      <c r="Q114" s="440" t="s">
        <v>1139</v>
      </c>
      <c r="R114" s="900" t="s">
        <v>2007</v>
      </c>
      <c r="S114" s="433"/>
      <c r="T114" s="433"/>
      <c r="U114" s="433"/>
      <c r="V114" s="433"/>
      <c r="W114" s="433"/>
      <c r="X114" s="433"/>
      <c r="Y114" s="433"/>
      <c r="Z114" s="433"/>
      <c r="AA114" s="433"/>
      <c r="AB114" s="433"/>
      <c r="AC114" s="433"/>
      <c r="AD114" s="433"/>
      <c r="AE114" s="433"/>
      <c r="AF114" s="421"/>
      <c r="AG114" s="421"/>
      <c r="AH114" s="421"/>
      <c r="AI114" s="421"/>
      <c r="AJ114" s="421"/>
      <c r="AK114" s="421"/>
      <c r="AL114" s="421"/>
      <c r="AM114" s="421"/>
      <c r="AN114" s="421"/>
      <c r="AO114" s="421"/>
      <c r="AP114" s="421"/>
      <c r="AQ114" s="421"/>
    </row>
    <row r="115" spans="1:43" ht="76.5" x14ac:dyDescent="0.25">
      <c r="A115" s="499"/>
      <c r="B115" s="449" t="s">
        <v>1267</v>
      </c>
      <c r="C115" s="520">
        <v>310745</v>
      </c>
      <c r="D115" s="501">
        <v>686400</v>
      </c>
      <c r="E115" s="449">
        <v>6</v>
      </c>
      <c r="F115" s="449">
        <v>100</v>
      </c>
      <c r="G115" s="491">
        <v>43466</v>
      </c>
      <c r="H115" s="439" t="s">
        <v>56</v>
      </c>
      <c r="I115" s="448" t="s">
        <v>1136</v>
      </c>
      <c r="J115" s="912" t="s">
        <v>1137</v>
      </c>
      <c r="K115" s="448" t="s">
        <v>58</v>
      </c>
      <c r="L115" s="492">
        <f t="shared" si="2"/>
        <v>4118400</v>
      </c>
      <c r="M115" s="492">
        <f t="shared" si="3"/>
        <v>4118400</v>
      </c>
      <c r="N115" s="448" t="s">
        <v>246</v>
      </c>
      <c r="O115" s="448" t="s">
        <v>724</v>
      </c>
      <c r="P115" s="493" t="s">
        <v>1138</v>
      </c>
      <c r="Q115" s="440" t="s">
        <v>1139</v>
      </c>
      <c r="R115" s="900" t="s">
        <v>2007</v>
      </c>
      <c r="S115" s="433"/>
      <c r="T115" s="433"/>
      <c r="U115" s="433"/>
      <c r="V115" s="433"/>
      <c r="W115" s="433"/>
      <c r="X115" s="433"/>
      <c r="Y115" s="433"/>
      <c r="Z115" s="433"/>
      <c r="AA115" s="433"/>
      <c r="AB115" s="433"/>
      <c r="AC115" s="433"/>
      <c r="AD115" s="433"/>
      <c r="AE115" s="433"/>
      <c r="AF115" s="421"/>
      <c r="AG115" s="421"/>
      <c r="AH115" s="421"/>
      <c r="AI115" s="421"/>
      <c r="AJ115" s="421"/>
      <c r="AK115" s="421"/>
      <c r="AL115" s="421"/>
      <c r="AM115" s="421"/>
      <c r="AN115" s="421"/>
      <c r="AO115" s="421"/>
      <c r="AP115" s="421"/>
      <c r="AQ115" s="421"/>
    </row>
    <row r="116" spans="1:43" ht="76.5" x14ac:dyDescent="0.25">
      <c r="A116" s="499"/>
      <c r="B116" s="449" t="s">
        <v>1268</v>
      </c>
      <c r="C116" s="520">
        <v>314471</v>
      </c>
      <c r="D116" s="501">
        <v>827200</v>
      </c>
      <c r="E116" s="449">
        <v>3</v>
      </c>
      <c r="F116" s="449">
        <v>100</v>
      </c>
      <c r="G116" s="491">
        <v>43466</v>
      </c>
      <c r="H116" s="439" t="s">
        <v>56</v>
      </c>
      <c r="I116" s="448" t="s">
        <v>1136</v>
      </c>
      <c r="J116" s="912" t="s">
        <v>1137</v>
      </c>
      <c r="K116" s="448" t="s">
        <v>58</v>
      </c>
      <c r="L116" s="492">
        <f t="shared" si="2"/>
        <v>2481600</v>
      </c>
      <c r="M116" s="492">
        <f t="shared" si="3"/>
        <v>2481600</v>
      </c>
      <c r="N116" s="448" t="s">
        <v>246</v>
      </c>
      <c r="O116" s="448" t="s">
        <v>724</v>
      </c>
      <c r="P116" s="493" t="s">
        <v>1138</v>
      </c>
      <c r="Q116" s="440" t="s">
        <v>1139</v>
      </c>
      <c r="R116" s="900" t="s">
        <v>2007</v>
      </c>
      <c r="S116" s="433"/>
      <c r="T116" s="433"/>
      <c r="U116" s="433"/>
      <c r="V116" s="433"/>
      <c r="W116" s="433"/>
      <c r="X116" s="433"/>
      <c r="Y116" s="433"/>
      <c r="Z116" s="433"/>
      <c r="AA116" s="433"/>
      <c r="AB116" s="433"/>
      <c r="AC116" s="433"/>
      <c r="AD116" s="433"/>
      <c r="AE116" s="433"/>
      <c r="AF116" s="421"/>
      <c r="AG116" s="421"/>
      <c r="AH116" s="421"/>
      <c r="AI116" s="421"/>
      <c r="AJ116" s="421"/>
      <c r="AK116" s="421"/>
      <c r="AL116" s="421"/>
      <c r="AM116" s="421"/>
      <c r="AN116" s="421"/>
      <c r="AO116" s="421"/>
      <c r="AP116" s="421"/>
      <c r="AQ116" s="421"/>
    </row>
    <row r="117" spans="1:43" ht="76.5" x14ac:dyDescent="0.25">
      <c r="A117" s="499"/>
      <c r="B117" s="449" t="s">
        <v>1269</v>
      </c>
      <c r="C117" s="520" t="s">
        <v>1270</v>
      </c>
      <c r="D117" s="501">
        <v>524700</v>
      </c>
      <c r="E117" s="449">
        <v>3</v>
      </c>
      <c r="F117" s="449">
        <v>96</v>
      </c>
      <c r="G117" s="491">
        <v>43466</v>
      </c>
      <c r="H117" s="439" t="s">
        <v>56</v>
      </c>
      <c r="I117" s="448" t="s">
        <v>1136</v>
      </c>
      <c r="J117" s="912" t="s">
        <v>1137</v>
      </c>
      <c r="K117" s="448" t="s">
        <v>58</v>
      </c>
      <c r="L117" s="492">
        <f t="shared" si="2"/>
        <v>1574100</v>
      </c>
      <c r="M117" s="492">
        <f t="shared" si="3"/>
        <v>1574100</v>
      </c>
      <c r="N117" s="448" t="s">
        <v>246</v>
      </c>
      <c r="O117" s="448" t="s">
        <v>724</v>
      </c>
      <c r="P117" s="493" t="s">
        <v>1138</v>
      </c>
      <c r="Q117" s="440" t="s">
        <v>1139</v>
      </c>
      <c r="R117" s="900" t="s">
        <v>2007</v>
      </c>
      <c r="S117" s="433"/>
      <c r="T117" s="433"/>
      <c r="U117" s="433"/>
      <c r="V117" s="433"/>
      <c r="W117" s="433"/>
      <c r="X117" s="433"/>
      <c r="Y117" s="433"/>
      <c r="Z117" s="433"/>
      <c r="AA117" s="433"/>
      <c r="AB117" s="433"/>
      <c r="AC117" s="433"/>
      <c r="AD117" s="433"/>
      <c r="AE117" s="433"/>
      <c r="AF117" s="421"/>
      <c r="AG117" s="421"/>
      <c r="AH117" s="421"/>
      <c r="AI117" s="421"/>
      <c r="AJ117" s="421"/>
      <c r="AK117" s="421"/>
      <c r="AL117" s="421"/>
      <c r="AM117" s="421"/>
      <c r="AN117" s="421"/>
      <c r="AO117" s="421"/>
      <c r="AP117" s="421"/>
      <c r="AQ117" s="421"/>
    </row>
    <row r="118" spans="1:43" ht="76.5" x14ac:dyDescent="0.25">
      <c r="A118" s="499"/>
      <c r="B118" s="449" t="s">
        <v>1271</v>
      </c>
      <c r="C118" s="520" t="s">
        <v>1272</v>
      </c>
      <c r="D118" s="501">
        <v>524700</v>
      </c>
      <c r="E118" s="449">
        <v>3</v>
      </c>
      <c r="F118" s="449">
        <v>96</v>
      </c>
      <c r="G118" s="491">
        <v>43466</v>
      </c>
      <c r="H118" s="439" t="s">
        <v>56</v>
      </c>
      <c r="I118" s="448" t="s">
        <v>1136</v>
      </c>
      <c r="J118" s="912" t="s">
        <v>1137</v>
      </c>
      <c r="K118" s="448" t="s">
        <v>58</v>
      </c>
      <c r="L118" s="492">
        <f t="shared" si="2"/>
        <v>1574100</v>
      </c>
      <c r="M118" s="492">
        <f t="shared" si="3"/>
        <v>1574100</v>
      </c>
      <c r="N118" s="448" t="s">
        <v>246</v>
      </c>
      <c r="O118" s="448" t="s">
        <v>724</v>
      </c>
      <c r="P118" s="493" t="s">
        <v>1138</v>
      </c>
      <c r="Q118" s="440" t="s">
        <v>1139</v>
      </c>
      <c r="R118" s="900" t="s">
        <v>2007</v>
      </c>
      <c r="S118" s="433"/>
      <c r="T118" s="433"/>
      <c r="U118" s="433"/>
      <c r="V118" s="433"/>
      <c r="W118" s="433"/>
      <c r="X118" s="433"/>
      <c r="Y118" s="433"/>
      <c r="Z118" s="433"/>
      <c r="AA118" s="433"/>
      <c r="AB118" s="433"/>
      <c r="AC118" s="433"/>
      <c r="AD118" s="433"/>
      <c r="AE118" s="433"/>
      <c r="AF118" s="421"/>
      <c r="AG118" s="421"/>
      <c r="AH118" s="421"/>
      <c r="AI118" s="421"/>
      <c r="AJ118" s="421"/>
      <c r="AK118" s="421"/>
      <c r="AL118" s="421"/>
      <c r="AM118" s="421"/>
      <c r="AN118" s="421"/>
      <c r="AO118" s="421"/>
      <c r="AP118" s="421"/>
      <c r="AQ118" s="421"/>
    </row>
    <row r="119" spans="1:43" ht="76.5" x14ac:dyDescent="0.25">
      <c r="A119" s="499"/>
      <c r="B119" s="449" t="s">
        <v>1273</v>
      </c>
      <c r="C119" s="520" t="s">
        <v>1274</v>
      </c>
      <c r="D119" s="501">
        <v>134960</v>
      </c>
      <c r="E119" s="449">
        <v>2</v>
      </c>
      <c r="F119" s="449" t="s">
        <v>73</v>
      </c>
      <c r="G119" s="491">
        <v>43466</v>
      </c>
      <c r="H119" s="439" t="s">
        <v>56</v>
      </c>
      <c r="I119" s="448" t="s">
        <v>1136</v>
      </c>
      <c r="J119" s="912" t="s">
        <v>1137</v>
      </c>
      <c r="K119" s="448" t="s">
        <v>58</v>
      </c>
      <c r="L119" s="492">
        <f t="shared" si="2"/>
        <v>269920</v>
      </c>
      <c r="M119" s="492">
        <f t="shared" si="3"/>
        <v>269920</v>
      </c>
      <c r="N119" s="448" t="s">
        <v>246</v>
      </c>
      <c r="O119" s="448" t="s">
        <v>724</v>
      </c>
      <c r="P119" s="493" t="s">
        <v>1138</v>
      </c>
      <c r="Q119" s="440" t="s">
        <v>1139</v>
      </c>
      <c r="R119" s="900" t="s">
        <v>2007</v>
      </c>
      <c r="S119" s="433"/>
      <c r="T119" s="433"/>
      <c r="U119" s="433"/>
      <c r="V119" s="433"/>
      <c r="W119" s="433"/>
      <c r="X119" s="433"/>
      <c r="Y119" s="433"/>
      <c r="Z119" s="433"/>
      <c r="AA119" s="433"/>
      <c r="AB119" s="433"/>
      <c r="AC119" s="433"/>
      <c r="AD119" s="433"/>
      <c r="AE119" s="433"/>
      <c r="AF119" s="421"/>
      <c r="AG119" s="421"/>
      <c r="AH119" s="421"/>
      <c r="AI119" s="421"/>
      <c r="AJ119" s="421"/>
      <c r="AK119" s="421"/>
      <c r="AL119" s="421"/>
      <c r="AM119" s="421"/>
      <c r="AN119" s="421"/>
      <c r="AO119" s="421"/>
      <c r="AP119" s="421"/>
      <c r="AQ119" s="421"/>
    </row>
    <row r="120" spans="1:43" ht="76.5" x14ac:dyDescent="0.25">
      <c r="A120" s="499"/>
      <c r="B120" s="449" t="s">
        <v>1275</v>
      </c>
      <c r="C120" s="520">
        <v>319109</v>
      </c>
      <c r="D120" s="501">
        <v>1173000</v>
      </c>
      <c r="E120" s="449">
        <v>2</v>
      </c>
      <c r="F120" s="520" t="s">
        <v>1276</v>
      </c>
      <c r="G120" s="491">
        <v>43466</v>
      </c>
      <c r="H120" s="439" t="s">
        <v>56</v>
      </c>
      <c r="I120" s="448" t="s">
        <v>1136</v>
      </c>
      <c r="J120" s="912" t="s">
        <v>1137</v>
      </c>
      <c r="K120" s="448" t="s">
        <v>58</v>
      </c>
      <c r="L120" s="492">
        <f t="shared" si="2"/>
        <v>2346000</v>
      </c>
      <c r="M120" s="492">
        <f t="shared" si="3"/>
        <v>2346000</v>
      </c>
      <c r="N120" s="448" t="s">
        <v>246</v>
      </c>
      <c r="O120" s="448" t="s">
        <v>724</v>
      </c>
      <c r="P120" s="493" t="s">
        <v>1138</v>
      </c>
      <c r="Q120" s="440" t="s">
        <v>1139</v>
      </c>
      <c r="R120" s="900" t="s">
        <v>2007</v>
      </c>
      <c r="S120" s="433"/>
      <c r="T120" s="433"/>
      <c r="U120" s="433"/>
      <c r="V120" s="433"/>
      <c r="W120" s="433"/>
      <c r="X120" s="433"/>
      <c r="Y120" s="433"/>
      <c r="Z120" s="433"/>
      <c r="AA120" s="433"/>
      <c r="AB120" s="433"/>
      <c r="AC120" s="433"/>
      <c r="AD120" s="433"/>
      <c r="AE120" s="433"/>
      <c r="AF120" s="421"/>
      <c r="AG120" s="421"/>
      <c r="AH120" s="421"/>
      <c r="AI120" s="421"/>
      <c r="AJ120" s="421"/>
      <c r="AK120" s="421"/>
      <c r="AL120" s="421"/>
      <c r="AM120" s="421"/>
      <c r="AN120" s="421"/>
      <c r="AO120" s="421"/>
      <c r="AP120" s="421"/>
      <c r="AQ120" s="421"/>
    </row>
    <row r="121" spans="1:43" ht="76.5" x14ac:dyDescent="0.25">
      <c r="A121" s="499"/>
      <c r="B121" s="449" t="s">
        <v>1277</v>
      </c>
      <c r="C121" s="520">
        <v>310781</v>
      </c>
      <c r="D121" s="501">
        <v>471000</v>
      </c>
      <c r="E121" s="449">
        <v>2</v>
      </c>
      <c r="F121" s="520" t="s">
        <v>1278</v>
      </c>
      <c r="G121" s="491">
        <v>43466</v>
      </c>
      <c r="H121" s="439" t="s">
        <v>56</v>
      </c>
      <c r="I121" s="448" t="s">
        <v>1136</v>
      </c>
      <c r="J121" s="912" t="s">
        <v>1137</v>
      </c>
      <c r="K121" s="448" t="s">
        <v>58</v>
      </c>
      <c r="L121" s="492">
        <f t="shared" si="2"/>
        <v>942000</v>
      </c>
      <c r="M121" s="492">
        <f t="shared" si="3"/>
        <v>942000</v>
      </c>
      <c r="N121" s="448" t="s">
        <v>246</v>
      </c>
      <c r="O121" s="448" t="s">
        <v>724</v>
      </c>
      <c r="P121" s="493" t="s">
        <v>1138</v>
      </c>
      <c r="Q121" s="440" t="s">
        <v>1139</v>
      </c>
      <c r="R121" s="900" t="s">
        <v>2007</v>
      </c>
      <c r="S121" s="433"/>
      <c r="T121" s="433"/>
      <c r="U121" s="433"/>
      <c r="V121" s="433"/>
      <c r="W121" s="433"/>
      <c r="X121" s="433"/>
      <c r="Y121" s="433"/>
      <c r="Z121" s="433"/>
      <c r="AA121" s="433"/>
      <c r="AB121" s="433"/>
      <c r="AC121" s="433"/>
      <c r="AD121" s="433"/>
      <c r="AE121" s="433"/>
      <c r="AF121" s="421"/>
      <c r="AG121" s="421"/>
      <c r="AH121" s="421"/>
      <c r="AI121" s="421"/>
      <c r="AJ121" s="421"/>
      <c r="AK121" s="421"/>
      <c r="AL121" s="421"/>
      <c r="AM121" s="421"/>
      <c r="AN121" s="421"/>
      <c r="AO121" s="421"/>
      <c r="AP121" s="421"/>
      <c r="AQ121" s="421"/>
    </row>
    <row r="122" spans="1:43" ht="76.5" x14ac:dyDescent="0.25">
      <c r="A122" s="499"/>
      <c r="B122" s="449" t="s">
        <v>1279</v>
      </c>
      <c r="C122" s="520">
        <v>310711</v>
      </c>
      <c r="D122" s="501">
        <v>471000</v>
      </c>
      <c r="E122" s="449">
        <v>2</v>
      </c>
      <c r="F122" s="520" t="s">
        <v>1280</v>
      </c>
      <c r="G122" s="491">
        <v>43466</v>
      </c>
      <c r="H122" s="439" t="s">
        <v>56</v>
      </c>
      <c r="I122" s="448" t="s">
        <v>1136</v>
      </c>
      <c r="J122" s="912" t="s">
        <v>1137</v>
      </c>
      <c r="K122" s="448" t="s">
        <v>58</v>
      </c>
      <c r="L122" s="492">
        <f t="shared" si="2"/>
        <v>942000</v>
      </c>
      <c r="M122" s="492">
        <f t="shared" si="3"/>
        <v>942000</v>
      </c>
      <c r="N122" s="448" t="s">
        <v>246</v>
      </c>
      <c r="O122" s="448" t="s">
        <v>724</v>
      </c>
      <c r="P122" s="493" t="s">
        <v>1138</v>
      </c>
      <c r="Q122" s="440" t="s">
        <v>1139</v>
      </c>
      <c r="R122" s="900" t="s">
        <v>2007</v>
      </c>
      <c r="S122" s="433"/>
      <c r="T122" s="433"/>
      <c r="U122" s="433"/>
      <c r="V122" s="433"/>
      <c r="W122" s="433"/>
      <c r="X122" s="433"/>
      <c r="Y122" s="433"/>
      <c r="Z122" s="433"/>
      <c r="AA122" s="433"/>
      <c r="AB122" s="433"/>
      <c r="AC122" s="433"/>
      <c r="AD122" s="433"/>
      <c r="AE122" s="433"/>
      <c r="AF122" s="421"/>
      <c r="AG122" s="421"/>
      <c r="AH122" s="421"/>
      <c r="AI122" s="421"/>
      <c r="AJ122" s="421"/>
      <c r="AK122" s="421"/>
      <c r="AL122" s="421"/>
      <c r="AM122" s="421"/>
      <c r="AN122" s="421"/>
      <c r="AO122" s="421"/>
      <c r="AP122" s="421"/>
      <c r="AQ122" s="421"/>
    </row>
    <row r="123" spans="1:43" ht="76.5" x14ac:dyDescent="0.25">
      <c r="A123" s="499"/>
      <c r="B123" s="449" t="s">
        <v>1281</v>
      </c>
      <c r="C123" s="520">
        <v>310731</v>
      </c>
      <c r="D123" s="501">
        <v>471000</v>
      </c>
      <c r="E123" s="449">
        <v>2</v>
      </c>
      <c r="F123" s="520" t="s">
        <v>1282</v>
      </c>
      <c r="G123" s="491">
        <v>43466</v>
      </c>
      <c r="H123" s="439" t="s">
        <v>56</v>
      </c>
      <c r="I123" s="448" t="s">
        <v>1136</v>
      </c>
      <c r="J123" s="912" t="s">
        <v>1137</v>
      </c>
      <c r="K123" s="448" t="s">
        <v>58</v>
      </c>
      <c r="L123" s="492">
        <f t="shared" si="2"/>
        <v>942000</v>
      </c>
      <c r="M123" s="492">
        <f t="shared" si="3"/>
        <v>942000</v>
      </c>
      <c r="N123" s="448" t="s">
        <v>246</v>
      </c>
      <c r="O123" s="448" t="s">
        <v>724</v>
      </c>
      <c r="P123" s="493" t="s">
        <v>1138</v>
      </c>
      <c r="Q123" s="440" t="s">
        <v>1139</v>
      </c>
      <c r="R123" s="900" t="s">
        <v>2007</v>
      </c>
      <c r="S123" s="433"/>
      <c r="T123" s="433"/>
      <c r="U123" s="433"/>
      <c r="V123" s="433"/>
      <c r="W123" s="433"/>
      <c r="X123" s="433"/>
      <c r="Y123" s="433"/>
      <c r="Z123" s="433"/>
      <c r="AA123" s="433"/>
      <c r="AB123" s="433"/>
      <c r="AC123" s="433"/>
      <c r="AD123" s="433"/>
      <c r="AE123" s="433"/>
      <c r="AF123" s="421"/>
      <c r="AG123" s="421"/>
      <c r="AH123" s="421"/>
      <c r="AI123" s="421"/>
      <c r="AJ123" s="421"/>
      <c r="AK123" s="421"/>
      <c r="AL123" s="421"/>
      <c r="AM123" s="421"/>
      <c r="AN123" s="421"/>
      <c r="AO123" s="421"/>
      <c r="AP123" s="421"/>
      <c r="AQ123" s="421"/>
    </row>
    <row r="124" spans="1:43" ht="76.5" x14ac:dyDescent="0.25">
      <c r="A124" s="499"/>
      <c r="B124" s="449" t="s">
        <v>1283</v>
      </c>
      <c r="C124" s="520">
        <v>310721</v>
      </c>
      <c r="D124" s="501">
        <v>471000</v>
      </c>
      <c r="E124" s="449">
        <v>2</v>
      </c>
      <c r="F124" s="520" t="s">
        <v>1284</v>
      </c>
      <c r="G124" s="491">
        <v>43466</v>
      </c>
      <c r="H124" s="439" t="s">
        <v>56</v>
      </c>
      <c r="I124" s="448" t="s">
        <v>1136</v>
      </c>
      <c r="J124" s="912" t="s">
        <v>1137</v>
      </c>
      <c r="K124" s="448" t="s">
        <v>58</v>
      </c>
      <c r="L124" s="492">
        <f t="shared" si="2"/>
        <v>942000</v>
      </c>
      <c r="M124" s="492">
        <f t="shared" si="3"/>
        <v>942000</v>
      </c>
      <c r="N124" s="448" t="s">
        <v>246</v>
      </c>
      <c r="O124" s="448" t="s">
        <v>724</v>
      </c>
      <c r="P124" s="493" t="s">
        <v>1138</v>
      </c>
      <c r="Q124" s="440" t="s">
        <v>1139</v>
      </c>
      <c r="R124" s="900" t="s">
        <v>2007</v>
      </c>
      <c r="S124" s="433"/>
      <c r="T124" s="433"/>
      <c r="U124" s="433"/>
      <c r="V124" s="433"/>
      <c r="W124" s="433"/>
      <c r="X124" s="433"/>
      <c r="Y124" s="433"/>
      <c r="Z124" s="433"/>
      <c r="AA124" s="433"/>
      <c r="AB124" s="433"/>
      <c r="AC124" s="433"/>
      <c r="AD124" s="433"/>
      <c r="AE124" s="433"/>
      <c r="AF124" s="421"/>
      <c r="AG124" s="421"/>
      <c r="AH124" s="421"/>
      <c r="AI124" s="421"/>
      <c r="AJ124" s="421"/>
      <c r="AK124" s="421"/>
      <c r="AL124" s="421"/>
      <c r="AM124" s="421"/>
      <c r="AN124" s="421"/>
      <c r="AO124" s="421"/>
      <c r="AP124" s="421"/>
      <c r="AQ124" s="421"/>
    </row>
    <row r="125" spans="1:43" ht="76.5" x14ac:dyDescent="0.25">
      <c r="A125" s="499"/>
      <c r="B125" s="449" t="s">
        <v>1285</v>
      </c>
      <c r="C125" s="520">
        <v>310756</v>
      </c>
      <c r="D125" s="501">
        <v>471000</v>
      </c>
      <c r="E125" s="449">
        <v>2</v>
      </c>
      <c r="F125" s="520" t="s">
        <v>1284</v>
      </c>
      <c r="G125" s="491">
        <v>43466</v>
      </c>
      <c r="H125" s="439" t="s">
        <v>56</v>
      </c>
      <c r="I125" s="448" t="s">
        <v>1136</v>
      </c>
      <c r="J125" s="912" t="s">
        <v>1137</v>
      </c>
      <c r="K125" s="448" t="s">
        <v>58</v>
      </c>
      <c r="L125" s="492">
        <f t="shared" si="2"/>
        <v>942000</v>
      </c>
      <c r="M125" s="492">
        <f t="shared" si="3"/>
        <v>942000</v>
      </c>
      <c r="N125" s="448" t="s">
        <v>246</v>
      </c>
      <c r="O125" s="448" t="s">
        <v>724</v>
      </c>
      <c r="P125" s="493" t="s">
        <v>1138</v>
      </c>
      <c r="Q125" s="440" t="s">
        <v>1139</v>
      </c>
      <c r="R125" s="900" t="s">
        <v>2007</v>
      </c>
      <c r="S125" s="433"/>
      <c r="T125" s="433"/>
      <c r="U125" s="433"/>
      <c r="V125" s="433"/>
      <c r="W125" s="433"/>
      <c r="X125" s="433"/>
      <c r="Y125" s="433"/>
      <c r="Z125" s="433"/>
      <c r="AA125" s="433"/>
      <c r="AB125" s="433"/>
      <c r="AC125" s="433"/>
      <c r="AD125" s="433"/>
      <c r="AE125" s="433"/>
      <c r="AF125" s="421"/>
      <c r="AG125" s="421"/>
      <c r="AH125" s="421"/>
      <c r="AI125" s="421"/>
      <c r="AJ125" s="421"/>
      <c r="AK125" s="421"/>
      <c r="AL125" s="421"/>
      <c r="AM125" s="421"/>
      <c r="AN125" s="421"/>
      <c r="AO125" s="421"/>
      <c r="AP125" s="421"/>
      <c r="AQ125" s="421"/>
    </row>
    <row r="126" spans="1:43" ht="76.5" x14ac:dyDescent="0.25">
      <c r="A126" s="499"/>
      <c r="B126" s="449" t="s">
        <v>1286</v>
      </c>
      <c r="C126" s="520">
        <v>310746</v>
      </c>
      <c r="D126" s="501">
        <v>471000</v>
      </c>
      <c r="E126" s="449">
        <v>2</v>
      </c>
      <c r="F126" s="520" t="s">
        <v>1284</v>
      </c>
      <c r="G126" s="491">
        <v>43466</v>
      </c>
      <c r="H126" s="439" t="s">
        <v>56</v>
      </c>
      <c r="I126" s="448" t="s">
        <v>1136</v>
      </c>
      <c r="J126" s="912" t="s">
        <v>1137</v>
      </c>
      <c r="K126" s="448" t="s">
        <v>58</v>
      </c>
      <c r="L126" s="492">
        <f t="shared" si="2"/>
        <v>942000</v>
      </c>
      <c r="M126" s="492">
        <f t="shared" si="3"/>
        <v>942000</v>
      </c>
      <c r="N126" s="448" t="s">
        <v>246</v>
      </c>
      <c r="O126" s="448" t="s">
        <v>724</v>
      </c>
      <c r="P126" s="493" t="s">
        <v>1138</v>
      </c>
      <c r="Q126" s="440" t="s">
        <v>1139</v>
      </c>
      <c r="R126" s="900" t="s">
        <v>2007</v>
      </c>
      <c r="S126" s="433"/>
      <c r="T126" s="433"/>
      <c r="U126" s="433"/>
      <c r="V126" s="433"/>
      <c r="W126" s="433"/>
      <c r="X126" s="433"/>
      <c r="Y126" s="433"/>
      <c r="Z126" s="433"/>
      <c r="AA126" s="433"/>
      <c r="AB126" s="433"/>
      <c r="AC126" s="433"/>
      <c r="AD126" s="433"/>
      <c r="AE126" s="433"/>
      <c r="AF126" s="421"/>
      <c r="AG126" s="421"/>
      <c r="AH126" s="421"/>
      <c r="AI126" s="421"/>
      <c r="AJ126" s="421"/>
      <c r="AK126" s="421"/>
      <c r="AL126" s="421"/>
      <c r="AM126" s="421"/>
      <c r="AN126" s="421"/>
      <c r="AO126" s="421"/>
      <c r="AP126" s="421"/>
      <c r="AQ126" s="421"/>
    </row>
    <row r="127" spans="1:43" ht="76.5" x14ac:dyDescent="0.25">
      <c r="A127" s="499"/>
      <c r="B127" s="449" t="s">
        <v>1287</v>
      </c>
      <c r="C127" s="520">
        <v>370</v>
      </c>
      <c r="D127" s="501">
        <v>1089900</v>
      </c>
      <c r="E127" s="449">
        <v>5</v>
      </c>
      <c r="F127" s="449" t="s">
        <v>1288</v>
      </c>
      <c r="G127" s="491">
        <v>43466</v>
      </c>
      <c r="H127" s="439" t="s">
        <v>56</v>
      </c>
      <c r="I127" s="448" t="s">
        <v>1136</v>
      </c>
      <c r="J127" s="912" t="s">
        <v>1137</v>
      </c>
      <c r="K127" s="448" t="s">
        <v>58</v>
      </c>
      <c r="L127" s="492">
        <f t="shared" si="2"/>
        <v>5449500</v>
      </c>
      <c r="M127" s="492">
        <f t="shared" si="3"/>
        <v>5449500</v>
      </c>
      <c r="N127" s="448" t="s">
        <v>246</v>
      </c>
      <c r="O127" s="448" t="s">
        <v>724</v>
      </c>
      <c r="P127" s="493" t="s">
        <v>1138</v>
      </c>
      <c r="Q127" s="440" t="s">
        <v>1139</v>
      </c>
      <c r="R127" s="900" t="s">
        <v>2007</v>
      </c>
      <c r="S127" s="447"/>
      <c r="T127" s="447"/>
      <c r="U127" s="447"/>
      <c r="V127" s="447"/>
      <c r="W127" s="433"/>
      <c r="X127" s="433"/>
      <c r="Y127" s="433"/>
      <c r="Z127" s="433"/>
      <c r="AA127" s="433"/>
      <c r="AB127" s="433"/>
      <c r="AC127" s="433"/>
      <c r="AD127" s="433"/>
      <c r="AE127" s="433"/>
      <c r="AF127" s="421"/>
      <c r="AG127" s="421"/>
      <c r="AH127" s="421"/>
      <c r="AI127" s="421"/>
      <c r="AJ127" s="421"/>
      <c r="AK127" s="421"/>
      <c r="AL127" s="421"/>
      <c r="AM127" s="421"/>
      <c r="AN127" s="421"/>
      <c r="AO127" s="421"/>
      <c r="AP127" s="421"/>
      <c r="AQ127" s="421"/>
    </row>
    <row r="128" spans="1:43" ht="76.5" x14ac:dyDescent="0.25">
      <c r="A128" s="499"/>
      <c r="B128" s="520" t="s">
        <v>1289</v>
      </c>
      <c r="C128" s="520">
        <v>319130</v>
      </c>
      <c r="D128" s="501">
        <v>555640</v>
      </c>
      <c r="E128" s="449">
        <v>10</v>
      </c>
      <c r="F128" s="520" t="s">
        <v>1290</v>
      </c>
      <c r="G128" s="491">
        <v>43466</v>
      </c>
      <c r="H128" s="439" t="s">
        <v>56</v>
      </c>
      <c r="I128" s="448" t="s">
        <v>1136</v>
      </c>
      <c r="J128" s="912" t="s">
        <v>1137</v>
      </c>
      <c r="K128" s="448" t="s">
        <v>58</v>
      </c>
      <c r="L128" s="492">
        <f t="shared" si="2"/>
        <v>5556400</v>
      </c>
      <c r="M128" s="492">
        <f t="shared" si="3"/>
        <v>5556400</v>
      </c>
      <c r="N128" s="448" t="s">
        <v>246</v>
      </c>
      <c r="O128" s="448" t="s">
        <v>724</v>
      </c>
      <c r="P128" s="493" t="s">
        <v>1138</v>
      </c>
      <c r="Q128" s="440" t="s">
        <v>1139</v>
      </c>
      <c r="R128" s="900" t="s">
        <v>2007</v>
      </c>
      <c r="S128" s="494"/>
      <c r="T128" s="494"/>
      <c r="U128" s="494"/>
      <c r="V128" s="494"/>
      <c r="W128" s="494"/>
      <c r="X128" s="494"/>
      <c r="Y128" s="494"/>
      <c r="Z128" s="494"/>
      <c r="AA128" s="494"/>
      <c r="AB128" s="494"/>
      <c r="AC128" s="494"/>
      <c r="AD128" s="494"/>
      <c r="AE128" s="494"/>
      <c r="AF128" s="447"/>
      <c r="AG128" s="447"/>
      <c r="AH128" s="447"/>
      <c r="AI128" s="447"/>
      <c r="AJ128" s="447"/>
      <c r="AK128" s="447"/>
      <c r="AL128" s="421"/>
      <c r="AM128" s="421"/>
      <c r="AN128" s="421"/>
      <c r="AO128" s="421"/>
      <c r="AP128" s="421"/>
      <c r="AQ128" s="421"/>
    </row>
    <row r="129" spans="1:43" ht="76.5" x14ac:dyDescent="0.25">
      <c r="A129" s="499"/>
      <c r="B129" s="520" t="s">
        <v>1291</v>
      </c>
      <c r="C129" s="520">
        <v>319100</v>
      </c>
      <c r="D129" s="501">
        <v>677000</v>
      </c>
      <c r="E129" s="449">
        <v>10</v>
      </c>
      <c r="F129" s="520" t="s">
        <v>1292</v>
      </c>
      <c r="G129" s="491">
        <v>43466</v>
      </c>
      <c r="H129" s="439" t="s">
        <v>56</v>
      </c>
      <c r="I129" s="448" t="s">
        <v>1136</v>
      </c>
      <c r="J129" s="912" t="s">
        <v>1137</v>
      </c>
      <c r="K129" s="448" t="s">
        <v>58</v>
      </c>
      <c r="L129" s="492">
        <f t="shared" si="2"/>
        <v>6770000</v>
      </c>
      <c r="M129" s="492">
        <f t="shared" si="3"/>
        <v>6770000</v>
      </c>
      <c r="N129" s="448" t="s">
        <v>246</v>
      </c>
      <c r="O129" s="448" t="s">
        <v>724</v>
      </c>
      <c r="P129" s="493" t="s">
        <v>1138</v>
      </c>
      <c r="Q129" s="440" t="s">
        <v>1139</v>
      </c>
      <c r="R129" s="900" t="s">
        <v>2007</v>
      </c>
      <c r="S129" s="494"/>
      <c r="T129" s="494"/>
      <c r="U129" s="494"/>
      <c r="V129" s="494"/>
      <c r="W129" s="494"/>
      <c r="X129" s="494"/>
      <c r="Y129" s="494"/>
      <c r="Z129" s="494"/>
      <c r="AA129" s="494"/>
      <c r="AB129" s="494"/>
      <c r="AC129" s="494"/>
      <c r="AD129" s="494"/>
      <c r="AE129" s="494"/>
      <c r="AF129" s="447"/>
      <c r="AG129" s="447"/>
      <c r="AH129" s="447"/>
      <c r="AI129" s="447"/>
      <c r="AJ129" s="447"/>
      <c r="AK129" s="447"/>
      <c r="AL129" s="421"/>
      <c r="AM129" s="421"/>
      <c r="AN129" s="421"/>
      <c r="AO129" s="421"/>
      <c r="AP129" s="421"/>
      <c r="AQ129" s="421"/>
    </row>
    <row r="130" spans="1:43" ht="76.5" x14ac:dyDescent="0.25">
      <c r="A130" s="499"/>
      <c r="B130" s="520" t="s">
        <v>1293</v>
      </c>
      <c r="C130" s="520">
        <v>319102</v>
      </c>
      <c r="D130" s="501">
        <v>387000</v>
      </c>
      <c r="E130" s="449">
        <v>10</v>
      </c>
      <c r="F130" s="520" t="s">
        <v>1294</v>
      </c>
      <c r="G130" s="491">
        <v>43466</v>
      </c>
      <c r="H130" s="439" t="s">
        <v>56</v>
      </c>
      <c r="I130" s="448" t="s">
        <v>1136</v>
      </c>
      <c r="J130" s="912" t="s">
        <v>1137</v>
      </c>
      <c r="K130" s="448" t="s">
        <v>58</v>
      </c>
      <c r="L130" s="492">
        <f t="shared" si="2"/>
        <v>3870000</v>
      </c>
      <c r="M130" s="492">
        <f t="shared" si="3"/>
        <v>3870000</v>
      </c>
      <c r="N130" s="448" t="s">
        <v>246</v>
      </c>
      <c r="O130" s="448" t="s">
        <v>724</v>
      </c>
      <c r="P130" s="493" t="s">
        <v>1138</v>
      </c>
      <c r="Q130" s="440" t="s">
        <v>1139</v>
      </c>
      <c r="R130" s="900" t="s">
        <v>2007</v>
      </c>
      <c r="S130" s="494"/>
      <c r="T130" s="494"/>
      <c r="U130" s="494"/>
      <c r="V130" s="494"/>
      <c r="W130" s="494"/>
      <c r="X130" s="494"/>
      <c r="Y130" s="494"/>
      <c r="Z130" s="494"/>
      <c r="AA130" s="494"/>
      <c r="AB130" s="494"/>
      <c r="AC130" s="494"/>
      <c r="AD130" s="494"/>
      <c r="AE130" s="494"/>
      <c r="AF130" s="447"/>
      <c r="AG130" s="447"/>
      <c r="AH130" s="447"/>
      <c r="AI130" s="447"/>
      <c r="AJ130" s="447"/>
      <c r="AK130" s="447"/>
      <c r="AL130" s="421"/>
      <c r="AM130" s="421"/>
      <c r="AN130" s="421"/>
      <c r="AO130" s="421"/>
      <c r="AP130" s="421"/>
      <c r="AQ130" s="421"/>
    </row>
    <row r="131" spans="1:43" ht="76.5" x14ac:dyDescent="0.25">
      <c r="A131" s="499"/>
      <c r="B131" s="520" t="s">
        <v>1295</v>
      </c>
      <c r="C131" s="520">
        <v>319150</v>
      </c>
      <c r="D131" s="501">
        <v>160000</v>
      </c>
      <c r="E131" s="449">
        <v>6</v>
      </c>
      <c r="F131" s="520" t="s">
        <v>1296</v>
      </c>
      <c r="G131" s="491">
        <v>43466</v>
      </c>
      <c r="H131" s="439" t="s">
        <v>56</v>
      </c>
      <c r="I131" s="448" t="s">
        <v>1136</v>
      </c>
      <c r="J131" s="912" t="s">
        <v>1137</v>
      </c>
      <c r="K131" s="448" t="s">
        <v>58</v>
      </c>
      <c r="L131" s="492">
        <f t="shared" si="2"/>
        <v>960000</v>
      </c>
      <c r="M131" s="492">
        <f t="shared" si="3"/>
        <v>960000</v>
      </c>
      <c r="N131" s="448" t="s">
        <v>246</v>
      </c>
      <c r="O131" s="448" t="s">
        <v>724</v>
      </c>
      <c r="P131" s="493" t="s">
        <v>1138</v>
      </c>
      <c r="Q131" s="440" t="s">
        <v>1139</v>
      </c>
      <c r="R131" s="900" t="s">
        <v>2007</v>
      </c>
      <c r="S131" s="494"/>
      <c r="T131" s="494"/>
      <c r="U131" s="494"/>
      <c r="V131" s="494"/>
      <c r="W131" s="494"/>
      <c r="X131" s="494"/>
      <c r="Y131" s="494"/>
      <c r="Z131" s="494"/>
      <c r="AA131" s="494"/>
      <c r="AB131" s="494"/>
      <c r="AC131" s="494"/>
      <c r="AD131" s="494"/>
      <c r="AE131" s="494"/>
      <c r="AF131" s="447"/>
      <c r="AG131" s="447"/>
      <c r="AH131" s="447"/>
      <c r="AI131" s="447"/>
      <c r="AJ131" s="447"/>
      <c r="AK131" s="447"/>
      <c r="AL131" s="421"/>
      <c r="AM131" s="421"/>
      <c r="AN131" s="421"/>
      <c r="AO131" s="421"/>
      <c r="AP131" s="421"/>
      <c r="AQ131" s="421"/>
    </row>
    <row r="132" spans="1:43" ht="76.5" x14ac:dyDescent="0.25">
      <c r="A132" s="499"/>
      <c r="B132" s="520" t="s">
        <v>1297</v>
      </c>
      <c r="C132" s="520">
        <v>310990</v>
      </c>
      <c r="D132" s="501">
        <v>420000</v>
      </c>
      <c r="E132" s="449">
        <v>4</v>
      </c>
      <c r="F132" s="520" t="s">
        <v>1298</v>
      </c>
      <c r="G132" s="491">
        <v>43466</v>
      </c>
      <c r="H132" s="439" t="s">
        <v>56</v>
      </c>
      <c r="I132" s="448" t="s">
        <v>1136</v>
      </c>
      <c r="J132" s="912" t="s">
        <v>1137</v>
      </c>
      <c r="K132" s="448" t="s">
        <v>58</v>
      </c>
      <c r="L132" s="492">
        <f t="shared" si="2"/>
        <v>1680000</v>
      </c>
      <c r="M132" s="492">
        <f t="shared" si="3"/>
        <v>1680000</v>
      </c>
      <c r="N132" s="448" t="s">
        <v>246</v>
      </c>
      <c r="O132" s="448" t="s">
        <v>724</v>
      </c>
      <c r="P132" s="493" t="s">
        <v>1138</v>
      </c>
      <c r="Q132" s="440" t="s">
        <v>1139</v>
      </c>
      <c r="R132" s="900" t="s">
        <v>2007</v>
      </c>
      <c r="S132" s="494"/>
      <c r="T132" s="494"/>
      <c r="U132" s="494"/>
      <c r="V132" s="494"/>
      <c r="W132" s="494"/>
      <c r="X132" s="494"/>
      <c r="Y132" s="494"/>
      <c r="Z132" s="494"/>
      <c r="AA132" s="494"/>
      <c r="AB132" s="494"/>
      <c r="AC132" s="494"/>
      <c r="AD132" s="494"/>
      <c r="AE132" s="494"/>
      <c r="AF132" s="447"/>
      <c r="AG132" s="447"/>
      <c r="AH132" s="447"/>
      <c r="AI132" s="447"/>
      <c r="AJ132" s="447"/>
      <c r="AK132" s="447"/>
      <c r="AL132" s="421"/>
      <c r="AM132" s="421"/>
      <c r="AN132" s="421"/>
      <c r="AO132" s="421"/>
      <c r="AP132" s="421"/>
      <c r="AQ132" s="421"/>
    </row>
    <row r="133" spans="1:43" ht="76.5" x14ac:dyDescent="0.25">
      <c r="A133" s="499"/>
      <c r="B133" s="520" t="s">
        <v>1299</v>
      </c>
      <c r="C133" s="520">
        <v>450003</v>
      </c>
      <c r="D133" s="501">
        <v>111360</v>
      </c>
      <c r="E133" s="449">
        <v>4</v>
      </c>
      <c r="F133" s="520" t="s">
        <v>1300</v>
      </c>
      <c r="G133" s="491">
        <v>43466</v>
      </c>
      <c r="H133" s="439" t="s">
        <v>56</v>
      </c>
      <c r="I133" s="448" t="s">
        <v>1136</v>
      </c>
      <c r="J133" s="912" t="s">
        <v>1137</v>
      </c>
      <c r="K133" s="448" t="s">
        <v>58</v>
      </c>
      <c r="L133" s="492">
        <f t="shared" si="2"/>
        <v>445440</v>
      </c>
      <c r="M133" s="492">
        <f t="shared" si="3"/>
        <v>445440</v>
      </c>
      <c r="N133" s="448" t="s">
        <v>246</v>
      </c>
      <c r="O133" s="448" t="s">
        <v>724</v>
      </c>
      <c r="P133" s="493" t="s">
        <v>1138</v>
      </c>
      <c r="Q133" s="440" t="s">
        <v>1139</v>
      </c>
      <c r="R133" s="900" t="s">
        <v>2007</v>
      </c>
      <c r="S133" s="494"/>
      <c r="T133" s="494"/>
      <c r="U133" s="494"/>
      <c r="V133" s="494"/>
      <c r="W133" s="494"/>
      <c r="X133" s="494"/>
      <c r="Y133" s="494"/>
      <c r="Z133" s="494"/>
      <c r="AA133" s="494"/>
      <c r="AB133" s="494"/>
      <c r="AC133" s="494"/>
      <c r="AD133" s="494"/>
      <c r="AE133" s="494"/>
      <c r="AF133" s="447"/>
      <c r="AG133" s="447"/>
      <c r="AH133" s="447"/>
      <c r="AI133" s="447"/>
      <c r="AJ133" s="447"/>
      <c r="AK133" s="447"/>
      <c r="AL133" s="421"/>
      <c r="AM133" s="421"/>
      <c r="AN133" s="421"/>
      <c r="AO133" s="421"/>
      <c r="AP133" s="421"/>
      <c r="AQ133" s="421"/>
    </row>
    <row r="134" spans="1:43" ht="76.5" x14ac:dyDescent="0.25">
      <c r="A134" s="499"/>
      <c r="B134" s="449" t="s">
        <v>1301</v>
      </c>
      <c r="C134" s="449">
        <v>40450480</v>
      </c>
      <c r="D134" s="501">
        <v>1930500</v>
      </c>
      <c r="E134" s="520">
        <v>8</v>
      </c>
      <c r="F134" s="449" t="s">
        <v>1302</v>
      </c>
      <c r="G134" s="491">
        <v>43466</v>
      </c>
      <c r="H134" s="439" t="s">
        <v>56</v>
      </c>
      <c r="I134" s="448" t="s">
        <v>1136</v>
      </c>
      <c r="J134" s="912" t="s">
        <v>1137</v>
      </c>
      <c r="K134" s="448" t="s">
        <v>58</v>
      </c>
      <c r="L134" s="492">
        <f t="shared" si="2"/>
        <v>15444000</v>
      </c>
      <c r="M134" s="492">
        <f t="shared" si="3"/>
        <v>15444000</v>
      </c>
      <c r="N134" s="448" t="s">
        <v>246</v>
      </c>
      <c r="O134" s="448" t="s">
        <v>724</v>
      </c>
      <c r="P134" s="493" t="s">
        <v>1138</v>
      </c>
      <c r="Q134" s="440" t="s">
        <v>1139</v>
      </c>
      <c r="R134" s="900" t="s">
        <v>2007</v>
      </c>
      <c r="S134" s="494"/>
      <c r="T134" s="494"/>
      <c r="U134" s="494"/>
      <c r="V134" s="494"/>
      <c r="W134" s="494"/>
      <c r="X134" s="494"/>
      <c r="Y134" s="494"/>
      <c r="Z134" s="494"/>
      <c r="AA134" s="494"/>
      <c r="AB134" s="494"/>
      <c r="AC134" s="494"/>
      <c r="AD134" s="494"/>
      <c r="AE134" s="494"/>
      <c r="AF134" s="447"/>
      <c r="AG134" s="447"/>
      <c r="AH134" s="447"/>
      <c r="AI134" s="447"/>
      <c r="AJ134" s="447"/>
      <c r="AK134" s="447"/>
      <c r="AL134" s="421"/>
      <c r="AM134" s="421"/>
      <c r="AN134" s="421"/>
      <c r="AO134" s="421"/>
      <c r="AP134" s="421"/>
      <c r="AQ134" s="421"/>
    </row>
    <row r="135" spans="1:43" ht="76.5" x14ac:dyDescent="0.25">
      <c r="A135" s="499"/>
      <c r="B135" s="449" t="s">
        <v>1303</v>
      </c>
      <c r="C135" s="449">
        <v>708100</v>
      </c>
      <c r="D135" s="501">
        <v>767000</v>
      </c>
      <c r="E135" s="520">
        <v>4</v>
      </c>
      <c r="F135" s="449" t="s">
        <v>1304</v>
      </c>
      <c r="G135" s="491">
        <v>43466</v>
      </c>
      <c r="H135" s="439" t="s">
        <v>56</v>
      </c>
      <c r="I135" s="448" t="s">
        <v>1136</v>
      </c>
      <c r="J135" s="912" t="s">
        <v>1137</v>
      </c>
      <c r="K135" s="448" t="s">
        <v>58</v>
      </c>
      <c r="L135" s="492">
        <f t="shared" si="2"/>
        <v>3068000</v>
      </c>
      <c r="M135" s="492">
        <f t="shared" si="3"/>
        <v>3068000</v>
      </c>
      <c r="N135" s="448" t="s">
        <v>246</v>
      </c>
      <c r="O135" s="448" t="s">
        <v>724</v>
      </c>
      <c r="P135" s="493" t="s">
        <v>1138</v>
      </c>
      <c r="Q135" s="440" t="s">
        <v>1139</v>
      </c>
      <c r="R135" s="900" t="s">
        <v>2007</v>
      </c>
      <c r="S135" s="494"/>
      <c r="T135" s="494"/>
      <c r="U135" s="494"/>
      <c r="V135" s="494"/>
      <c r="W135" s="494"/>
      <c r="X135" s="494"/>
      <c r="Y135" s="494"/>
      <c r="Z135" s="494"/>
      <c r="AA135" s="494"/>
      <c r="AB135" s="494"/>
      <c r="AC135" s="494"/>
      <c r="AD135" s="494"/>
      <c r="AE135" s="494"/>
      <c r="AF135" s="447"/>
      <c r="AG135" s="447"/>
      <c r="AH135" s="447"/>
      <c r="AI135" s="447"/>
      <c r="AJ135" s="447"/>
      <c r="AK135" s="447"/>
      <c r="AL135" s="421"/>
      <c r="AM135" s="421"/>
      <c r="AN135" s="421"/>
      <c r="AO135" s="421"/>
      <c r="AP135" s="421"/>
      <c r="AQ135" s="421"/>
    </row>
    <row r="136" spans="1:43" ht="76.5" x14ac:dyDescent="0.25">
      <c r="A136" s="499"/>
      <c r="B136" s="449" t="s">
        <v>1305</v>
      </c>
      <c r="C136" s="449">
        <v>708750</v>
      </c>
      <c r="D136" s="501">
        <v>778000</v>
      </c>
      <c r="E136" s="520">
        <v>5</v>
      </c>
      <c r="F136" s="449" t="s">
        <v>1306</v>
      </c>
      <c r="G136" s="491">
        <v>43466</v>
      </c>
      <c r="H136" s="439" t="s">
        <v>56</v>
      </c>
      <c r="I136" s="448" t="s">
        <v>1136</v>
      </c>
      <c r="J136" s="912" t="s">
        <v>1137</v>
      </c>
      <c r="K136" s="448" t="s">
        <v>58</v>
      </c>
      <c r="L136" s="492">
        <f t="shared" ref="L136:L199" si="4">SUM(D136*E136)</f>
        <v>3890000</v>
      </c>
      <c r="M136" s="492">
        <f t="shared" ref="M136:M199" si="5">SUM(D136*E136)</f>
        <v>3890000</v>
      </c>
      <c r="N136" s="448" t="s">
        <v>246</v>
      </c>
      <c r="O136" s="448" t="s">
        <v>724</v>
      </c>
      <c r="P136" s="493" t="s">
        <v>1138</v>
      </c>
      <c r="Q136" s="440" t="s">
        <v>1139</v>
      </c>
      <c r="R136" s="900" t="s">
        <v>2007</v>
      </c>
      <c r="S136" s="494"/>
      <c r="T136" s="494"/>
      <c r="U136" s="494"/>
      <c r="V136" s="494"/>
      <c r="W136" s="494"/>
      <c r="X136" s="494"/>
      <c r="Y136" s="494"/>
      <c r="Z136" s="494"/>
      <c r="AA136" s="494"/>
      <c r="AB136" s="494"/>
      <c r="AC136" s="494"/>
      <c r="AD136" s="494"/>
      <c r="AE136" s="494"/>
      <c r="AF136" s="447"/>
      <c r="AG136" s="447"/>
      <c r="AH136" s="447"/>
      <c r="AI136" s="447"/>
      <c r="AJ136" s="447"/>
      <c r="AK136" s="447"/>
      <c r="AL136" s="421"/>
      <c r="AM136" s="421"/>
      <c r="AN136" s="421"/>
      <c r="AO136" s="421"/>
      <c r="AP136" s="421"/>
      <c r="AQ136" s="421"/>
    </row>
    <row r="137" spans="1:43" ht="76.5" x14ac:dyDescent="0.25">
      <c r="A137" s="499"/>
      <c r="B137" s="449" t="s">
        <v>1307</v>
      </c>
      <c r="C137" s="449">
        <v>708200</v>
      </c>
      <c r="D137" s="501">
        <v>567000</v>
      </c>
      <c r="E137" s="520">
        <v>4</v>
      </c>
      <c r="F137" s="449" t="s">
        <v>1308</v>
      </c>
      <c r="G137" s="491">
        <v>43466</v>
      </c>
      <c r="H137" s="439" t="s">
        <v>56</v>
      </c>
      <c r="I137" s="448" t="s">
        <v>1136</v>
      </c>
      <c r="J137" s="912" t="s">
        <v>1137</v>
      </c>
      <c r="K137" s="448" t="s">
        <v>58</v>
      </c>
      <c r="L137" s="492">
        <f t="shared" si="4"/>
        <v>2268000</v>
      </c>
      <c r="M137" s="492">
        <f t="shared" si="5"/>
        <v>2268000</v>
      </c>
      <c r="N137" s="448" t="s">
        <v>246</v>
      </c>
      <c r="O137" s="448" t="s">
        <v>724</v>
      </c>
      <c r="P137" s="493" t="s">
        <v>1138</v>
      </c>
      <c r="Q137" s="440" t="s">
        <v>1139</v>
      </c>
      <c r="R137" s="900" t="s">
        <v>2007</v>
      </c>
      <c r="S137" s="494"/>
      <c r="T137" s="494"/>
      <c r="U137" s="494"/>
      <c r="V137" s="494"/>
      <c r="W137" s="494"/>
      <c r="X137" s="494"/>
      <c r="Y137" s="494"/>
      <c r="Z137" s="494"/>
      <c r="AA137" s="494"/>
      <c r="AB137" s="494"/>
      <c r="AC137" s="494"/>
      <c r="AD137" s="494"/>
      <c r="AE137" s="494"/>
      <c r="AF137" s="447"/>
      <c r="AG137" s="447"/>
      <c r="AH137" s="447"/>
      <c r="AI137" s="447"/>
      <c r="AJ137" s="447"/>
      <c r="AK137" s="447"/>
      <c r="AL137" s="421"/>
      <c r="AM137" s="421"/>
      <c r="AN137" s="421"/>
      <c r="AO137" s="421"/>
      <c r="AP137" s="421"/>
      <c r="AQ137" s="421"/>
    </row>
    <row r="138" spans="1:43" ht="76.5" x14ac:dyDescent="0.25">
      <c r="A138" s="499"/>
      <c r="B138" s="449" t="s">
        <v>1309</v>
      </c>
      <c r="C138" s="449">
        <v>708510</v>
      </c>
      <c r="D138" s="501">
        <v>761000</v>
      </c>
      <c r="E138" s="520">
        <v>4</v>
      </c>
      <c r="F138" s="449" t="s">
        <v>1306</v>
      </c>
      <c r="G138" s="491">
        <v>43466</v>
      </c>
      <c r="H138" s="439" t="s">
        <v>56</v>
      </c>
      <c r="I138" s="448" t="s">
        <v>1136</v>
      </c>
      <c r="J138" s="912" t="s">
        <v>1137</v>
      </c>
      <c r="K138" s="448" t="s">
        <v>58</v>
      </c>
      <c r="L138" s="492">
        <f t="shared" si="4"/>
        <v>3044000</v>
      </c>
      <c r="M138" s="492">
        <f t="shared" si="5"/>
        <v>3044000</v>
      </c>
      <c r="N138" s="448" t="s">
        <v>246</v>
      </c>
      <c r="O138" s="448" t="s">
        <v>724</v>
      </c>
      <c r="P138" s="493" t="s">
        <v>1138</v>
      </c>
      <c r="Q138" s="440" t="s">
        <v>1139</v>
      </c>
      <c r="R138" s="900" t="s">
        <v>2007</v>
      </c>
      <c r="S138" s="494"/>
      <c r="T138" s="494"/>
      <c r="U138" s="494"/>
      <c r="V138" s="494"/>
      <c r="W138" s="494"/>
      <c r="X138" s="494"/>
      <c r="Y138" s="494"/>
      <c r="Z138" s="494"/>
      <c r="AA138" s="494"/>
      <c r="AB138" s="494"/>
      <c r="AC138" s="494"/>
      <c r="AD138" s="494"/>
      <c r="AE138" s="494"/>
      <c r="AF138" s="447"/>
      <c r="AG138" s="447"/>
      <c r="AH138" s="447"/>
      <c r="AI138" s="447"/>
      <c r="AJ138" s="447"/>
      <c r="AK138" s="447"/>
      <c r="AL138" s="421"/>
      <c r="AM138" s="421"/>
      <c r="AN138" s="421"/>
      <c r="AO138" s="421"/>
      <c r="AP138" s="421"/>
      <c r="AQ138" s="421"/>
    </row>
    <row r="139" spans="1:43" ht="76.5" x14ac:dyDescent="0.25">
      <c r="A139" s="499"/>
      <c r="B139" s="449" t="s">
        <v>1310</v>
      </c>
      <c r="C139" s="449" t="s">
        <v>1311</v>
      </c>
      <c r="D139" s="501">
        <v>3841000</v>
      </c>
      <c r="E139" s="520">
        <v>4</v>
      </c>
      <c r="F139" s="449" t="s">
        <v>1312</v>
      </c>
      <c r="G139" s="491">
        <v>43466</v>
      </c>
      <c r="H139" s="439" t="s">
        <v>56</v>
      </c>
      <c r="I139" s="448" t="s">
        <v>1136</v>
      </c>
      <c r="J139" s="912" t="s">
        <v>1137</v>
      </c>
      <c r="K139" s="448" t="s">
        <v>58</v>
      </c>
      <c r="L139" s="492">
        <f t="shared" si="4"/>
        <v>15364000</v>
      </c>
      <c r="M139" s="492">
        <f t="shared" si="5"/>
        <v>15364000</v>
      </c>
      <c r="N139" s="448" t="s">
        <v>246</v>
      </c>
      <c r="O139" s="448" t="s">
        <v>724</v>
      </c>
      <c r="P139" s="493" t="s">
        <v>1138</v>
      </c>
      <c r="Q139" s="440" t="s">
        <v>1139</v>
      </c>
      <c r="R139" s="900" t="s">
        <v>2007</v>
      </c>
      <c r="S139" s="494"/>
      <c r="T139" s="494"/>
      <c r="U139" s="494"/>
      <c r="V139" s="494"/>
      <c r="W139" s="494"/>
      <c r="X139" s="494"/>
      <c r="Y139" s="494"/>
      <c r="Z139" s="494"/>
      <c r="AA139" s="494"/>
      <c r="AB139" s="494"/>
      <c r="AC139" s="494"/>
      <c r="AD139" s="494"/>
      <c r="AE139" s="494"/>
      <c r="AF139" s="447"/>
      <c r="AG139" s="447"/>
      <c r="AH139" s="447"/>
      <c r="AI139" s="447"/>
      <c r="AJ139" s="447"/>
      <c r="AK139" s="447"/>
      <c r="AL139" s="421"/>
      <c r="AM139" s="421"/>
      <c r="AN139" s="421"/>
      <c r="AO139" s="421"/>
      <c r="AP139" s="421"/>
      <c r="AQ139" s="421"/>
    </row>
    <row r="140" spans="1:43" ht="76.5" x14ac:dyDescent="0.25">
      <c r="A140" s="499"/>
      <c r="B140" s="520" t="s">
        <v>1313</v>
      </c>
      <c r="C140" s="520">
        <v>708630</v>
      </c>
      <c r="D140" s="501">
        <v>744000</v>
      </c>
      <c r="E140" s="520">
        <v>4</v>
      </c>
      <c r="F140" s="449" t="s">
        <v>1306</v>
      </c>
      <c r="G140" s="491">
        <v>43466</v>
      </c>
      <c r="H140" s="439" t="s">
        <v>56</v>
      </c>
      <c r="I140" s="448" t="s">
        <v>1136</v>
      </c>
      <c r="J140" s="912" t="s">
        <v>1137</v>
      </c>
      <c r="K140" s="448" t="s">
        <v>58</v>
      </c>
      <c r="L140" s="492">
        <f t="shared" si="4"/>
        <v>2976000</v>
      </c>
      <c r="M140" s="492">
        <f t="shared" si="5"/>
        <v>2976000</v>
      </c>
      <c r="N140" s="448" t="s">
        <v>246</v>
      </c>
      <c r="O140" s="448" t="s">
        <v>724</v>
      </c>
      <c r="P140" s="493" t="s">
        <v>1138</v>
      </c>
      <c r="Q140" s="440" t="s">
        <v>1139</v>
      </c>
      <c r="R140" s="900" t="s">
        <v>2007</v>
      </c>
      <c r="S140" s="494"/>
      <c r="T140" s="494"/>
      <c r="U140" s="494"/>
      <c r="V140" s="494"/>
      <c r="W140" s="494"/>
      <c r="X140" s="494"/>
      <c r="Y140" s="494"/>
      <c r="Z140" s="494"/>
      <c r="AA140" s="494"/>
      <c r="AB140" s="494"/>
      <c r="AC140" s="494"/>
      <c r="AD140" s="494"/>
      <c r="AE140" s="494"/>
      <c r="AF140" s="447"/>
      <c r="AG140" s="447"/>
      <c r="AH140" s="447"/>
      <c r="AI140" s="447"/>
      <c r="AJ140" s="447"/>
      <c r="AK140" s="447"/>
      <c r="AL140" s="421"/>
      <c r="AM140" s="421"/>
      <c r="AN140" s="421"/>
      <c r="AO140" s="421"/>
      <c r="AP140" s="421"/>
      <c r="AQ140" s="421"/>
    </row>
    <row r="141" spans="1:43" ht="76.5" x14ac:dyDescent="0.25">
      <c r="A141" s="498"/>
      <c r="B141" s="520" t="s">
        <v>1314</v>
      </c>
      <c r="C141" s="520">
        <v>708625</v>
      </c>
      <c r="D141" s="501">
        <v>744000</v>
      </c>
      <c r="E141" s="520">
        <v>4</v>
      </c>
      <c r="F141" s="449" t="s">
        <v>1306</v>
      </c>
      <c r="G141" s="491">
        <v>43466</v>
      </c>
      <c r="H141" s="439" t="s">
        <v>56</v>
      </c>
      <c r="I141" s="448" t="s">
        <v>1136</v>
      </c>
      <c r="J141" s="912" t="s">
        <v>1137</v>
      </c>
      <c r="K141" s="448" t="s">
        <v>58</v>
      </c>
      <c r="L141" s="492">
        <f t="shared" si="4"/>
        <v>2976000</v>
      </c>
      <c r="M141" s="492">
        <f t="shared" si="5"/>
        <v>2976000</v>
      </c>
      <c r="N141" s="448" t="s">
        <v>246</v>
      </c>
      <c r="O141" s="448" t="s">
        <v>724</v>
      </c>
      <c r="P141" s="493" t="s">
        <v>1138</v>
      </c>
      <c r="Q141" s="440" t="s">
        <v>1139</v>
      </c>
      <c r="R141" s="900" t="s">
        <v>2007</v>
      </c>
      <c r="S141" s="494"/>
      <c r="T141" s="494"/>
      <c r="U141" s="494"/>
      <c r="V141" s="494"/>
      <c r="W141" s="494"/>
      <c r="X141" s="494"/>
      <c r="Y141" s="494"/>
      <c r="Z141" s="494"/>
      <c r="AA141" s="494"/>
      <c r="AB141" s="494"/>
      <c r="AC141" s="494"/>
      <c r="AD141" s="494"/>
      <c r="AE141" s="494"/>
      <c r="AF141" s="447"/>
      <c r="AG141" s="447"/>
      <c r="AH141" s="447"/>
      <c r="AI141" s="447"/>
      <c r="AJ141" s="447"/>
      <c r="AK141" s="447"/>
      <c r="AL141" s="421"/>
      <c r="AM141" s="421"/>
      <c r="AN141" s="421"/>
      <c r="AO141" s="421"/>
      <c r="AP141" s="421"/>
      <c r="AQ141" s="421"/>
    </row>
    <row r="142" spans="1:43" ht="76.5" x14ac:dyDescent="0.25">
      <c r="A142" s="499"/>
      <c r="B142" s="520" t="s">
        <v>1315</v>
      </c>
      <c r="C142" s="520" t="s">
        <v>1316</v>
      </c>
      <c r="D142" s="501">
        <v>714000</v>
      </c>
      <c r="E142" s="520">
        <v>6</v>
      </c>
      <c r="F142" s="449" t="s">
        <v>1306</v>
      </c>
      <c r="G142" s="491">
        <v>43466</v>
      </c>
      <c r="H142" s="439" t="s">
        <v>56</v>
      </c>
      <c r="I142" s="448" t="s">
        <v>1136</v>
      </c>
      <c r="J142" s="912" t="s">
        <v>1137</v>
      </c>
      <c r="K142" s="448" t="s">
        <v>58</v>
      </c>
      <c r="L142" s="492">
        <f t="shared" si="4"/>
        <v>4284000</v>
      </c>
      <c r="M142" s="492">
        <f t="shared" si="5"/>
        <v>4284000</v>
      </c>
      <c r="N142" s="448" t="s">
        <v>246</v>
      </c>
      <c r="O142" s="448" t="s">
        <v>724</v>
      </c>
      <c r="P142" s="493" t="s">
        <v>1138</v>
      </c>
      <c r="Q142" s="440" t="s">
        <v>1139</v>
      </c>
      <c r="R142" s="900" t="s">
        <v>2007</v>
      </c>
      <c r="S142" s="494"/>
      <c r="T142" s="494"/>
      <c r="U142" s="494"/>
      <c r="V142" s="494"/>
      <c r="W142" s="494"/>
      <c r="X142" s="494"/>
      <c r="Y142" s="494"/>
      <c r="Z142" s="494"/>
      <c r="AA142" s="494"/>
      <c r="AB142" s="494"/>
      <c r="AC142" s="494"/>
      <c r="AD142" s="494"/>
      <c r="AE142" s="494"/>
      <c r="AF142" s="447"/>
      <c r="AG142" s="447"/>
      <c r="AH142" s="447"/>
      <c r="AI142" s="447"/>
      <c r="AJ142" s="447"/>
      <c r="AK142" s="447"/>
      <c r="AL142" s="421"/>
      <c r="AM142" s="421"/>
      <c r="AN142" s="421"/>
      <c r="AO142" s="421"/>
      <c r="AP142" s="421"/>
      <c r="AQ142" s="421"/>
    </row>
    <row r="143" spans="1:43" ht="76.5" x14ac:dyDescent="0.25">
      <c r="A143" s="499"/>
      <c r="B143" s="520" t="s">
        <v>1317</v>
      </c>
      <c r="C143" s="520">
        <v>93150</v>
      </c>
      <c r="D143" s="501">
        <v>64000</v>
      </c>
      <c r="E143" s="520">
        <v>100</v>
      </c>
      <c r="F143" s="520" t="s">
        <v>1318</v>
      </c>
      <c r="G143" s="491">
        <v>43466</v>
      </c>
      <c r="H143" s="439" t="s">
        <v>56</v>
      </c>
      <c r="I143" s="448" t="s">
        <v>1136</v>
      </c>
      <c r="J143" s="912" t="s">
        <v>1137</v>
      </c>
      <c r="K143" s="448" t="s">
        <v>58</v>
      </c>
      <c r="L143" s="492">
        <f t="shared" si="4"/>
        <v>6400000</v>
      </c>
      <c r="M143" s="492">
        <f t="shared" si="5"/>
        <v>6400000</v>
      </c>
      <c r="N143" s="448" t="s">
        <v>246</v>
      </c>
      <c r="O143" s="448" t="s">
        <v>724</v>
      </c>
      <c r="P143" s="493" t="s">
        <v>1138</v>
      </c>
      <c r="Q143" s="440" t="s">
        <v>1139</v>
      </c>
      <c r="R143" s="900" t="s">
        <v>2007</v>
      </c>
      <c r="S143" s="494"/>
      <c r="T143" s="494"/>
      <c r="U143" s="494"/>
      <c r="V143" s="494"/>
      <c r="W143" s="494"/>
      <c r="X143" s="494"/>
      <c r="Y143" s="494"/>
      <c r="Z143" s="494"/>
      <c r="AA143" s="494"/>
      <c r="AB143" s="494"/>
      <c r="AC143" s="494"/>
      <c r="AD143" s="494"/>
      <c r="AE143" s="494"/>
      <c r="AF143" s="447"/>
      <c r="AG143" s="447"/>
      <c r="AH143" s="447"/>
      <c r="AI143" s="447"/>
      <c r="AJ143" s="447"/>
      <c r="AK143" s="447"/>
      <c r="AL143" s="421"/>
      <c r="AM143" s="421"/>
      <c r="AN143" s="421"/>
      <c r="AO143" s="421"/>
      <c r="AP143" s="421"/>
      <c r="AQ143" s="421"/>
    </row>
    <row r="144" spans="1:43" ht="76.5" x14ac:dyDescent="0.25">
      <c r="A144" s="499"/>
      <c r="B144" s="520" t="s">
        <v>1319</v>
      </c>
      <c r="C144" s="520">
        <v>93001</v>
      </c>
      <c r="D144" s="501">
        <v>260000</v>
      </c>
      <c r="E144" s="520">
        <v>3</v>
      </c>
      <c r="F144" s="520" t="s">
        <v>1320</v>
      </c>
      <c r="G144" s="491">
        <v>43466</v>
      </c>
      <c r="H144" s="439" t="s">
        <v>56</v>
      </c>
      <c r="I144" s="448" t="s">
        <v>1136</v>
      </c>
      <c r="J144" s="912" t="s">
        <v>1137</v>
      </c>
      <c r="K144" s="448" t="s">
        <v>58</v>
      </c>
      <c r="L144" s="492">
        <f t="shared" si="4"/>
        <v>780000</v>
      </c>
      <c r="M144" s="492">
        <f t="shared" si="5"/>
        <v>780000</v>
      </c>
      <c r="N144" s="448" t="s">
        <v>246</v>
      </c>
      <c r="O144" s="448" t="s">
        <v>724</v>
      </c>
      <c r="P144" s="493" t="s">
        <v>1138</v>
      </c>
      <c r="Q144" s="440" t="s">
        <v>1139</v>
      </c>
      <c r="R144" s="900" t="s">
        <v>2007</v>
      </c>
      <c r="S144" s="494"/>
      <c r="T144" s="494"/>
      <c r="U144" s="494"/>
      <c r="V144" s="494"/>
      <c r="W144" s="494"/>
      <c r="X144" s="494"/>
      <c r="Y144" s="494"/>
      <c r="Z144" s="494"/>
      <c r="AA144" s="494"/>
      <c r="AB144" s="494"/>
      <c r="AC144" s="494"/>
      <c r="AD144" s="494"/>
      <c r="AE144" s="494"/>
      <c r="AF144" s="494"/>
      <c r="AG144" s="494"/>
      <c r="AH144" s="447"/>
      <c r="AI144" s="447"/>
      <c r="AJ144" s="447"/>
      <c r="AK144" s="447"/>
      <c r="AL144" s="421"/>
      <c r="AM144" s="421"/>
      <c r="AN144" s="421"/>
      <c r="AO144" s="421"/>
      <c r="AP144" s="421"/>
      <c r="AQ144" s="421"/>
    </row>
    <row r="145" spans="1:43" ht="76.5" x14ac:dyDescent="0.25">
      <c r="A145" s="499"/>
      <c r="B145" s="520" t="s">
        <v>1321</v>
      </c>
      <c r="C145" s="520" t="s">
        <v>1322</v>
      </c>
      <c r="D145" s="501">
        <v>10440</v>
      </c>
      <c r="E145" s="520">
        <v>15</v>
      </c>
      <c r="F145" s="520" t="s">
        <v>73</v>
      </c>
      <c r="G145" s="491">
        <v>43466</v>
      </c>
      <c r="H145" s="439" t="s">
        <v>56</v>
      </c>
      <c r="I145" s="448" t="s">
        <v>1136</v>
      </c>
      <c r="J145" s="912" t="s">
        <v>1137</v>
      </c>
      <c r="K145" s="448" t="s">
        <v>58</v>
      </c>
      <c r="L145" s="492">
        <f t="shared" si="4"/>
        <v>156600</v>
      </c>
      <c r="M145" s="492">
        <f t="shared" si="5"/>
        <v>156600</v>
      </c>
      <c r="N145" s="448" t="s">
        <v>246</v>
      </c>
      <c r="O145" s="448" t="s">
        <v>724</v>
      </c>
      <c r="P145" s="493" t="s">
        <v>1138</v>
      </c>
      <c r="Q145" s="440" t="s">
        <v>1139</v>
      </c>
      <c r="R145" s="900" t="s">
        <v>2007</v>
      </c>
      <c r="S145" s="494"/>
      <c r="T145" s="494"/>
      <c r="U145" s="494"/>
      <c r="V145" s="494"/>
      <c r="W145" s="494"/>
      <c r="X145" s="494"/>
      <c r="Y145" s="494"/>
      <c r="Z145" s="494"/>
      <c r="AA145" s="494"/>
      <c r="AB145" s="494"/>
      <c r="AC145" s="494"/>
      <c r="AD145" s="494"/>
      <c r="AE145" s="494"/>
      <c r="AF145" s="494"/>
      <c r="AG145" s="494"/>
      <c r="AH145" s="447"/>
      <c r="AI145" s="447"/>
      <c r="AJ145" s="447"/>
      <c r="AK145" s="447"/>
      <c r="AL145" s="433"/>
      <c r="AM145" s="421"/>
      <c r="AN145" s="421"/>
      <c r="AO145" s="421"/>
      <c r="AP145" s="421"/>
      <c r="AQ145" s="421"/>
    </row>
    <row r="146" spans="1:43" ht="76.5" x14ac:dyDescent="0.25">
      <c r="A146" s="499"/>
      <c r="B146" s="520" t="s">
        <v>1323</v>
      </c>
      <c r="C146" s="520" t="s">
        <v>1324</v>
      </c>
      <c r="D146" s="501">
        <v>80040</v>
      </c>
      <c r="E146" s="520">
        <v>15</v>
      </c>
      <c r="F146" s="520" t="s">
        <v>1325</v>
      </c>
      <c r="G146" s="491">
        <v>43466</v>
      </c>
      <c r="H146" s="439" t="s">
        <v>56</v>
      </c>
      <c r="I146" s="448" t="s">
        <v>1136</v>
      </c>
      <c r="J146" s="912" t="s">
        <v>1137</v>
      </c>
      <c r="K146" s="448" t="s">
        <v>58</v>
      </c>
      <c r="L146" s="492">
        <f t="shared" si="4"/>
        <v>1200600</v>
      </c>
      <c r="M146" s="492">
        <f t="shared" si="5"/>
        <v>1200600</v>
      </c>
      <c r="N146" s="448" t="s">
        <v>246</v>
      </c>
      <c r="O146" s="448" t="s">
        <v>724</v>
      </c>
      <c r="P146" s="493" t="s">
        <v>1138</v>
      </c>
      <c r="Q146" s="440" t="s">
        <v>1139</v>
      </c>
      <c r="R146" s="900" t="s">
        <v>2007</v>
      </c>
      <c r="S146" s="494"/>
      <c r="T146" s="494"/>
      <c r="U146" s="494"/>
      <c r="V146" s="494"/>
      <c r="W146" s="494"/>
      <c r="X146" s="494"/>
      <c r="Y146" s="494"/>
      <c r="Z146" s="494"/>
      <c r="AA146" s="494"/>
      <c r="AB146" s="494"/>
      <c r="AC146" s="494"/>
      <c r="AD146" s="494"/>
      <c r="AE146" s="494"/>
      <c r="AF146" s="494"/>
      <c r="AG146" s="494"/>
      <c r="AH146" s="447"/>
      <c r="AI146" s="447"/>
      <c r="AJ146" s="447"/>
      <c r="AK146" s="447"/>
      <c r="AL146" s="433"/>
      <c r="AM146" s="421"/>
      <c r="AN146" s="421"/>
      <c r="AO146" s="421"/>
      <c r="AP146" s="421"/>
      <c r="AQ146" s="421"/>
    </row>
    <row r="147" spans="1:43" ht="76.5" x14ac:dyDescent="0.25">
      <c r="A147" s="499"/>
      <c r="B147" s="520" t="s">
        <v>1326</v>
      </c>
      <c r="C147" s="520" t="s">
        <v>1327</v>
      </c>
      <c r="D147" s="501">
        <v>80040</v>
      </c>
      <c r="E147" s="520">
        <v>10</v>
      </c>
      <c r="F147" s="520" t="s">
        <v>1325</v>
      </c>
      <c r="G147" s="491">
        <v>43466</v>
      </c>
      <c r="H147" s="439" t="s">
        <v>56</v>
      </c>
      <c r="I147" s="448" t="s">
        <v>1136</v>
      </c>
      <c r="J147" s="912" t="s">
        <v>1137</v>
      </c>
      <c r="K147" s="448" t="s">
        <v>58</v>
      </c>
      <c r="L147" s="492">
        <f t="shared" si="4"/>
        <v>800400</v>
      </c>
      <c r="M147" s="492">
        <f t="shared" si="5"/>
        <v>800400</v>
      </c>
      <c r="N147" s="448" t="s">
        <v>246</v>
      </c>
      <c r="O147" s="448" t="s">
        <v>724</v>
      </c>
      <c r="P147" s="493" t="s">
        <v>1138</v>
      </c>
      <c r="Q147" s="440" t="s">
        <v>1139</v>
      </c>
      <c r="R147" s="900" t="s">
        <v>2007</v>
      </c>
      <c r="S147" s="494"/>
      <c r="T147" s="494"/>
      <c r="U147" s="494"/>
      <c r="V147" s="494"/>
      <c r="W147" s="494"/>
      <c r="X147" s="494"/>
      <c r="Y147" s="494"/>
      <c r="Z147" s="494"/>
      <c r="AA147" s="494"/>
      <c r="AB147" s="494"/>
      <c r="AC147" s="494"/>
      <c r="AD147" s="494"/>
      <c r="AE147" s="494"/>
      <c r="AF147" s="494"/>
      <c r="AG147" s="494"/>
      <c r="AH147" s="447"/>
      <c r="AI147" s="447"/>
      <c r="AJ147" s="447"/>
      <c r="AK147" s="447"/>
      <c r="AL147" s="433"/>
      <c r="AM147" s="421"/>
      <c r="AN147" s="421"/>
      <c r="AO147" s="421"/>
      <c r="AP147" s="421"/>
      <c r="AQ147" s="421"/>
    </row>
    <row r="148" spans="1:43" ht="76.5" x14ac:dyDescent="0.25">
      <c r="A148" s="498"/>
      <c r="B148" s="520" t="s">
        <v>1328</v>
      </c>
      <c r="C148" s="520" t="s">
        <v>1329</v>
      </c>
      <c r="D148" s="501">
        <v>300000</v>
      </c>
      <c r="E148" s="520">
        <v>20</v>
      </c>
      <c r="F148" s="520" t="s">
        <v>86</v>
      </c>
      <c r="G148" s="491">
        <v>43466</v>
      </c>
      <c r="H148" s="439" t="s">
        <v>56</v>
      </c>
      <c r="I148" s="448" t="s">
        <v>1136</v>
      </c>
      <c r="J148" s="912" t="s">
        <v>1137</v>
      </c>
      <c r="K148" s="448" t="s">
        <v>58</v>
      </c>
      <c r="L148" s="492">
        <f t="shared" si="4"/>
        <v>6000000</v>
      </c>
      <c r="M148" s="492">
        <f t="shared" si="5"/>
        <v>6000000</v>
      </c>
      <c r="N148" s="448" t="s">
        <v>246</v>
      </c>
      <c r="O148" s="448" t="s">
        <v>724</v>
      </c>
      <c r="P148" s="493" t="s">
        <v>1138</v>
      </c>
      <c r="Q148" s="440" t="s">
        <v>1139</v>
      </c>
      <c r="R148" s="900" t="s">
        <v>2007</v>
      </c>
      <c r="S148" s="494"/>
      <c r="T148" s="494"/>
      <c r="U148" s="494"/>
      <c r="V148" s="494"/>
      <c r="W148" s="494"/>
      <c r="X148" s="494"/>
      <c r="Y148" s="494"/>
      <c r="Z148" s="494"/>
      <c r="AA148" s="494"/>
      <c r="AB148" s="494"/>
      <c r="AC148" s="494"/>
      <c r="AD148" s="494"/>
      <c r="AE148" s="494"/>
      <c r="AF148" s="494"/>
      <c r="AG148" s="494"/>
      <c r="AH148" s="447"/>
      <c r="AI148" s="447"/>
      <c r="AJ148" s="447"/>
      <c r="AK148" s="447"/>
      <c r="AL148" s="433"/>
      <c r="AM148" s="421"/>
      <c r="AN148" s="421"/>
      <c r="AO148" s="421"/>
      <c r="AP148" s="421"/>
      <c r="AQ148" s="421"/>
    </row>
    <row r="149" spans="1:43" ht="76.5" x14ac:dyDescent="0.25">
      <c r="A149" s="498"/>
      <c r="B149" s="520" t="s">
        <v>1330</v>
      </c>
      <c r="C149" s="520" t="s">
        <v>1331</v>
      </c>
      <c r="D149" s="501">
        <v>680000</v>
      </c>
      <c r="E149" s="520">
        <v>6</v>
      </c>
      <c r="F149" s="520" t="s">
        <v>86</v>
      </c>
      <c r="G149" s="491">
        <v>43466</v>
      </c>
      <c r="H149" s="439" t="s">
        <v>56</v>
      </c>
      <c r="I149" s="448" t="s">
        <v>1136</v>
      </c>
      <c r="J149" s="912" t="s">
        <v>1137</v>
      </c>
      <c r="K149" s="448" t="s">
        <v>58</v>
      </c>
      <c r="L149" s="492">
        <f t="shared" si="4"/>
        <v>4080000</v>
      </c>
      <c r="M149" s="492">
        <f t="shared" si="5"/>
        <v>4080000</v>
      </c>
      <c r="N149" s="448" t="s">
        <v>246</v>
      </c>
      <c r="O149" s="448" t="s">
        <v>724</v>
      </c>
      <c r="P149" s="493" t="s">
        <v>1332</v>
      </c>
      <c r="Q149" s="440" t="s">
        <v>1139</v>
      </c>
      <c r="R149" s="900" t="s">
        <v>2007</v>
      </c>
      <c r="S149" s="494"/>
      <c r="T149" s="494"/>
      <c r="U149" s="494"/>
      <c r="V149" s="494"/>
      <c r="W149" s="494"/>
      <c r="X149" s="494"/>
      <c r="Y149" s="494"/>
      <c r="Z149" s="494"/>
      <c r="AA149" s="494"/>
      <c r="AB149" s="494"/>
      <c r="AC149" s="494"/>
      <c r="AD149" s="494"/>
      <c r="AE149" s="494"/>
      <c r="AF149" s="494"/>
      <c r="AG149" s="494"/>
      <c r="AH149" s="447"/>
      <c r="AI149" s="447"/>
      <c r="AJ149" s="447"/>
      <c r="AK149" s="447"/>
      <c r="AL149" s="433"/>
      <c r="AM149" s="421"/>
      <c r="AN149" s="421"/>
      <c r="AO149" s="421"/>
      <c r="AP149" s="421"/>
      <c r="AQ149" s="421"/>
    </row>
    <row r="150" spans="1:43" ht="76.5" x14ac:dyDescent="0.25">
      <c r="A150" s="498"/>
      <c r="B150" s="520" t="s">
        <v>1333</v>
      </c>
      <c r="C150" s="520" t="s">
        <v>1334</v>
      </c>
      <c r="D150" s="501">
        <v>120000</v>
      </c>
      <c r="E150" s="520">
        <v>6</v>
      </c>
      <c r="F150" s="520" t="s">
        <v>86</v>
      </c>
      <c r="G150" s="491">
        <v>43466</v>
      </c>
      <c r="H150" s="439" t="s">
        <v>56</v>
      </c>
      <c r="I150" s="448" t="s">
        <v>1136</v>
      </c>
      <c r="J150" s="912" t="s">
        <v>1137</v>
      </c>
      <c r="K150" s="448" t="s">
        <v>58</v>
      </c>
      <c r="L150" s="492">
        <f t="shared" si="4"/>
        <v>720000</v>
      </c>
      <c r="M150" s="492">
        <f t="shared" si="5"/>
        <v>720000</v>
      </c>
      <c r="N150" s="448" t="s">
        <v>246</v>
      </c>
      <c r="O150" s="448" t="s">
        <v>724</v>
      </c>
      <c r="P150" s="493" t="s">
        <v>1335</v>
      </c>
      <c r="Q150" s="440" t="s">
        <v>1139</v>
      </c>
      <c r="R150" s="900" t="s">
        <v>2007</v>
      </c>
      <c r="S150" s="494"/>
      <c r="T150" s="494"/>
      <c r="U150" s="494"/>
      <c r="V150" s="494"/>
      <c r="W150" s="494"/>
      <c r="X150" s="494"/>
      <c r="Y150" s="494"/>
      <c r="Z150" s="494"/>
      <c r="AA150" s="494"/>
      <c r="AB150" s="494"/>
      <c r="AC150" s="494"/>
      <c r="AD150" s="494"/>
      <c r="AE150" s="494"/>
      <c r="AF150" s="494"/>
      <c r="AG150" s="494"/>
      <c r="AH150" s="447"/>
      <c r="AI150" s="447"/>
      <c r="AJ150" s="447"/>
      <c r="AK150" s="447"/>
      <c r="AL150" s="433"/>
      <c r="AM150" s="421"/>
      <c r="AN150" s="421"/>
      <c r="AO150" s="421"/>
      <c r="AP150" s="421"/>
      <c r="AQ150" s="421"/>
    </row>
    <row r="151" spans="1:43" ht="76.5" x14ac:dyDescent="0.25">
      <c r="A151" s="498"/>
      <c r="B151" s="520" t="s">
        <v>1336</v>
      </c>
      <c r="C151" s="520" t="s">
        <v>1337</v>
      </c>
      <c r="D151" s="501">
        <v>157000</v>
      </c>
      <c r="E151" s="520">
        <v>1</v>
      </c>
      <c r="F151" s="520" t="s">
        <v>86</v>
      </c>
      <c r="G151" s="491">
        <v>43466</v>
      </c>
      <c r="H151" s="439" t="s">
        <v>56</v>
      </c>
      <c r="I151" s="448" t="s">
        <v>1136</v>
      </c>
      <c r="J151" s="912" t="s">
        <v>1137</v>
      </c>
      <c r="K151" s="448" t="s">
        <v>58</v>
      </c>
      <c r="L151" s="492">
        <f t="shared" si="4"/>
        <v>157000</v>
      </c>
      <c r="M151" s="492">
        <f t="shared" si="5"/>
        <v>157000</v>
      </c>
      <c r="N151" s="448" t="s">
        <v>246</v>
      </c>
      <c r="O151" s="448" t="s">
        <v>724</v>
      </c>
      <c r="P151" s="493" t="s">
        <v>1338</v>
      </c>
      <c r="Q151" s="440" t="s">
        <v>1139</v>
      </c>
      <c r="R151" s="900" t="s">
        <v>2007</v>
      </c>
      <c r="S151" s="494"/>
      <c r="T151" s="494"/>
      <c r="U151" s="494"/>
      <c r="V151" s="494"/>
      <c r="W151" s="494"/>
      <c r="X151" s="494"/>
      <c r="Y151" s="494"/>
      <c r="Z151" s="494"/>
      <c r="AA151" s="494"/>
      <c r="AB151" s="494"/>
      <c r="AC151" s="494"/>
      <c r="AD151" s="494"/>
      <c r="AE151" s="494"/>
      <c r="AF151" s="494"/>
      <c r="AG151" s="494"/>
      <c r="AH151" s="447"/>
      <c r="AI151" s="447"/>
      <c r="AJ151" s="447"/>
      <c r="AK151" s="447"/>
      <c r="AL151" s="433"/>
      <c r="AM151" s="421"/>
      <c r="AN151" s="421"/>
      <c r="AO151" s="421"/>
      <c r="AP151" s="421"/>
      <c r="AQ151" s="421"/>
    </row>
    <row r="152" spans="1:43" ht="76.5" x14ac:dyDescent="0.25">
      <c r="A152" s="498"/>
      <c r="B152" s="520" t="s">
        <v>1339</v>
      </c>
      <c r="C152" s="520" t="s">
        <v>1340</v>
      </c>
      <c r="D152" s="501">
        <v>336000</v>
      </c>
      <c r="E152" s="520">
        <v>6</v>
      </c>
      <c r="F152" s="520" t="s">
        <v>86</v>
      </c>
      <c r="G152" s="491">
        <v>43466</v>
      </c>
      <c r="H152" s="439" t="s">
        <v>56</v>
      </c>
      <c r="I152" s="448" t="s">
        <v>1136</v>
      </c>
      <c r="J152" s="912" t="s">
        <v>1137</v>
      </c>
      <c r="K152" s="448" t="s">
        <v>58</v>
      </c>
      <c r="L152" s="492">
        <f t="shared" si="4"/>
        <v>2016000</v>
      </c>
      <c r="M152" s="492">
        <f t="shared" si="5"/>
        <v>2016000</v>
      </c>
      <c r="N152" s="448" t="s">
        <v>246</v>
      </c>
      <c r="O152" s="448" t="s">
        <v>724</v>
      </c>
      <c r="P152" s="493" t="s">
        <v>1341</v>
      </c>
      <c r="Q152" s="440" t="s">
        <v>1139</v>
      </c>
      <c r="R152" s="900" t="s">
        <v>2007</v>
      </c>
      <c r="S152" s="494"/>
      <c r="T152" s="494"/>
      <c r="U152" s="494"/>
      <c r="V152" s="494"/>
      <c r="W152" s="494"/>
      <c r="X152" s="494"/>
      <c r="Y152" s="494"/>
      <c r="Z152" s="494"/>
      <c r="AA152" s="494"/>
      <c r="AB152" s="494"/>
      <c r="AC152" s="494"/>
      <c r="AD152" s="494"/>
      <c r="AE152" s="494"/>
      <c r="AF152" s="494"/>
      <c r="AG152" s="494"/>
      <c r="AH152" s="447"/>
      <c r="AI152" s="447"/>
      <c r="AJ152" s="447"/>
      <c r="AK152" s="447"/>
      <c r="AL152" s="433"/>
      <c r="AM152" s="421"/>
      <c r="AN152" s="421"/>
      <c r="AO152" s="421"/>
      <c r="AP152" s="421"/>
      <c r="AQ152" s="421"/>
    </row>
    <row r="153" spans="1:43" ht="76.5" x14ac:dyDescent="0.25">
      <c r="A153" s="498"/>
      <c r="B153" s="520" t="s">
        <v>1342</v>
      </c>
      <c r="C153" s="520">
        <v>31211</v>
      </c>
      <c r="D153" s="501">
        <v>255200</v>
      </c>
      <c r="E153" s="520">
        <v>4</v>
      </c>
      <c r="F153" s="520" t="s">
        <v>86</v>
      </c>
      <c r="G153" s="491">
        <v>43466</v>
      </c>
      <c r="H153" s="439" t="s">
        <v>56</v>
      </c>
      <c r="I153" s="448" t="s">
        <v>1136</v>
      </c>
      <c r="J153" s="912" t="s">
        <v>1137</v>
      </c>
      <c r="K153" s="448" t="s">
        <v>58</v>
      </c>
      <c r="L153" s="492">
        <f t="shared" si="4"/>
        <v>1020800</v>
      </c>
      <c r="M153" s="492">
        <f t="shared" si="5"/>
        <v>1020800</v>
      </c>
      <c r="N153" s="448" t="s">
        <v>246</v>
      </c>
      <c r="O153" s="448" t="s">
        <v>724</v>
      </c>
      <c r="P153" s="493" t="s">
        <v>1343</v>
      </c>
      <c r="Q153" s="440" t="s">
        <v>1139</v>
      </c>
      <c r="R153" s="900" t="s">
        <v>2007</v>
      </c>
      <c r="S153" s="494"/>
      <c r="T153" s="494"/>
      <c r="U153" s="494"/>
      <c r="V153" s="494"/>
      <c r="W153" s="494"/>
      <c r="X153" s="494"/>
      <c r="Y153" s="494"/>
      <c r="Z153" s="494"/>
      <c r="AA153" s="494"/>
      <c r="AB153" s="494"/>
      <c r="AC153" s="494"/>
      <c r="AD153" s="494"/>
      <c r="AE153" s="494"/>
      <c r="AF153" s="494"/>
      <c r="AG153" s="494"/>
      <c r="AH153" s="447"/>
      <c r="AI153" s="447"/>
      <c r="AJ153" s="447"/>
      <c r="AK153" s="447"/>
      <c r="AL153" s="433"/>
      <c r="AM153" s="421"/>
      <c r="AN153" s="421"/>
      <c r="AO153" s="421"/>
      <c r="AP153" s="421"/>
      <c r="AQ153" s="421"/>
    </row>
    <row r="154" spans="1:43" ht="76.5" x14ac:dyDescent="0.25">
      <c r="A154" s="498"/>
      <c r="B154" s="520" t="s">
        <v>1344</v>
      </c>
      <c r="C154" s="520">
        <v>31212</v>
      </c>
      <c r="D154" s="501">
        <v>255200</v>
      </c>
      <c r="E154" s="520">
        <v>4</v>
      </c>
      <c r="F154" s="520" t="s">
        <v>86</v>
      </c>
      <c r="G154" s="491">
        <v>43466</v>
      </c>
      <c r="H154" s="439" t="s">
        <v>56</v>
      </c>
      <c r="I154" s="448" t="s">
        <v>1136</v>
      </c>
      <c r="J154" s="912" t="s">
        <v>1137</v>
      </c>
      <c r="K154" s="448" t="s">
        <v>58</v>
      </c>
      <c r="L154" s="492">
        <f t="shared" si="4"/>
        <v>1020800</v>
      </c>
      <c r="M154" s="492">
        <f t="shared" si="5"/>
        <v>1020800</v>
      </c>
      <c r="N154" s="448" t="s">
        <v>246</v>
      </c>
      <c r="O154" s="448" t="s">
        <v>724</v>
      </c>
      <c r="P154" s="493" t="s">
        <v>1138</v>
      </c>
      <c r="Q154" s="440" t="s">
        <v>1139</v>
      </c>
      <c r="R154" s="900" t="s">
        <v>2007</v>
      </c>
      <c r="S154" s="494"/>
      <c r="T154" s="494"/>
      <c r="U154" s="494"/>
      <c r="V154" s="494"/>
      <c r="W154" s="494"/>
      <c r="X154" s="494"/>
      <c r="Y154" s="494"/>
      <c r="Z154" s="494"/>
      <c r="AA154" s="494"/>
      <c r="AB154" s="494"/>
      <c r="AC154" s="494"/>
      <c r="AD154" s="494"/>
      <c r="AE154" s="494"/>
      <c r="AF154" s="494"/>
      <c r="AG154" s="494"/>
      <c r="AH154" s="447"/>
      <c r="AI154" s="447"/>
      <c r="AJ154" s="447"/>
      <c r="AK154" s="447"/>
      <c r="AL154" s="433"/>
      <c r="AM154" s="421"/>
      <c r="AN154" s="421"/>
      <c r="AO154" s="421"/>
      <c r="AP154" s="421"/>
      <c r="AQ154" s="421"/>
    </row>
    <row r="155" spans="1:43" ht="76.5" x14ac:dyDescent="0.25">
      <c r="A155" s="498"/>
      <c r="B155" s="520" t="s">
        <v>1345</v>
      </c>
      <c r="C155" s="520">
        <v>31075</v>
      </c>
      <c r="D155" s="501">
        <v>344520</v>
      </c>
      <c r="E155" s="520">
        <v>2</v>
      </c>
      <c r="F155" s="520" t="s">
        <v>86</v>
      </c>
      <c r="G155" s="491">
        <v>43466</v>
      </c>
      <c r="H155" s="439" t="s">
        <v>56</v>
      </c>
      <c r="I155" s="448" t="s">
        <v>1136</v>
      </c>
      <c r="J155" s="912" t="s">
        <v>1137</v>
      </c>
      <c r="K155" s="448" t="s">
        <v>58</v>
      </c>
      <c r="L155" s="492">
        <f t="shared" si="4"/>
        <v>689040</v>
      </c>
      <c r="M155" s="492">
        <f t="shared" si="5"/>
        <v>689040</v>
      </c>
      <c r="N155" s="448" t="s">
        <v>246</v>
      </c>
      <c r="O155" s="448" t="s">
        <v>724</v>
      </c>
      <c r="P155" s="493" t="s">
        <v>1346</v>
      </c>
      <c r="Q155" s="440" t="s">
        <v>1139</v>
      </c>
      <c r="R155" s="900" t="s">
        <v>2007</v>
      </c>
      <c r="S155" s="494"/>
      <c r="T155" s="494"/>
      <c r="U155" s="494"/>
      <c r="V155" s="494"/>
      <c r="W155" s="494"/>
      <c r="X155" s="494"/>
      <c r="Y155" s="494"/>
      <c r="Z155" s="494"/>
      <c r="AA155" s="494"/>
      <c r="AB155" s="494"/>
      <c r="AC155" s="494"/>
      <c r="AD155" s="494"/>
      <c r="AE155" s="494"/>
      <c r="AF155" s="494"/>
      <c r="AG155" s="494"/>
      <c r="AH155" s="447"/>
      <c r="AI155" s="447"/>
      <c r="AJ155" s="447"/>
      <c r="AK155" s="447"/>
      <c r="AL155" s="433"/>
      <c r="AM155" s="421"/>
      <c r="AN155" s="421"/>
      <c r="AO155" s="421"/>
      <c r="AP155" s="421"/>
      <c r="AQ155" s="421"/>
    </row>
    <row r="156" spans="1:43" ht="76.5" x14ac:dyDescent="0.25">
      <c r="A156" s="498"/>
      <c r="B156" s="520" t="s">
        <v>1347</v>
      </c>
      <c r="C156" s="520">
        <v>11821</v>
      </c>
      <c r="D156" s="501">
        <v>80000</v>
      </c>
      <c r="E156" s="520">
        <v>3</v>
      </c>
      <c r="F156" s="520" t="s">
        <v>86</v>
      </c>
      <c r="G156" s="491">
        <v>43466</v>
      </c>
      <c r="H156" s="439" t="s">
        <v>56</v>
      </c>
      <c r="I156" s="448" t="s">
        <v>1136</v>
      </c>
      <c r="J156" s="912" t="s">
        <v>1137</v>
      </c>
      <c r="K156" s="448" t="s">
        <v>58</v>
      </c>
      <c r="L156" s="492">
        <f t="shared" si="4"/>
        <v>240000</v>
      </c>
      <c r="M156" s="492">
        <f t="shared" si="5"/>
        <v>240000</v>
      </c>
      <c r="N156" s="448" t="s">
        <v>246</v>
      </c>
      <c r="O156" s="448" t="s">
        <v>724</v>
      </c>
      <c r="P156" s="493" t="s">
        <v>1348</v>
      </c>
      <c r="Q156" s="440" t="s">
        <v>1139</v>
      </c>
      <c r="R156" s="900" t="s">
        <v>2007</v>
      </c>
      <c r="S156" s="494"/>
      <c r="T156" s="494"/>
      <c r="U156" s="494"/>
      <c r="V156" s="494"/>
      <c r="W156" s="494"/>
      <c r="X156" s="494"/>
      <c r="Y156" s="494"/>
      <c r="Z156" s="494"/>
      <c r="AA156" s="494"/>
      <c r="AB156" s="494"/>
      <c r="AC156" s="494"/>
      <c r="AD156" s="494"/>
      <c r="AE156" s="494"/>
      <c r="AF156" s="494"/>
      <c r="AG156" s="494"/>
      <c r="AH156" s="447"/>
      <c r="AI156" s="447"/>
      <c r="AJ156" s="447"/>
      <c r="AK156" s="447"/>
      <c r="AL156" s="433"/>
      <c r="AM156" s="421"/>
      <c r="AN156" s="421"/>
      <c r="AO156" s="421"/>
      <c r="AP156" s="421"/>
      <c r="AQ156" s="421"/>
    </row>
    <row r="157" spans="1:43" ht="76.5" x14ac:dyDescent="0.25">
      <c r="A157" s="498"/>
      <c r="B157" s="520" t="s">
        <v>1349</v>
      </c>
      <c r="C157" s="520">
        <v>11533</v>
      </c>
      <c r="D157" s="501">
        <v>180000</v>
      </c>
      <c r="E157" s="520">
        <v>2</v>
      </c>
      <c r="F157" s="520" t="s">
        <v>86</v>
      </c>
      <c r="G157" s="491">
        <v>43466</v>
      </c>
      <c r="H157" s="439" t="s">
        <v>56</v>
      </c>
      <c r="I157" s="448" t="s">
        <v>1136</v>
      </c>
      <c r="J157" s="912" t="s">
        <v>1137</v>
      </c>
      <c r="K157" s="448" t="s">
        <v>58</v>
      </c>
      <c r="L157" s="492">
        <f t="shared" si="4"/>
        <v>360000</v>
      </c>
      <c r="M157" s="492">
        <f t="shared" si="5"/>
        <v>360000</v>
      </c>
      <c r="N157" s="448" t="s">
        <v>246</v>
      </c>
      <c r="O157" s="448" t="s">
        <v>724</v>
      </c>
      <c r="P157" s="493" t="s">
        <v>1350</v>
      </c>
      <c r="Q157" s="440" t="s">
        <v>1139</v>
      </c>
      <c r="R157" s="900" t="s">
        <v>2007</v>
      </c>
      <c r="S157" s="494"/>
      <c r="T157" s="494"/>
      <c r="U157" s="494"/>
      <c r="V157" s="494"/>
      <c r="W157" s="494"/>
      <c r="X157" s="494"/>
      <c r="Y157" s="494"/>
      <c r="Z157" s="494"/>
      <c r="AA157" s="494"/>
      <c r="AB157" s="494"/>
      <c r="AC157" s="494"/>
      <c r="AD157" s="494"/>
      <c r="AE157" s="494"/>
      <c r="AF157" s="494"/>
      <c r="AG157" s="494"/>
      <c r="AH157" s="447"/>
      <c r="AI157" s="447"/>
      <c r="AJ157" s="447"/>
      <c r="AK157" s="447"/>
      <c r="AL157" s="433"/>
      <c r="AM157" s="421"/>
      <c r="AN157" s="421"/>
      <c r="AO157" s="421"/>
      <c r="AP157" s="421"/>
      <c r="AQ157" s="421"/>
    </row>
    <row r="158" spans="1:43" ht="76.5" x14ac:dyDescent="0.25">
      <c r="A158" s="498"/>
      <c r="B158" s="520" t="s">
        <v>1351</v>
      </c>
      <c r="C158" s="520">
        <v>11547</v>
      </c>
      <c r="D158" s="501">
        <v>166500</v>
      </c>
      <c r="E158" s="500">
        <v>2</v>
      </c>
      <c r="F158" s="500" t="s">
        <v>86</v>
      </c>
      <c r="G158" s="491">
        <v>43466</v>
      </c>
      <c r="H158" s="439" t="s">
        <v>56</v>
      </c>
      <c r="I158" s="448" t="s">
        <v>1136</v>
      </c>
      <c r="J158" s="912" t="s">
        <v>1137</v>
      </c>
      <c r="K158" s="448" t="s">
        <v>58</v>
      </c>
      <c r="L158" s="492">
        <f t="shared" si="4"/>
        <v>333000</v>
      </c>
      <c r="M158" s="492">
        <f t="shared" si="5"/>
        <v>333000</v>
      </c>
      <c r="N158" s="448" t="s">
        <v>246</v>
      </c>
      <c r="O158" s="448" t="s">
        <v>724</v>
      </c>
      <c r="P158" s="493" t="s">
        <v>1352</v>
      </c>
      <c r="Q158" s="440" t="s">
        <v>1139</v>
      </c>
      <c r="R158" s="900" t="s">
        <v>2007</v>
      </c>
      <c r="S158" s="494"/>
      <c r="T158" s="494"/>
      <c r="U158" s="494"/>
      <c r="V158" s="494"/>
      <c r="W158" s="494"/>
      <c r="X158" s="494"/>
      <c r="Y158" s="494"/>
      <c r="Z158" s="494"/>
      <c r="AA158" s="494"/>
      <c r="AB158" s="494"/>
      <c r="AC158" s="494"/>
      <c r="AD158" s="494"/>
      <c r="AE158" s="494"/>
      <c r="AF158" s="494"/>
      <c r="AG158" s="494"/>
      <c r="AH158" s="447"/>
      <c r="AI158" s="447"/>
      <c r="AJ158" s="447"/>
      <c r="AK158" s="447"/>
      <c r="AL158" s="433"/>
      <c r="AM158" s="421"/>
      <c r="AN158" s="421"/>
      <c r="AO158" s="421"/>
      <c r="AP158" s="421"/>
      <c r="AQ158" s="421"/>
    </row>
    <row r="159" spans="1:43" ht="76.5" x14ac:dyDescent="0.25">
      <c r="A159" s="498"/>
      <c r="B159" s="520" t="s">
        <v>1353</v>
      </c>
      <c r="C159" s="520">
        <v>11583</v>
      </c>
      <c r="D159" s="501">
        <v>305000</v>
      </c>
      <c r="E159" s="500">
        <v>6</v>
      </c>
      <c r="F159" s="500" t="s">
        <v>86</v>
      </c>
      <c r="G159" s="491">
        <v>43466</v>
      </c>
      <c r="H159" s="439" t="s">
        <v>56</v>
      </c>
      <c r="I159" s="448" t="s">
        <v>1136</v>
      </c>
      <c r="J159" s="912" t="s">
        <v>1137</v>
      </c>
      <c r="K159" s="448" t="s">
        <v>58</v>
      </c>
      <c r="L159" s="492">
        <f t="shared" si="4"/>
        <v>1830000</v>
      </c>
      <c r="M159" s="492">
        <f t="shared" si="5"/>
        <v>1830000</v>
      </c>
      <c r="N159" s="448" t="s">
        <v>246</v>
      </c>
      <c r="O159" s="448" t="s">
        <v>724</v>
      </c>
      <c r="P159" s="493" t="s">
        <v>1354</v>
      </c>
      <c r="Q159" s="440" t="s">
        <v>1139</v>
      </c>
      <c r="R159" s="900" t="s">
        <v>2007</v>
      </c>
      <c r="S159" s="494"/>
      <c r="T159" s="494"/>
      <c r="U159" s="494"/>
      <c r="V159" s="494"/>
      <c r="W159" s="494"/>
      <c r="X159" s="494"/>
      <c r="Y159" s="494"/>
      <c r="Z159" s="494"/>
      <c r="AA159" s="494"/>
      <c r="AB159" s="494"/>
      <c r="AC159" s="494"/>
      <c r="AD159" s="494"/>
      <c r="AE159" s="494"/>
      <c r="AF159" s="494"/>
      <c r="AG159" s="494"/>
      <c r="AH159" s="447"/>
      <c r="AI159" s="447"/>
      <c r="AJ159" s="447"/>
      <c r="AK159" s="447"/>
      <c r="AL159" s="433"/>
      <c r="AM159" s="421"/>
      <c r="AN159" s="421"/>
      <c r="AO159" s="421"/>
      <c r="AP159" s="421"/>
      <c r="AQ159" s="421"/>
    </row>
    <row r="160" spans="1:43" ht="76.5" x14ac:dyDescent="0.25">
      <c r="A160" s="498"/>
      <c r="B160" s="520" t="s">
        <v>1355</v>
      </c>
      <c r="C160" s="520">
        <v>11531</v>
      </c>
      <c r="D160" s="501">
        <v>380000</v>
      </c>
      <c r="E160" s="500">
        <v>2</v>
      </c>
      <c r="F160" s="500" t="s">
        <v>86</v>
      </c>
      <c r="G160" s="491">
        <v>43466</v>
      </c>
      <c r="H160" s="439" t="s">
        <v>56</v>
      </c>
      <c r="I160" s="448" t="s">
        <v>1136</v>
      </c>
      <c r="J160" s="912" t="s">
        <v>1137</v>
      </c>
      <c r="K160" s="448" t="s">
        <v>58</v>
      </c>
      <c r="L160" s="492">
        <f t="shared" si="4"/>
        <v>760000</v>
      </c>
      <c r="M160" s="492">
        <f t="shared" si="5"/>
        <v>760000</v>
      </c>
      <c r="N160" s="448" t="s">
        <v>246</v>
      </c>
      <c r="O160" s="448" t="s">
        <v>724</v>
      </c>
      <c r="P160" s="493" t="s">
        <v>1356</v>
      </c>
      <c r="Q160" s="440" t="s">
        <v>1139</v>
      </c>
      <c r="R160" s="900" t="s">
        <v>2007</v>
      </c>
      <c r="S160" s="494"/>
      <c r="T160" s="494"/>
      <c r="U160" s="494"/>
      <c r="V160" s="494"/>
      <c r="W160" s="494"/>
      <c r="X160" s="494"/>
      <c r="Y160" s="494"/>
      <c r="Z160" s="494"/>
      <c r="AA160" s="494"/>
      <c r="AB160" s="494"/>
      <c r="AC160" s="494"/>
      <c r="AD160" s="494"/>
      <c r="AE160" s="494"/>
      <c r="AF160" s="494"/>
      <c r="AG160" s="494"/>
      <c r="AH160" s="494"/>
      <c r="AI160" s="494"/>
      <c r="AJ160" s="494"/>
      <c r="AK160" s="494"/>
      <c r="AL160" s="485"/>
      <c r="AM160" s="421"/>
      <c r="AN160" s="421"/>
      <c r="AO160" s="421"/>
      <c r="AP160" s="421"/>
      <c r="AQ160" s="421"/>
    </row>
    <row r="161" spans="1:43" ht="76.5" x14ac:dyDescent="0.25">
      <c r="A161" s="498"/>
      <c r="B161" s="503" t="s">
        <v>1357</v>
      </c>
      <c r="C161" s="500">
        <v>11515</v>
      </c>
      <c r="D161" s="501">
        <v>160000</v>
      </c>
      <c r="E161" s="500">
        <v>5</v>
      </c>
      <c r="F161" s="500" t="s">
        <v>86</v>
      </c>
      <c r="G161" s="491">
        <v>43466</v>
      </c>
      <c r="H161" s="439" t="s">
        <v>56</v>
      </c>
      <c r="I161" s="448" t="s">
        <v>1136</v>
      </c>
      <c r="J161" s="912" t="s">
        <v>1137</v>
      </c>
      <c r="K161" s="448" t="s">
        <v>58</v>
      </c>
      <c r="L161" s="492">
        <f t="shared" si="4"/>
        <v>800000</v>
      </c>
      <c r="M161" s="492">
        <f t="shared" si="5"/>
        <v>800000</v>
      </c>
      <c r="N161" s="448" t="s">
        <v>246</v>
      </c>
      <c r="O161" s="448" t="s">
        <v>724</v>
      </c>
      <c r="P161" s="493" t="s">
        <v>1358</v>
      </c>
      <c r="Q161" s="440" t="s">
        <v>1139</v>
      </c>
      <c r="R161" s="900" t="s">
        <v>2007</v>
      </c>
      <c r="S161" s="494"/>
      <c r="T161" s="494"/>
      <c r="U161" s="494"/>
      <c r="V161" s="494"/>
      <c r="W161" s="494"/>
      <c r="X161" s="494"/>
      <c r="Y161" s="494"/>
      <c r="Z161" s="494"/>
      <c r="AA161" s="494"/>
      <c r="AB161" s="494"/>
      <c r="AC161" s="494"/>
      <c r="AD161" s="494"/>
      <c r="AE161" s="494"/>
      <c r="AF161" s="494"/>
      <c r="AG161" s="494"/>
      <c r="AH161" s="494"/>
      <c r="AI161" s="494"/>
      <c r="AJ161" s="494"/>
      <c r="AK161" s="494"/>
      <c r="AL161" s="485"/>
      <c r="AM161" s="421"/>
      <c r="AN161" s="421"/>
      <c r="AO161" s="421"/>
      <c r="AP161" s="421"/>
      <c r="AQ161" s="421"/>
    </row>
    <row r="162" spans="1:43" ht="76.5" x14ac:dyDescent="0.25">
      <c r="A162" s="498"/>
      <c r="B162" s="503" t="s">
        <v>1359</v>
      </c>
      <c r="C162" s="500">
        <v>11592</v>
      </c>
      <c r="D162" s="501">
        <v>140000</v>
      </c>
      <c r="E162" s="500">
        <v>5</v>
      </c>
      <c r="F162" s="500" t="s">
        <v>86</v>
      </c>
      <c r="G162" s="491">
        <v>43466</v>
      </c>
      <c r="H162" s="439" t="s">
        <v>56</v>
      </c>
      <c r="I162" s="448" t="s">
        <v>1136</v>
      </c>
      <c r="J162" s="912" t="s">
        <v>1137</v>
      </c>
      <c r="K162" s="448" t="s">
        <v>58</v>
      </c>
      <c r="L162" s="492">
        <f t="shared" si="4"/>
        <v>700000</v>
      </c>
      <c r="M162" s="492">
        <f t="shared" si="5"/>
        <v>700000</v>
      </c>
      <c r="N162" s="448" t="s">
        <v>246</v>
      </c>
      <c r="O162" s="448" t="s">
        <v>724</v>
      </c>
      <c r="P162" s="493" t="s">
        <v>1360</v>
      </c>
      <c r="Q162" s="440" t="s">
        <v>1139</v>
      </c>
      <c r="R162" s="900" t="s">
        <v>2007</v>
      </c>
      <c r="S162" s="494"/>
      <c r="T162" s="494"/>
      <c r="U162" s="494"/>
      <c r="V162" s="494"/>
      <c r="W162" s="494"/>
      <c r="X162" s="494"/>
      <c r="Y162" s="494"/>
      <c r="Z162" s="494"/>
      <c r="AA162" s="494"/>
      <c r="AB162" s="494"/>
      <c r="AC162" s="494"/>
      <c r="AD162" s="494"/>
      <c r="AE162" s="494"/>
      <c r="AF162" s="494"/>
      <c r="AG162" s="494"/>
      <c r="AH162" s="494"/>
      <c r="AI162" s="494"/>
      <c r="AJ162" s="494"/>
      <c r="AK162" s="494"/>
      <c r="AL162" s="485"/>
      <c r="AM162" s="421"/>
      <c r="AN162" s="421"/>
      <c r="AO162" s="421"/>
      <c r="AP162" s="421"/>
      <c r="AQ162" s="421"/>
    </row>
    <row r="163" spans="1:43" ht="76.5" x14ac:dyDescent="0.25">
      <c r="A163" s="498"/>
      <c r="B163" s="503" t="s">
        <v>1361</v>
      </c>
      <c r="C163" s="500">
        <v>11693</v>
      </c>
      <c r="D163" s="501">
        <v>23200</v>
      </c>
      <c r="E163" s="500">
        <v>2</v>
      </c>
      <c r="F163" s="500" t="s">
        <v>86</v>
      </c>
      <c r="G163" s="491">
        <v>43466</v>
      </c>
      <c r="H163" s="439" t="s">
        <v>56</v>
      </c>
      <c r="I163" s="448" t="s">
        <v>1136</v>
      </c>
      <c r="J163" s="912" t="s">
        <v>1137</v>
      </c>
      <c r="K163" s="448" t="s">
        <v>58</v>
      </c>
      <c r="L163" s="492">
        <f t="shared" si="4"/>
        <v>46400</v>
      </c>
      <c r="M163" s="492">
        <f t="shared" si="5"/>
        <v>46400</v>
      </c>
      <c r="N163" s="448" t="s">
        <v>246</v>
      </c>
      <c r="O163" s="448" t="s">
        <v>724</v>
      </c>
      <c r="P163" s="493" t="s">
        <v>1362</v>
      </c>
      <c r="Q163" s="440" t="s">
        <v>1139</v>
      </c>
      <c r="R163" s="900" t="s">
        <v>2007</v>
      </c>
      <c r="S163" s="494"/>
      <c r="T163" s="494"/>
      <c r="U163" s="494"/>
      <c r="V163" s="494"/>
      <c r="W163" s="494"/>
      <c r="X163" s="494"/>
      <c r="Y163" s="494"/>
      <c r="Z163" s="494"/>
      <c r="AA163" s="494"/>
      <c r="AB163" s="494"/>
      <c r="AC163" s="494"/>
      <c r="AD163" s="494"/>
      <c r="AE163" s="494"/>
      <c r="AF163" s="494"/>
      <c r="AG163" s="494"/>
      <c r="AH163" s="494"/>
      <c r="AI163" s="494"/>
      <c r="AJ163" s="494"/>
      <c r="AK163" s="494"/>
      <c r="AL163" s="485"/>
      <c r="AM163" s="421"/>
      <c r="AN163" s="421"/>
      <c r="AO163" s="421"/>
      <c r="AP163" s="421"/>
      <c r="AQ163" s="421"/>
    </row>
    <row r="164" spans="1:43" ht="76.5" x14ac:dyDescent="0.25">
      <c r="A164" s="498"/>
      <c r="B164" s="545" t="s">
        <v>1363</v>
      </c>
      <c r="C164" s="520">
        <v>11581</v>
      </c>
      <c r="D164" s="501">
        <v>348000</v>
      </c>
      <c r="E164" s="520">
        <v>2</v>
      </c>
      <c r="F164" s="500" t="s">
        <v>86</v>
      </c>
      <c r="G164" s="491">
        <v>43466</v>
      </c>
      <c r="H164" s="439" t="s">
        <v>56</v>
      </c>
      <c r="I164" s="448" t="s">
        <v>1136</v>
      </c>
      <c r="J164" s="912" t="s">
        <v>1137</v>
      </c>
      <c r="K164" s="448" t="s">
        <v>58</v>
      </c>
      <c r="L164" s="492">
        <f t="shared" si="4"/>
        <v>696000</v>
      </c>
      <c r="M164" s="492">
        <f t="shared" si="5"/>
        <v>696000</v>
      </c>
      <c r="N164" s="448" t="s">
        <v>246</v>
      </c>
      <c r="O164" s="448" t="s">
        <v>724</v>
      </c>
      <c r="P164" s="493" t="s">
        <v>1364</v>
      </c>
      <c r="Q164" s="440" t="s">
        <v>1139</v>
      </c>
      <c r="R164" s="900" t="s">
        <v>2007</v>
      </c>
      <c r="S164" s="494"/>
      <c r="T164" s="494"/>
      <c r="U164" s="494"/>
      <c r="V164" s="494"/>
      <c r="W164" s="494"/>
      <c r="X164" s="494"/>
      <c r="Y164" s="494"/>
      <c r="Z164" s="494"/>
      <c r="AA164" s="494"/>
      <c r="AB164" s="494"/>
      <c r="AC164" s="494"/>
      <c r="AD164" s="494"/>
      <c r="AE164" s="494"/>
      <c r="AF164" s="494"/>
      <c r="AG164" s="494"/>
      <c r="AH164" s="494"/>
      <c r="AI164" s="494"/>
      <c r="AJ164" s="494"/>
      <c r="AK164" s="494"/>
      <c r="AL164" s="485"/>
      <c r="AM164" s="421"/>
      <c r="AN164" s="421"/>
      <c r="AO164" s="421"/>
      <c r="AP164" s="421"/>
      <c r="AQ164" s="421"/>
    </row>
    <row r="165" spans="1:43" ht="76.5" x14ac:dyDescent="0.25">
      <c r="A165" s="498"/>
      <c r="B165" s="545" t="s">
        <v>1365</v>
      </c>
      <c r="C165" s="520" t="s">
        <v>1366</v>
      </c>
      <c r="D165" s="501">
        <v>200000</v>
      </c>
      <c r="E165" s="520">
        <v>4</v>
      </c>
      <c r="F165" s="500" t="s">
        <v>86</v>
      </c>
      <c r="G165" s="491">
        <v>43466</v>
      </c>
      <c r="H165" s="439" t="s">
        <v>56</v>
      </c>
      <c r="I165" s="448" t="s">
        <v>1136</v>
      </c>
      <c r="J165" s="912" t="s">
        <v>1137</v>
      </c>
      <c r="K165" s="448" t="s">
        <v>58</v>
      </c>
      <c r="L165" s="492">
        <f t="shared" si="4"/>
        <v>800000</v>
      </c>
      <c r="M165" s="492">
        <f t="shared" si="5"/>
        <v>800000</v>
      </c>
      <c r="N165" s="448" t="s">
        <v>246</v>
      </c>
      <c r="O165" s="448" t="s">
        <v>724</v>
      </c>
      <c r="P165" s="493" t="s">
        <v>1367</v>
      </c>
      <c r="Q165" s="440" t="s">
        <v>1139</v>
      </c>
      <c r="R165" s="900" t="s">
        <v>2007</v>
      </c>
      <c r="S165" s="494"/>
      <c r="T165" s="494"/>
      <c r="U165" s="494"/>
      <c r="V165" s="494"/>
      <c r="W165" s="494"/>
      <c r="X165" s="494"/>
      <c r="Y165" s="494"/>
      <c r="Z165" s="494"/>
      <c r="AA165" s="494"/>
      <c r="AB165" s="494"/>
      <c r="AC165" s="494"/>
      <c r="AD165" s="494"/>
      <c r="AE165" s="494"/>
      <c r="AF165" s="494"/>
      <c r="AG165" s="494"/>
      <c r="AH165" s="494"/>
      <c r="AI165" s="494"/>
      <c r="AJ165" s="494"/>
      <c r="AK165" s="494"/>
      <c r="AL165" s="485"/>
      <c r="AM165" s="421"/>
      <c r="AN165" s="421"/>
      <c r="AO165" s="421"/>
      <c r="AP165" s="421"/>
      <c r="AQ165" s="421"/>
    </row>
    <row r="166" spans="1:43" ht="76.5" x14ac:dyDescent="0.25">
      <c r="A166" s="498"/>
      <c r="B166" s="503" t="s">
        <v>1368</v>
      </c>
      <c r="C166" s="500">
        <v>18052</v>
      </c>
      <c r="D166" s="501">
        <v>23200</v>
      </c>
      <c r="E166" s="500">
        <v>3</v>
      </c>
      <c r="F166" s="500" t="s">
        <v>86</v>
      </c>
      <c r="G166" s="491">
        <v>43466</v>
      </c>
      <c r="H166" s="439" t="s">
        <v>56</v>
      </c>
      <c r="I166" s="448" t="s">
        <v>1136</v>
      </c>
      <c r="J166" s="912" t="s">
        <v>1137</v>
      </c>
      <c r="K166" s="448" t="s">
        <v>58</v>
      </c>
      <c r="L166" s="492">
        <f t="shared" si="4"/>
        <v>69600</v>
      </c>
      <c r="M166" s="492">
        <f t="shared" si="5"/>
        <v>69600</v>
      </c>
      <c r="N166" s="448" t="s">
        <v>246</v>
      </c>
      <c r="O166" s="448" t="s">
        <v>724</v>
      </c>
      <c r="P166" s="493" t="s">
        <v>1369</v>
      </c>
      <c r="Q166" s="440" t="s">
        <v>1139</v>
      </c>
      <c r="R166" s="900" t="s">
        <v>2007</v>
      </c>
      <c r="S166" s="494"/>
      <c r="T166" s="494"/>
      <c r="U166" s="494"/>
      <c r="V166" s="494"/>
      <c r="W166" s="494"/>
      <c r="X166" s="494"/>
      <c r="Y166" s="494"/>
      <c r="Z166" s="494"/>
      <c r="AA166" s="494"/>
      <c r="AB166" s="494"/>
      <c r="AC166" s="494"/>
      <c r="AD166" s="494"/>
      <c r="AE166" s="494"/>
      <c r="AF166" s="494"/>
      <c r="AG166" s="494"/>
      <c r="AH166" s="494"/>
      <c r="AI166" s="494"/>
      <c r="AJ166" s="494"/>
      <c r="AK166" s="494"/>
      <c r="AL166" s="485"/>
      <c r="AM166" s="421"/>
      <c r="AN166" s="421"/>
      <c r="AO166" s="421"/>
      <c r="AP166" s="421"/>
      <c r="AQ166" s="421"/>
    </row>
    <row r="167" spans="1:43" ht="76.5" x14ac:dyDescent="0.25">
      <c r="A167" s="498"/>
      <c r="B167" s="503" t="s">
        <v>1370</v>
      </c>
      <c r="C167" s="500">
        <v>18048</v>
      </c>
      <c r="D167" s="501">
        <v>135024</v>
      </c>
      <c r="E167" s="500">
        <v>2</v>
      </c>
      <c r="F167" s="500" t="s">
        <v>86</v>
      </c>
      <c r="G167" s="491">
        <v>43466</v>
      </c>
      <c r="H167" s="439" t="s">
        <v>56</v>
      </c>
      <c r="I167" s="448" t="s">
        <v>1136</v>
      </c>
      <c r="J167" s="912" t="s">
        <v>1137</v>
      </c>
      <c r="K167" s="448" t="s">
        <v>58</v>
      </c>
      <c r="L167" s="492">
        <f t="shared" si="4"/>
        <v>270048</v>
      </c>
      <c r="M167" s="492">
        <f t="shared" si="5"/>
        <v>270048</v>
      </c>
      <c r="N167" s="448" t="s">
        <v>246</v>
      </c>
      <c r="O167" s="448" t="s">
        <v>724</v>
      </c>
      <c r="P167" s="493" t="s">
        <v>1371</v>
      </c>
      <c r="Q167" s="440" t="s">
        <v>1139</v>
      </c>
      <c r="R167" s="900" t="s">
        <v>2007</v>
      </c>
      <c r="S167" s="494"/>
      <c r="T167" s="494"/>
      <c r="U167" s="494"/>
      <c r="V167" s="494"/>
      <c r="W167" s="494"/>
      <c r="X167" s="494"/>
      <c r="Y167" s="494"/>
      <c r="Z167" s="494"/>
      <c r="AA167" s="494"/>
      <c r="AB167" s="494"/>
      <c r="AC167" s="494"/>
      <c r="AD167" s="494"/>
      <c r="AE167" s="494"/>
      <c r="AF167" s="494"/>
      <c r="AG167" s="494"/>
      <c r="AH167" s="494"/>
      <c r="AI167" s="494"/>
      <c r="AJ167" s="494"/>
      <c r="AK167" s="494"/>
      <c r="AL167" s="485"/>
      <c r="AM167" s="421"/>
      <c r="AN167" s="421"/>
      <c r="AO167" s="421"/>
      <c r="AP167" s="421"/>
      <c r="AQ167" s="421"/>
    </row>
    <row r="168" spans="1:43" ht="76.5" x14ac:dyDescent="0.25">
      <c r="A168" s="498"/>
      <c r="B168" s="503" t="s">
        <v>1372</v>
      </c>
      <c r="C168" s="500">
        <v>18011</v>
      </c>
      <c r="D168" s="501">
        <v>406000</v>
      </c>
      <c r="E168" s="500">
        <v>3</v>
      </c>
      <c r="F168" s="500" t="s">
        <v>86</v>
      </c>
      <c r="G168" s="491">
        <v>43466</v>
      </c>
      <c r="H168" s="439" t="s">
        <v>56</v>
      </c>
      <c r="I168" s="448" t="s">
        <v>1136</v>
      </c>
      <c r="J168" s="912" t="s">
        <v>1137</v>
      </c>
      <c r="K168" s="448" t="s">
        <v>58</v>
      </c>
      <c r="L168" s="492">
        <f t="shared" si="4"/>
        <v>1218000</v>
      </c>
      <c r="M168" s="492">
        <f t="shared" si="5"/>
        <v>1218000</v>
      </c>
      <c r="N168" s="448" t="s">
        <v>246</v>
      </c>
      <c r="O168" s="448" t="s">
        <v>724</v>
      </c>
      <c r="P168" s="493" t="s">
        <v>1373</v>
      </c>
      <c r="Q168" s="440" t="s">
        <v>1139</v>
      </c>
      <c r="R168" s="900" t="s">
        <v>2007</v>
      </c>
      <c r="S168" s="494"/>
      <c r="T168" s="494"/>
      <c r="U168" s="494"/>
      <c r="V168" s="494"/>
      <c r="W168" s="494"/>
      <c r="X168" s="494"/>
      <c r="Y168" s="494"/>
      <c r="Z168" s="494"/>
      <c r="AA168" s="494"/>
      <c r="AB168" s="494"/>
      <c r="AC168" s="494"/>
      <c r="AD168" s="494"/>
      <c r="AE168" s="494"/>
      <c r="AF168" s="494"/>
      <c r="AG168" s="494"/>
      <c r="AH168" s="494"/>
      <c r="AI168" s="494"/>
      <c r="AJ168" s="494"/>
      <c r="AK168" s="494"/>
      <c r="AL168" s="485"/>
      <c r="AM168" s="421"/>
      <c r="AN168" s="421"/>
      <c r="AO168" s="421"/>
      <c r="AP168" s="421"/>
      <c r="AQ168" s="421"/>
    </row>
    <row r="169" spans="1:43" ht="76.5" x14ac:dyDescent="0.25">
      <c r="A169" s="498"/>
      <c r="B169" s="503" t="s">
        <v>1374</v>
      </c>
      <c r="C169" s="500">
        <v>12754</v>
      </c>
      <c r="D169" s="501">
        <v>580000</v>
      </c>
      <c r="E169" s="500">
        <v>6</v>
      </c>
      <c r="F169" s="500" t="s">
        <v>86</v>
      </c>
      <c r="G169" s="491">
        <v>43466</v>
      </c>
      <c r="H169" s="439" t="s">
        <v>56</v>
      </c>
      <c r="I169" s="448" t="s">
        <v>1136</v>
      </c>
      <c r="J169" s="912" t="s">
        <v>1137</v>
      </c>
      <c r="K169" s="448" t="s">
        <v>58</v>
      </c>
      <c r="L169" s="492">
        <f t="shared" si="4"/>
        <v>3480000</v>
      </c>
      <c r="M169" s="492">
        <f t="shared" si="5"/>
        <v>3480000</v>
      </c>
      <c r="N169" s="448" t="s">
        <v>246</v>
      </c>
      <c r="O169" s="448" t="s">
        <v>724</v>
      </c>
      <c r="P169" s="493" t="s">
        <v>1375</v>
      </c>
      <c r="Q169" s="440" t="s">
        <v>1139</v>
      </c>
      <c r="R169" s="900" t="s">
        <v>2007</v>
      </c>
      <c r="S169" s="494"/>
      <c r="T169" s="494"/>
      <c r="U169" s="494"/>
      <c r="V169" s="494"/>
      <c r="W169" s="494"/>
      <c r="X169" s="494"/>
      <c r="Y169" s="494"/>
      <c r="Z169" s="494"/>
      <c r="AA169" s="494"/>
      <c r="AB169" s="494"/>
      <c r="AC169" s="494"/>
      <c r="AD169" s="494"/>
      <c r="AE169" s="494"/>
      <c r="AF169" s="494"/>
      <c r="AG169" s="494"/>
      <c r="AH169" s="494"/>
      <c r="AI169" s="494"/>
      <c r="AJ169" s="494"/>
      <c r="AK169" s="494"/>
      <c r="AL169" s="485"/>
      <c r="AM169" s="421"/>
      <c r="AN169" s="421"/>
      <c r="AO169" s="421"/>
      <c r="AP169" s="421"/>
      <c r="AQ169" s="421"/>
    </row>
    <row r="170" spans="1:43" ht="76.5" x14ac:dyDescent="0.25">
      <c r="A170" s="498"/>
      <c r="B170" s="520" t="s">
        <v>1376</v>
      </c>
      <c r="C170" s="520" t="s">
        <v>1377</v>
      </c>
      <c r="D170" s="501">
        <v>287680</v>
      </c>
      <c r="E170" s="520">
        <v>6</v>
      </c>
      <c r="F170" s="520" t="s">
        <v>86</v>
      </c>
      <c r="G170" s="491">
        <v>43466</v>
      </c>
      <c r="H170" s="439" t="s">
        <v>56</v>
      </c>
      <c r="I170" s="448" t="s">
        <v>1136</v>
      </c>
      <c r="J170" s="912" t="s">
        <v>1137</v>
      </c>
      <c r="K170" s="448" t="s">
        <v>58</v>
      </c>
      <c r="L170" s="492">
        <f t="shared" si="4"/>
        <v>1726080</v>
      </c>
      <c r="M170" s="492">
        <f t="shared" si="5"/>
        <v>1726080</v>
      </c>
      <c r="N170" s="448" t="s">
        <v>246</v>
      </c>
      <c r="O170" s="448" t="s">
        <v>724</v>
      </c>
      <c r="P170" s="493" t="s">
        <v>1378</v>
      </c>
      <c r="Q170" s="440" t="s">
        <v>1139</v>
      </c>
      <c r="R170" s="900" t="s">
        <v>2007</v>
      </c>
      <c r="S170" s="494"/>
      <c r="T170" s="494"/>
      <c r="U170" s="494"/>
      <c r="V170" s="494"/>
      <c r="W170" s="494"/>
      <c r="X170" s="494"/>
      <c r="Y170" s="494"/>
      <c r="Z170" s="494"/>
      <c r="AA170" s="494"/>
      <c r="AB170" s="494"/>
      <c r="AC170" s="494"/>
      <c r="AD170" s="494"/>
      <c r="AE170" s="494"/>
      <c r="AF170" s="494"/>
      <c r="AG170" s="494"/>
      <c r="AH170" s="494"/>
      <c r="AI170" s="494"/>
      <c r="AJ170" s="494"/>
      <c r="AK170" s="494"/>
      <c r="AL170" s="485"/>
      <c r="AM170" s="421"/>
      <c r="AN170" s="421"/>
      <c r="AO170" s="421"/>
      <c r="AP170" s="421"/>
      <c r="AQ170" s="421"/>
    </row>
    <row r="171" spans="1:43" ht="76.5" x14ac:dyDescent="0.25">
      <c r="A171" s="498"/>
      <c r="B171" s="520" t="s">
        <v>1379</v>
      </c>
      <c r="C171" s="520" t="s">
        <v>1380</v>
      </c>
      <c r="D171" s="501">
        <v>287680</v>
      </c>
      <c r="E171" s="520">
        <v>1</v>
      </c>
      <c r="F171" s="520" t="s">
        <v>86</v>
      </c>
      <c r="G171" s="491">
        <v>43466</v>
      </c>
      <c r="H171" s="439" t="s">
        <v>56</v>
      </c>
      <c r="I171" s="448" t="s">
        <v>1136</v>
      </c>
      <c r="J171" s="912" t="s">
        <v>1137</v>
      </c>
      <c r="K171" s="448" t="s">
        <v>58</v>
      </c>
      <c r="L171" s="492">
        <f t="shared" si="4"/>
        <v>287680</v>
      </c>
      <c r="M171" s="492">
        <f t="shared" si="5"/>
        <v>287680</v>
      </c>
      <c r="N171" s="448" t="s">
        <v>246</v>
      </c>
      <c r="O171" s="448" t="s">
        <v>724</v>
      </c>
      <c r="P171" s="493" t="s">
        <v>1378</v>
      </c>
      <c r="Q171" s="440" t="s">
        <v>1139</v>
      </c>
      <c r="R171" s="900" t="s">
        <v>2007</v>
      </c>
      <c r="S171" s="494"/>
      <c r="T171" s="494"/>
      <c r="U171" s="494"/>
      <c r="V171" s="494"/>
      <c r="W171" s="494"/>
      <c r="X171" s="494"/>
      <c r="Y171" s="494"/>
      <c r="Z171" s="494"/>
      <c r="AA171" s="494"/>
      <c r="AB171" s="494"/>
      <c r="AC171" s="494"/>
      <c r="AD171" s="494"/>
      <c r="AE171" s="494"/>
      <c r="AF171" s="494"/>
      <c r="AG171" s="494"/>
      <c r="AH171" s="494"/>
      <c r="AI171" s="494"/>
      <c r="AJ171" s="494"/>
      <c r="AK171" s="494"/>
      <c r="AL171" s="485"/>
      <c r="AM171" s="421"/>
      <c r="AN171" s="421"/>
      <c r="AO171" s="421"/>
      <c r="AP171" s="421"/>
      <c r="AQ171" s="421"/>
    </row>
    <row r="172" spans="1:43" ht="76.5" x14ac:dyDescent="0.25">
      <c r="A172" s="498"/>
      <c r="B172" s="520" t="s">
        <v>1381</v>
      </c>
      <c r="C172" s="528" t="s">
        <v>1382</v>
      </c>
      <c r="D172" s="501">
        <v>210000</v>
      </c>
      <c r="E172" s="520">
        <v>6</v>
      </c>
      <c r="F172" s="520" t="s">
        <v>86</v>
      </c>
      <c r="G172" s="491">
        <v>43466</v>
      </c>
      <c r="H172" s="439" t="s">
        <v>56</v>
      </c>
      <c r="I172" s="448" t="s">
        <v>1136</v>
      </c>
      <c r="J172" s="912" t="s">
        <v>1137</v>
      </c>
      <c r="K172" s="448" t="s">
        <v>58</v>
      </c>
      <c r="L172" s="492">
        <f t="shared" si="4"/>
        <v>1260000</v>
      </c>
      <c r="M172" s="492">
        <f t="shared" si="5"/>
        <v>1260000</v>
      </c>
      <c r="N172" s="448" t="s">
        <v>246</v>
      </c>
      <c r="O172" s="448" t="s">
        <v>724</v>
      </c>
      <c r="P172" s="493" t="s">
        <v>1378</v>
      </c>
      <c r="Q172" s="440" t="s">
        <v>1139</v>
      </c>
      <c r="R172" s="900" t="s">
        <v>2007</v>
      </c>
      <c r="S172" s="494"/>
      <c r="T172" s="494"/>
      <c r="U172" s="494"/>
      <c r="V172" s="494"/>
      <c r="W172" s="494"/>
      <c r="X172" s="494"/>
      <c r="Y172" s="494"/>
      <c r="Z172" s="494"/>
      <c r="AA172" s="494"/>
      <c r="AB172" s="494"/>
      <c r="AC172" s="494"/>
      <c r="AD172" s="494"/>
      <c r="AE172" s="494"/>
      <c r="AF172" s="494"/>
      <c r="AG172" s="494"/>
      <c r="AH172" s="494"/>
      <c r="AI172" s="494"/>
      <c r="AJ172" s="494"/>
      <c r="AK172" s="494"/>
      <c r="AL172" s="485"/>
      <c r="AM172" s="421"/>
      <c r="AN172" s="421"/>
      <c r="AO172" s="421"/>
      <c r="AP172" s="421"/>
      <c r="AQ172" s="421"/>
    </row>
    <row r="173" spans="1:43" ht="76.5" x14ac:dyDescent="0.25">
      <c r="A173" s="498"/>
      <c r="B173" s="503" t="s">
        <v>1383</v>
      </c>
      <c r="C173" s="500" t="s">
        <v>1384</v>
      </c>
      <c r="D173" s="501">
        <v>278400</v>
      </c>
      <c r="E173" s="500">
        <v>2</v>
      </c>
      <c r="F173" s="500" t="s">
        <v>86</v>
      </c>
      <c r="G173" s="491">
        <v>43466</v>
      </c>
      <c r="H173" s="439" t="s">
        <v>56</v>
      </c>
      <c r="I173" s="448" t="s">
        <v>1136</v>
      </c>
      <c r="J173" s="912" t="s">
        <v>1137</v>
      </c>
      <c r="K173" s="448" t="s">
        <v>58</v>
      </c>
      <c r="L173" s="492">
        <f t="shared" si="4"/>
        <v>556800</v>
      </c>
      <c r="M173" s="492">
        <f t="shared" si="5"/>
        <v>556800</v>
      </c>
      <c r="N173" s="448" t="s">
        <v>246</v>
      </c>
      <c r="O173" s="448" t="s">
        <v>724</v>
      </c>
      <c r="P173" s="493" t="s">
        <v>1378</v>
      </c>
      <c r="Q173" s="440" t="s">
        <v>1139</v>
      </c>
      <c r="R173" s="900" t="s">
        <v>2007</v>
      </c>
      <c r="S173" s="494"/>
      <c r="T173" s="494"/>
      <c r="U173" s="494"/>
      <c r="V173" s="494"/>
      <c r="W173" s="494"/>
      <c r="X173" s="494"/>
      <c r="Y173" s="494"/>
      <c r="Z173" s="494"/>
      <c r="AA173" s="494"/>
      <c r="AB173" s="494"/>
      <c r="AC173" s="494"/>
      <c r="AD173" s="494"/>
      <c r="AE173" s="494"/>
      <c r="AF173" s="494"/>
      <c r="AG173" s="494"/>
      <c r="AH173" s="494"/>
      <c r="AI173" s="494"/>
      <c r="AJ173" s="494"/>
      <c r="AK173" s="494"/>
      <c r="AL173" s="485"/>
      <c r="AM173" s="421"/>
      <c r="AN173" s="421"/>
      <c r="AO173" s="421"/>
      <c r="AP173" s="421"/>
      <c r="AQ173" s="421"/>
    </row>
    <row r="174" spans="1:43" ht="76.5" x14ac:dyDescent="0.25">
      <c r="A174" s="498"/>
      <c r="B174" s="503" t="s">
        <v>1385</v>
      </c>
      <c r="C174" s="500" t="s">
        <v>1386</v>
      </c>
      <c r="D174" s="501">
        <v>170000</v>
      </c>
      <c r="E174" s="500">
        <v>25</v>
      </c>
      <c r="F174" s="500" t="s">
        <v>86</v>
      </c>
      <c r="G174" s="491">
        <v>43466</v>
      </c>
      <c r="H174" s="439" t="s">
        <v>56</v>
      </c>
      <c r="I174" s="448" t="s">
        <v>1136</v>
      </c>
      <c r="J174" s="912" t="s">
        <v>1137</v>
      </c>
      <c r="K174" s="448" t="s">
        <v>58</v>
      </c>
      <c r="L174" s="492">
        <f t="shared" si="4"/>
        <v>4250000</v>
      </c>
      <c r="M174" s="492">
        <f t="shared" si="5"/>
        <v>4250000</v>
      </c>
      <c r="N174" s="448" t="s">
        <v>246</v>
      </c>
      <c r="O174" s="448" t="s">
        <v>724</v>
      </c>
      <c r="P174" s="493" t="s">
        <v>1378</v>
      </c>
      <c r="Q174" s="440" t="s">
        <v>1139</v>
      </c>
      <c r="R174" s="900" t="s">
        <v>2007</v>
      </c>
      <c r="S174" s="494"/>
      <c r="T174" s="494"/>
      <c r="U174" s="494"/>
      <c r="V174" s="494"/>
      <c r="W174" s="494"/>
      <c r="X174" s="494"/>
      <c r="Y174" s="494"/>
      <c r="Z174" s="494"/>
      <c r="AA174" s="494"/>
      <c r="AB174" s="494"/>
      <c r="AC174" s="494"/>
      <c r="AD174" s="494"/>
      <c r="AE174" s="494"/>
      <c r="AF174" s="494"/>
      <c r="AG174" s="494"/>
      <c r="AH174" s="494"/>
      <c r="AI174" s="494"/>
      <c r="AJ174" s="494"/>
      <c r="AK174" s="494"/>
      <c r="AL174" s="486"/>
      <c r="AM174" s="421"/>
      <c r="AN174" s="421"/>
      <c r="AO174" s="421"/>
      <c r="AP174" s="421"/>
      <c r="AQ174" s="421"/>
    </row>
    <row r="175" spans="1:43" ht="76.5" x14ac:dyDescent="0.25">
      <c r="A175" s="498"/>
      <c r="B175" s="503" t="s">
        <v>1387</v>
      </c>
      <c r="C175" s="500" t="s">
        <v>1388</v>
      </c>
      <c r="D175" s="501">
        <v>394400</v>
      </c>
      <c r="E175" s="500">
        <v>3</v>
      </c>
      <c r="F175" s="500" t="s">
        <v>86</v>
      </c>
      <c r="G175" s="491">
        <v>43466</v>
      </c>
      <c r="H175" s="439" t="s">
        <v>56</v>
      </c>
      <c r="I175" s="448" t="s">
        <v>1136</v>
      </c>
      <c r="J175" s="912" t="s">
        <v>1137</v>
      </c>
      <c r="K175" s="448" t="s">
        <v>58</v>
      </c>
      <c r="L175" s="492">
        <f t="shared" si="4"/>
        <v>1183200</v>
      </c>
      <c r="M175" s="492">
        <f t="shared" si="5"/>
        <v>1183200</v>
      </c>
      <c r="N175" s="448" t="s">
        <v>246</v>
      </c>
      <c r="O175" s="448" t="s">
        <v>724</v>
      </c>
      <c r="P175" s="493" t="s">
        <v>1378</v>
      </c>
      <c r="Q175" s="440" t="s">
        <v>1139</v>
      </c>
      <c r="R175" s="900" t="s">
        <v>2007</v>
      </c>
      <c r="S175" s="494"/>
      <c r="T175" s="494"/>
      <c r="U175" s="494"/>
      <c r="V175" s="494"/>
      <c r="W175" s="494"/>
      <c r="X175" s="494"/>
      <c r="Y175" s="494"/>
      <c r="Z175" s="494"/>
      <c r="AA175" s="494"/>
      <c r="AB175" s="494"/>
      <c r="AC175" s="494"/>
      <c r="AD175" s="494"/>
      <c r="AE175" s="494"/>
      <c r="AF175" s="494"/>
      <c r="AG175" s="494"/>
      <c r="AH175" s="494"/>
      <c r="AI175" s="494"/>
      <c r="AJ175" s="494"/>
      <c r="AK175" s="494"/>
      <c r="AL175" s="486"/>
      <c r="AM175" s="421"/>
      <c r="AN175" s="421"/>
      <c r="AO175" s="421"/>
      <c r="AP175" s="421"/>
      <c r="AQ175" s="421"/>
    </row>
    <row r="176" spans="1:43" ht="76.5" x14ac:dyDescent="0.25">
      <c r="A176" s="498"/>
      <c r="B176" s="503" t="s">
        <v>1389</v>
      </c>
      <c r="C176" s="500" t="s">
        <v>1390</v>
      </c>
      <c r="D176" s="501">
        <v>220000</v>
      </c>
      <c r="E176" s="500">
        <v>3</v>
      </c>
      <c r="F176" s="500" t="s">
        <v>86</v>
      </c>
      <c r="G176" s="491">
        <v>43466</v>
      </c>
      <c r="H176" s="439" t="s">
        <v>56</v>
      </c>
      <c r="I176" s="448" t="s">
        <v>1136</v>
      </c>
      <c r="J176" s="912" t="s">
        <v>1137</v>
      </c>
      <c r="K176" s="448" t="s">
        <v>58</v>
      </c>
      <c r="L176" s="492">
        <f t="shared" si="4"/>
        <v>660000</v>
      </c>
      <c r="M176" s="492">
        <f t="shared" si="5"/>
        <v>660000</v>
      </c>
      <c r="N176" s="448" t="s">
        <v>246</v>
      </c>
      <c r="O176" s="448" t="s">
        <v>724</v>
      </c>
      <c r="P176" s="493" t="s">
        <v>1378</v>
      </c>
      <c r="Q176" s="440" t="s">
        <v>1139</v>
      </c>
      <c r="R176" s="900" t="s">
        <v>2007</v>
      </c>
      <c r="S176" s="494"/>
      <c r="T176" s="494"/>
      <c r="U176" s="494"/>
      <c r="V176" s="494"/>
      <c r="W176" s="494"/>
      <c r="X176" s="494"/>
      <c r="Y176" s="494"/>
      <c r="Z176" s="494"/>
      <c r="AA176" s="494"/>
      <c r="AB176" s="494"/>
      <c r="AC176" s="494"/>
      <c r="AD176" s="494"/>
      <c r="AE176" s="494"/>
      <c r="AF176" s="494"/>
      <c r="AG176" s="494"/>
      <c r="AH176" s="494"/>
      <c r="AI176" s="494"/>
      <c r="AJ176" s="494"/>
      <c r="AK176" s="494"/>
      <c r="AL176" s="486"/>
      <c r="AM176" s="421"/>
      <c r="AN176" s="421"/>
      <c r="AO176" s="421"/>
      <c r="AP176" s="421"/>
      <c r="AQ176" s="421"/>
    </row>
    <row r="177" spans="1:43" ht="76.5" x14ac:dyDescent="0.25">
      <c r="A177" s="498"/>
      <c r="B177" s="503" t="s">
        <v>1391</v>
      </c>
      <c r="C177" s="500">
        <v>18040</v>
      </c>
      <c r="D177" s="501">
        <v>176400</v>
      </c>
      <c r="E177" s="500">
        <v>6</v>
      </c>
      <c r="F177" s="500" t="s">
        <v>86</v>
      </c>
      <c r="G177" s="491">
        <v>43466</v>
      </c>
      <c r="H177" s="439" t="s">
        <v>56</v>
      </c>
      <c r="I177" s="448" t="s">
        <v>1136</v>
      </c>
      <c r="J177" s="912" t="s">
        <v>1137</v>
      </c>
      <c r="K177" s="448" t="s">
        <v>58</v>
      </c>
      <c r="L177" s="492">
        <f t="shared" si="4"/>
        <v>1058400</v>
      </c>
      <c r="M177" s="492">
        <f t="shared" si="5"/>
        <v>1058400</v>
      </c>
      <c r="N177" s="448" t="s">
        <v>246</v>
      </c>
      <c r="O177" s="448" t="s">
        <v>724</v>
      </c>
      <c r="P177" s="493" t="s">
        <v>1378</v>
      </c>
      <c r="Q177" s="440" t="s">
        <v>1139</v>
      </c>
      <c r="R177" s="900" t="s">
        <v>2007</v>
      </c>
      <c r="S177" s="494"/>
      <c r="T177" s="494"/>
      <c r="U177" s="494"/>
      <c r="V177" s="494"/>
      <c r="W177" s="494"/>
      <c r="X177" s="494"/>
      <c r="Y177" s="494"/>
      <c r="Z177" s="494"/>
      <c r="AA177" s="494"/>
      <c r="AB177" s="494"/>
      <c r="AC177" s="494"/>
      <c r="AD177" s="494"/>
      <c r="AE177" s="494"/>
      <c r="AF177" s="494"/>
      <c r="AG177" s="494"/>
      <c r="AH177" s="494"/>
      <c r="AI177" s="494"/>
      <c r="AJ177" s="494"/>
      <c r="AK177" s="494"/>
      <c r="AL177" s="486"/>
      <c r="AM177" s="421"/>
      <c r="AN177" s="421"/>
      <c r="AO177" s="421"/>
      <c r="AP177" s="421"/>
      <c r="AQ177" s="421"/>
    </row>
    <row r="178" spans="1:43" ht="76.5" x14ac:dyDescent="0.25">
      <c r="A178" s="498"/>
      <c r="B178" s="503" t="s">
        <v>1391</v>
      </c>
      <c r="C178" s="500">
        <v>18041</v>
      </c>
      <c r="D178" s="501">
        <v>176400</v>
      </c>
      <c r="E178" s="500">
        <v>6</v>
      </c>
      <c r="F178" s="500" t="s">
        <v>86</v>
      </c>
      <c r="G178" s="491">
        <v>43466</v>
      </c>
      <c r="H178" s="439" t="s">
        <v>56</v>
      </c>
      <c r="I178" s="448" t="s">
        <v>1136</v>
      </c>
      <c r="J178" s="912" t="s">
        <v>1137</v>
      </c>
      <c r="K178" s="448" t="s">
        <v>58</v>
      </c>
      <c r="L178" s="492">
        <f t="shared" si="4"/>
        <v>1058400</v>
      </c>
      <c r="M178" s="492">
        <f t="shared" si="5"/>
        <v>1058400</v>
      </c>
      <c r="N178" s="448" t="s">
        <v>246</v>
      </c>
      <c r="O178" s="448" t="s">
        <v>724</v>
      </c>
      <c r="P178" s="493" t="s">
        <v>1378</v>
      </c>
      <c r="Q178" s="440" t="s">
        <v>1139</v>
      </c>
      <c r="R178" s="900" t="s">
        <v>2007</v>
      </c>
      <c r="S178" s="494"/>
      <c r="T178" s="494"/>
      <c r="U178" s="494"/>
      <c r="V178" s="494"/>
      <c r="W178" s="494"/>
      <c r="X178" s="494"/>
      <c r="Y178" s="494"/>
      <c r="Z178" s="494"/>
      <c r="AA178" s="494"/>
      <c r="AB178" s="494"/>
      <c r="AC178" s="494"/>
      <c r="AD178" s="494"/>
      <c r="AE178" s="494"/>
      <c r="AF178" s="494"/>
      <c r="AG178" s="494"/>
      <c r="AH178" s="494"/>
      <c r="AI178" s="494"/>
      <c r="AJ178" s="494"/>
      <c r="AK178" s="494"/>
      <c r="AL178" s="486"/>
      <c r="AM178" s="421"/>
      <c r="AN178" s="421"/>
      <c r="AO178" s="421"/>
      <c r="AP178" s="421"/>
      <c r="AQ178" s="421"/>
    </row>
    <row r="179" spans="1:43" ht="76.5" x14ac:dyDescent="0.25">
      <c r="A179" s="498"/>
      <c r="B179" s="503" t="s">
        <v>1392</v>
      </c>
      <c r="C179" s="500">
        <v>18009</v>
      </c>
      <c r="D179" s="501">
        <v>156000</v>
      </c>
      <c r="E179" s="500">
        <v>3</v>
      </c>
      <c r="F179" s="500" t="s">
        <v>86</v>
      </c>
      <c r="G179" s="491">
        <v>43466</v>
      </c>
      <c r="H179" s="439" t="s">
        <v>56</v>
      </c>
      <c r="I179" s="448" t="s">
        <v>1136</v>
      </c>
      <c r="J179" s="912" t="s">
        <v>1137</v>
      </c>
      <c r="K179" s="448" t="s">
        <v>58</v>
      </c>
      <c r="L179" s="492">
        <f t="shared" si="4"/>
        <v>468000</v>
      </c>
      <c r="M179" s="492">
        <f t="shared" si="5"/>
        <v>468000</v>
      </c>
      <c r="N179" s="448" t="s">
        <v>246</v>
      </c>
      <c r="O179" s="448" t="s">
        <v>724</v>
      </c>
      <c r="P179" s="493" t="s">
        <v>1378</v>
      </c>
      <c r="Q179" s="440" t="s">
        <v>1139</v>
      </c>
      <c r="R179" s="900" t="s">
        <v>2007</v>
      </c>
      <c r="S179" s="494"/>
      <c r="T179" s="494"/>
      <c r="U179" s="494"/>
      <c r="V179" s="494"/>
      <c r="W179" s="494"/>
      <c r="X179" s="494"/>
      <c r="Y179" s="494"/>
      <c r="Z179" s="494"/>
      <c r="AA179" s="494"/>
      <c r="AB179" s="494"/>
      <c r="AC179" s="494"/>
      <c r="AD179" s="494"/>
      <c r="AE179" s="494"/>
      <c r="AF179" s="494"/>
      <c r="AG179" s="494"/>
      <c r="AH179" s="494"/>
      <c r="AI179" s="494"/>
      <c r="AJ179" s="494"/>
      <c r="AK179" s="494"/>
      <c r="AL179" s="486"/>
      <c r="AM179" s="421"/>
      <c r="AN179" s="421"/>
      <c r="AO179" s="421"/>
      <c r="AP179" s="421"/>
      <c r="AQ179" s="421"/>
    </row>
    <row r="180" spans="1:43" ht="76.5" x14ac:dyDescent="0.25">
      <c r="A180" s="498"/>
      <c r="B180" s="503" t="s">
        <v>1393</v>
      </c>
      <c r="C180" s="500">
        <v>18010</v>
      </c>
      <c r="D180" s="501">
        <v>152500</v>
      </c>
      <c r="E180" s="500">
        <v>3</v>
      </c>
      <c r="F180" s="500" t="s">
        <v>86</v>
      </c>
      <c r="G180" s="491">
        <v>43466</v>
      </c>
      <c r="H180" s="439" t="s">
        <v>56</v>
      </c>
      <c r="I180" s="448" t="s">
        <v>1136</v>
      </c>
      <c r="J180" s="912" t="s">
        <v>1137</v>
      </c>
      <c r="K180" s="448" t="s">
        <v>58</v>
      </c>
      <c r="L180" s="492">
        <f t="shared" si="4"/>
        <v>457500</v>
      </c>
      <c r="M180" s="492">
        <f t="shared" si="5"/>
        <v>457500</v>
      </c>
      <c r="N180" s="448" t="s">
        <v>246</v>
      </c>
      <c r="O180" s="448" t="s">
        <v>724</v>
      </c>
      <c r="P180" s="493" t="s">
        <v>1378</v>
      </c>
      <c r="Q180" s="440" t="s">
        <v>1139</v>
      </c>
      <c r="R180" s="900" t="s">
        <v>2007</v>
      </c>
      <c r="S180" s="494"/>
      <c r="T180" s="494"/>
      <c r="U180" s="494"/>
      <c r="V180" s="494"/>
      <c r="W180" s="494"/>
      <c r="X180" s="494"/>
      <c r="Y180" s="494"/>
      <c r="Z180" s="494"/>
      <c r="AA180" s="494"/>
      <c r="AB180" s="494"/>
      <c r="AC180" s="494"/>
      <c r="AD180" s="494"/>
      <c r="AE180" s="494"/>
      <c r="AF180" s="494"/>
      <c r="AG180" s="494"/>
      <c r="AH180" s="494"/>
      <c r="AI180" s="494"/>
      <c r="AJ180" s="494"/>
      <c r="AK180" s="494"/>
      <c r="AL180" s="486"/>
      <c r="AM180" s="421"/>
      <c r="AN180" s="421"/>
      <c r="AO180" s="421"/>
      <c r="AP180" s="421"/>
      <c r="AQ180" s="421"/>
    </row>
    <row r="181" spans="1:43" ht="76.5" x14ac:dyDescent="0.25">
      <c r="A181" s="495"/>
      <c r="B181" s="488" t="s">
        <v>1394</v>
      </c>
      <c r="C181" s="474">
        <v>31073</v>
      </c>
      <c r="D181" s="489">
        <v>550000</v>
      </c>
      <c r="E181" s="490">
        <v>1</v>
      </c>
      <c r="F181" s="490" t="s">
        <v>86</v>
      </c>
      <c r="G181" s="491">
        <v>43466</v>
      </c>
      <c r="H181" s="439" t="s">
        <v>56</v>
      </c>
      <c r="I181" s="452" t="s">
        <v>1136</v>
      </c>
      <c r="J181" s="912" t="s">
        <v>1137</v>
      </c>
      <c r="K181" s="452" t="s">
        <v>58</v>
      </c>
      <c r="L181" s="492">
        <f t="shared" si="4"/>
        <v>550000</v>
      </c>
      <c r="M181" s="492">
        <f t="shared" si="5"/>
        <v>550000</v>
      </c>
      <c r="N181" s="452" t="s">
        <v>246</v>
      </c>
      <c r="O181" s="452" t="s">
        <v>724</v>
      </c>
      <c r="P181" s="493" t="s">
        <v>1138</v>
      </c>
      <c r="Q181" s="440" t="s">
        <v>1139</v>
      </c>
      <c r="R181" s="900" t="s">
        <v>2007</v>
      </c>
      <c r="S181" s="494"/>
      <c r="T181" s="494"/>
      <c r="U181" s="494"/>
      <c r="V181" s="494"/>
      <c r="W181" s="494"/>
      <c r="X181" s="494"/>
      <c r="Y181" s="494"/>
      <c r="Z181" s="494"/>
      <c r="AA181" s="494"/>
      <c r="AB181" s="494"/>
      <c r="AC181" s="494"/>
      <c r="AD181" s="494"/>
      <c r="AE181" s="494"/>
      <c r="AF181" s="494"/>
      <c r="AG181" s="494"/>
      <c r="AH181" s="494"/>
      <c r="AI181" s="494"/>
      <c r="AJ181" s="494"/>
      <c r="AK181" s="494"/>
      <c r="AL181" s="486"/>
      <c r="AM181" s="421"/>
      <c r="AN181" s="421"/>
      <c r="AO181" s="421"/>
      <c r="AP181" s="421"/>
      <c r="AQ181" s="421"/>
    </row>
    <row r="182" spans="1:43" ht="76.5" x14ac:dyDescent="0.25">
      <c r="A182" s="495"/>
      <c r="B182" s="488" t="s">
        <v>1395</v>
      </c>
      <c r="C182" s="474">
        <v>31074</v>
      </c>
      <c r="D182" s="489">
        <v>550000</v>
      </c>
      <c r="E182" s="490">
        <v>1</v>
      </c>
      <c r="F182" s="490" t="s">
        <v>86</v>
      </c>
      <c r="G182" s="491">
        <v>43466</v>
      </c>
      <c r="H182" s="439" t="s">
        <v>56</v>
      </c>
      <c r="I182" s="452" t="s">
        <v>1136</v>
      </c>
      <c r="J182" s="912" t="s">
        <v>1137</v>
      </c>
      <c r="K182" s="452" t="s">
        <v>58</v>
      </c>
      <c r="L182" s="492">
        <f t="shared" si="4"/>
        <v>550000</v>
      </c>
      <c r="M182" s="492">
        <f t="shared" si="5"/>
        <v>550000</v>
      </c>
      <c r="N182" s="452" t="s">
        <v>246</v>
      </c>
      <c r="O182" s="452" t="s">
        <v>724</v>
      </c>
      <c r="P182" s="493" t="s">
        <v>1138</v>
      </c>
      <c r="Q182" s="440" t="s">
        <v>1139</v>
      </c>
      <c r="R182" s="900" t="s">
        <v>2007</v>
      </c>
      <c r="S182" s="494"/>
      <c r="T182" s="494"/>
      <c r="U182" s="494"/>
      <c r="V182" s="494"/>
      <c r="W182" s="494"/>
      <c r="X182" s="494"/>
      <c r="Y182" s="494"/>
      <c r="Z182" s="494"/>
      <c r="AA182" s="494"/>
      <c r="AB182" s="494"/>
      <c r="AC182" s="494"/>
      <c r="AD182" s="494"/>
      <c r="AE182" s="494"/>
      <c r="AF182" s="494"/>
      <c r="AG182" s="494"/>
      <c r="AH182" s="494"/>
      <c r="AI182" s="494"/>
      <c r="AJ182" s="494"/>
      <c r="AK182" s="494"/>
      <c r="AL182" s="486"/>
      <c r="AM182" s="421"/>
      <c r="AN182" s="421"/>
      <c r="AO182" s="421"/>
      <c r="AP182" s="421"/>
      <c r="AQ182" s="421"/>
    </row>
    <row r="183" spans="1:43" ht="76.5" x14ac:dyDescent="0.25">
      <c r="A183" s="495"/>
      <c r="B183" s="488" t="s">
        <v>1396</v>
      </c>
      <c r="C183" s="474">
        <v>31071</v>
      </c>
      <c r="D183" s="489">
        <v>550000</v>
      </c>
      <c r="E183" s="490">
        <v>1</v>
      </c>
      <c r="F183" s="490" t="s">
        <v>86</v>
      </c>
      <c r="G183" s="491">
        <v>43466</v>
      </c>
      <c r="H183" s="439" t="s">
        <v>56</v>
      </c>
      <c r="I183" s="452" t="s">
        <v>1136</v>
      </c>
      <c r="J183" s="912" t="s">
        <v>1137</v>
      </c>
      <c r="K183" s="452" t="s">
        <v>58</v>
      </c>
      <c r="L183" s="492">
        <f t="shared" si="4"/>
        <v>550000</v>
      </c>
      <c r="M183" s="492">
        <f t="shared" si="5"/>
        <v>550000</v>
      </c>
      <c r="N183" s="452" t="s">
        <v>246</v>
      </c>
      <c r="O183" s="452" t="s">
        <v>724</v>
      </c>
      <c r="P183" s="493" t="s">
        <v>1138</v>
      </c>
      <c r="Q183" s="440" t="s">
        <v>1139</v>
      </c>
      <c r="R183" s="900" t="s">
        <v>2007</v>
      </c>
      <c r="S183" s="494"/>
      <c r="T183" s="494"/>
      <c r="U183" s="494"/>
      <c r="V183" s="494"/>
      <c r="W183" s="494"/>
      <c r="X183" s="494"/>
      <c r="Y183" s="494"/>
      <c r="Z183" s="494"/>
      <c r="AA183" s="494"/>
      <c r="AB183" s="494"/>
      <c r="AC183" s="494"/>
      <c r="AD183" s="494"/>
      <c r="AE183" s="494"/>
      <c r="AF183" s="494"/>
      <c r="AG183" s="494"/>
      <c r="AH183" s="494"/>
      <c r="AI183" s="494"/>
      <c r="AJ183" s="494"/>
      <c r="AK183" s="494"/>
      <c r="AL183" s="486"/>
      <c r="AM183" s="421"/>
      <c r="AN183" s="421"/>
      <c r="AO183" s="421"/>
      <c r="AP183" s="421"/>
      <c r="AQ183" s="421"/>
    </row>
    <row r="184" spans="1:43" ht="76.5" x14ac:dyDescent="0.25">
      <c r="A184" s="495"/>
      <c r="B184" s="488" t="s">
        <v>1397</v>
      </c>
      <c r="C184" s="474">
        <v>31070</v>
      </c>
      <c r="D184" s="489">
        <v>550000</v>
      </c>
      <c r="E184" s="490">
        <v>1</v>
      </c>
      <c r="F184" s="490" t="s">
        <v>86</v>
      </c>
      <c r="G184" s="491">
        <v>43466</v>
      </c>
      <c r="H184" s="439" t="s">
        <v>56</v>
      </c>
      <c r="I184" s="452" t="s">
        <v>1136</v>
      </c>
      <c r="J184" s="912" t="s">
        <v>1137</v>
      </c>
      <c r="K184" s="452" t="s">
        <v>58</v>
      </c>
      <c r="L184" s="492">
        <f t="shared" si="4"/>
        <v>550000</v>
      </c>
      <c r="M184" s="492">
        <f t="shared" si="5"/>
        <v>550000</v>
      </c>
      <c r="N184" s="452" t="s">
        <v>246</v>
      </c>
      <c r="O184" s="452" t="s">
        <v>724</v>
      </c>
      <c r="P184" s="493" t="s">
        <v>1138</v>
      </c>
      <c r="Q184" s="440" t="s">
        <v>1139</v>
      </c>
      <c r="R184" s="900" t="s">
        <v>2007</v>
      </c>
      <c r="S184" s="494"/>
      <c r="T184" s="494"/>
      <c r="U184" s="494"/>
      <c r="V184" s="494"/>
      <c r="W184" s="494"/>
      <c r="X184" s="494"/>
      <c r="Y184" s="494"/>
      <c r="Z184" s="494"/>
      <c r="AA184" s="494"/>
      <c r="AB184" s="494"/>
      <c r="AC184" s="494"/>
      <c r="AD184" s="494"/>
      <c r="AE184" s="494"/>
      <c r="AF184" s="494"/>
      <c r="AG184" s="494"/>
      <c r="AH184" s="494"/>
      <c r="AI184" s="494"/>
      <c r="AJ184" s="494"/>
      <c r="AK184" s="494"/>
      <c r="AL184" s="486"/>
      <c r="AM184" s="421"/>
      <c r="AN184" s="421"/>
      <c r="AO184" s="421"/>
      <c r="AP184" s="421"/>
      <c r="AQ184" s="421"/>
    </row>
    <row r="185" spans="1:43" ht="76.5" x14ac:dyDescent="0.25">
      <c r="A185" s="495"/>
      <c r="B185" s="488" t="s">
        <v>1398</v>
      </c>
      <c r="C185" s="474">
        <v>31072</v>
      </c>
      <c r="D185" s="489">
        <v>550000</v>
      </c>
      <c r="E185" s="490">
        <v>1</v>
      </c>
      <c r="F185" s="490" t="s">
        <v>86</v>
      </c>
      <c r="G185" s="491">
        <v>43466</v>
      </c>
      <c r="H185" s="439" t="s">
        <v>56</v>
      </c>
      <c r="I185" s="452" t="s">
        <v>1136</v>
      </c>
      <c r="J185" s="912" t="s">
        <v>1137</v>
      </c>
      <c r="K185" s="452" t="s">
        <v>58</v>
      </c>
      <c r="L185" s="492">
        <f t="shared" si="4"/>
        <v>550000</v>
      </c>
      <c r="M185" s="492">
        <f t="shared" si="5"/>
        <v>550000</v>
      </c>
      <c r="N185" s="452" t="s">
        <v>246</v>
      </c>
      <c r="O185" s="452" t="s">
        <v>724</v>
      </c>
      <c r="P185" s="493" t="s">
        <v>1138</v>
      </c>
      <c r="Q185" s="440" t="s">
        <v>1139</v>
      </c>
      <c r="R185" s="900" t="s">
        <v>2007</v>
      </c>
      <c r="S185" s="494"/>
      <c r="T185" s="494"/>
      <c r="U185" s="494"/>
      <c r="V185" s="494"/>
      <c r="W185" s="494"/>
      <c r="X185" s="494"/>
      <c r="Y185" s="494"/>
      <c r="Z185" s="494"/>
      <c r="AA185" s="494"/>
      <c r="AB185" s="494"/>
      <c r="AC185" s="494"/>
      <c r="AD185" s="494"/>
      <c r="AE185" s="494"/>
      <c r="AF185" s="494"/>
      <c r="AG185" s="494"/>
      <c r="AH185" s="494"/>
      <c r="AI185" s="494"/>
      <c r="AJ185" s="494"/>
      <c r="AK185" s="494"/>
      <c r="AL185" s="486"/>
      <c r="AM185" s="421"/>
      <c r="AN185" s="421"/>
      <c r="AO185" s="421"/>
      <c r="AP185" s="421"/>
      <c r="AQ185" s="421"/>
    </row>
    <row r="186" spans="1:43" ht="76.5" x14ac:dyDescent="0.25">
      <c r="A186" s="495"/>
      <c r="B186" s="488" t="s">
        <v>1399</v>
      </c>
      <c r="C186" s="474"/>
      <c r="D186" s="489">
        <v>387500</v>
      </c>
      <c r="E186" s="490">
        <v>3</v>
      </c>
      <c r="F186" s="490" t="s">
        <v>86</v>
      </c>
      <c r="G186" s="491">
        <v>43466</v>
      </c>
      <c r="H186" s="439" t="s">
        <v>56</v>
      </c>
      <c r="I186" s="452" t="s">
        <v>1136</v>
      </c>
      <c r="J186" s="912" t="s">
        <v>1137</v>
      </c>
      <c r="K186" s="452" t="s">
        <v>58</v>
      </c>
      <c r="L186" s="492">
        <f t="shared" si="4"/>
        <v>1162500</v>
      </c>
      <c r="M186" s="492">
        <f t="shared" si="5"/>
        <v>1162500</v>
      </c>
      <c r="N186" s="452" t="s">
        <v>246</v>
      </c>
      <c r="O186" s="452" t="s">
        <v>724</v>
      </c>
      <c r="P186" s="493" t="s">
        <v>1138</v>
      </c>
      <c r="Q186" s="440" t="s">
        <v>1139</v>
      </c>
      <c r="R186" s="900" t="s">
        <v>2007</v>
      </c>
      <c r="S186" s="494"/>
      <c r="T186" s="494"/>
      <c r="U186" s="494"/>
      <c r="V186" s="494"/>
      <c r="W186" s="494"/>
      <c r="X186" s="494"/>
      <c r="Y186" s="494"/>
      <c r="Z186" s="494"/>
      <c r="AA186" s="494"/>
      <c r="AB186" s="494"/>
      <c r="AC186" s="494"/>
      <c r="AD186" s="494"/>
      <c r="AE186" s="494"/>
      <c r="AF186" s="494"/>
      <c r="AG186" s="494"/>
      <c r="AH186" s="494"/>
      <c r="AI186" s="494"/>
      <c r="AJ186" s="494"/>
      <c r="AK186" s="494"/>
      <c r="AL186" s="486"/>
      <c r="AM186" s="421"/>
      <c r="AN186" s="421"/>
      <c r="AO186" s="421"/>
      <c r="AP186" s="421"/>
      <c r="AQ186" s="421"/>
    </row>
    <row r="187" spans="1:43" ht="76.5" x14ac:dyDescent="0.25">
      <c r="A187" s="495"/>
      <c r="B187" s="488" t="s">
        <v>1400</v>
      </c>
      <c r="C187" s="474">
        <v>11557</v>
      </c>
      <c r="D187" s="489">
        <v>350000</v>
      </c>
      <c r="E187" s="490">
        <v>5</v>
      </c>
      <c r="F187" s="490" t="s">
        <v>86</v>
      </c>
      <c r="G187" s="491">
        <v>43466</v>
      </c>
      <c r="H187" s="439" t="s">
        <v>56</v>
      </c>
      <c r="I187" s="452" t="s">
        <v>1136</v>
      </c>
      <c r="J187" s="912" t="s">
        <v>1137</v>
      </c>
      <c r="K187" s="452" t="s">
        <v>58</v>
      </c>
      <c r="L187" s="492">
        <f t="shared" si="4"/>
        <v>1750000</v>
      </c>
      <c r="M187" s="492">
        <f t="shared" si="5"/>
        <v>1750000</v>
      </c>
      <c r="N187" s="452" t="s">
        <v>246</v>
      </c>
      <c r="O187" s="452" t="s">
        <v>724</v>
      </c>
      <c r="P187" s="493" t="s">
        <v>1138</v>
      </c>
      <c r="Q187" s="440" t="s">
        <v>1139</v>
      </c>
      <c r="R187" s="900" t="s">
        <v>2007</v>
      </c>
      <c r="S187" s="494"/>
      <c r="T187" s="494"/>
      <c r="U187" s="494"/>
      <c r="V187" s="494"/>
      <c r="W187" s="494"/>
      <c r="X187" s="494"/>
      <c r="Y187" s="494"/>
      <c r="Z187" s="494"/>
      <c r="AA187" s="494"/>
      <c r="AB187" s="494"/>
      <c r="AC187" s="494"/>
      <c r="AD187" s="494"/>
      <c r="AE187" s="494"/>
      <c r="AF187" s="494"/>
      <c r="AG187" s="494"/>
      <c r="AH187" s="494"/>
      <c r="AI187" s="494"/>
      <c r="AJ187" s="494"/>
      <c r="AK187" s="494"/>
      <c r="AL187" s="486"/>
      <c r="AM187" s="421"/>
      <c r="AN187" s="421"/>
      <c r="AO187" s="421"/>
      <c r="AP187" s="421"/>
      <c r="AQ187" s="421"/>
    </row>
    <row r="188" spans="1:43" ht="76.5" x14ac:dyDescent="0.25">
      <c r="A188" s="495"/>
      <c r="B188" s="488" t="s">
        <v>1401</v>
      </c>
      <c r="C188" s="474">
        <v>11528</v>
      </c>
      <c r="D188" s="489">
        <v>421500</v>
      </c>
      <c r="E188" s="490">
        <v>3</v>
      </c>
      <c r="F188" s="490" t="s">
        <v>86</v>
      </c>
      <c r="G188" s="491">
        <v>43466</v>
      </c>
      <c r="H188" s="439" t="s">
        <v>56</v>
      </c>
      <c r="I188" s="452" t="s">
        <v>1136</v>
      </c>
      <c r="J188" s="912" t="s">
        <v>1137</v>
      </c>
      <c r="K188" s="452" t="s">
        <v>58</v>
      </c>
      <c r="L188" s="492">
        <f t="shared" si="4"/>
        <v>1264500</v>
      </c>
      <c r="M188" s="492">
        <f t="shared" si="5"/>
        <v>1264500</v>
      </c>
      <c r="N188" s="452" t="s">
        <v>246</v>
      </c>
      <c r="O188" s="452" t="s">
        <v>724</v>
      </c>
      <c r="P188" s="493" t="s">
        <v>1138</v>
      </c>
      <c r="Q188" s="440" t="s">
        <v>1139</v>
      </c>
      <c r="R188" s="900" t="s">
        <v>2007</v>
      </c>
      <c r="S188" s="494"/>
      <c r="T188" s="494"/>
      <c r="U188" s="494"/>
      <c r="V188" s="494"/>
      <c r="W188" s="494"/>
      <c r="X188" s="494"/>
      <c r="Y188" s="494"/>
      <c r="Z188" s="494"/>
      <c r="AA188" s="494"/>
      <c r="AB188" s="494"/>
      <c r="AC188" s="494"/>
      <c r="AD188" s="494"/>
      <c r="AE188" s="494"/>
      <c r="AF188" s="494"/>
      <c r="AG188" s="494"/>
      <c r="AH188" s="494"/>
      <c r="AI188" s="494"/>
      <c r="AJ188" s="494"/>
      <c r="AK188" s="494"/>
      <c r="AL188" s="485"/>
      <c r="AM188" s="421"/>
      <c r="AN188" s="421"/>
      <c r="AO188" s="421"/>
      <c r="AP188" s="421"/>
      <c r="AQ188" s="421"/>
    </row>
    <row r="189" spans="1:43" ht="76.5" x14ac:dyDescent="0.25">
      <c r="A189" s="495"/>
      <c r="B189" s="488" t="s">
        <v>1402</v>
      </c>
      <c r="C189" s="474" t="s">
        <v>1403</v>
      </c>
      <c r="D189" s="489">
        <v>633000</v>
      </c>
      <c r="E189" s="490">
        <v>3</v>
      </c>
      <c r="F189" s="490" t="s">
        <v>86</v>
      </c>
      <c r="G189" s="491">
        <v>43466</v>
      </c>
      <c r="H189" s="439" t="s">
        <v>56</v>
      </c>
      <c r="I189" s="452" t="s">
        <v>1136</v>
      </c>
      <c r="J189" s="912" t="s">
        <v>1137</v>
      </c>
      <c r="K189" s="452" t="s">
        <v>58</v>
      </c>
      <c r="L189" s="492">
        <f t="shared" si="4"/>
        <v>1899000</v>
      </c>
      <c r="M189" s="492">
        <f t="shared" si="5"/>
        <v>1899000</v>
      </c>
      <c r="N189" s="452" t="s">
        <v>246</v>
      </c>
      <c r="O189" s="452" t="s">
        <v>724</v>
      </c>
      <c r="P189" s="493" t="s">
        <v>1138</v>
      </c>
      <c r="Q189" s="440" t="s">
        <v>1139</v>
      </c>
      <c r="R189" s="900" t="s">
        <v>2007</v>
      </c>
      <c r="S189" s="494"/>
      <c r="T189" s="494"/>
      <c r="U189" s="494"/>
      <c r="V189" s="494"/>
      <c r="W189" s="494"/>
      <c r="X189" s="494"/>
      <c r="Y189" s="494"/>
      <c r="Z189" s="494"/>
      <c r="AA189" s="494"/>
      <c r="AB189" s="494"/>
      <c r="AC189" s="494"/>
      <c r="AD189" s="494"/>
      <c r="AE189" s="494"/>
      <c r="AF189" s="494"/>
      <c r="AG189" s="494"/>
      <c r="AH189" s="494"/>
      <c r="AI189" s="494"/>
      <c r="AJ189" s="494"/>
      <c r="AK189" s="494"/>
      <c r="AL189" s="485"/>
      <c r="AM189" s="421"/>
      <c r="AN189" s="421"/>
      <c r="AO189" s="421"/>
      <c r="AP189" s="421"/>
      <c r="AQ189" s="421"/>
    </row>
    <row r="190" spans="1:43" ht="76.5" x14ac:dyDescent="0.25">
      <c r="A190" s="495"/>
      <c r="B190" s="524" t="s">
        <v>1404</v>
      </c>
      <c r="C190" s="524">
        <v>11584</v>
      </c>
      <c r="D190" s="523">
        <v>150000</v>
      </c>
      <c r="E190" s="524">
        <v>4</v>
      </c>
      <c r="F190" s="490" t="s">
        <v>86</v>
      </c>
      <c r="G190" s="491">
        <v>43466</v>
      </c>
      <c r="H190" s="439" t="s">
        <v>56</v>
      </c>
      <c r="I190" s="452" t="s">
        <v>1136</v>
      </c>
      <c r="J190" s="912" t="s">
        <v>1137</v>
      </c>
      <c r="K190" s="452" t="s">
        <v>58</v>
      </c>
      <c r="L190" s="492">
        <f t="shared" si="4"/>
        <v>600000</v>
      </c>
      <c r="M190" s="492">
        <f t="shared" si="5"/>
        <v>600000</v>
      </c>
      <c r="N190" s="452" t="s">
        <v>246</v>
      </c>
      <c r="O190" s="452" t="s">
        <v>724</v>
      </c>
      <c r="P190" s="493" t="s">
        <v>1138</v>
      </c>
      <c r="Q190" s="440" t="s">
        <v>1139</v>
      </c>
      <c r="R190" s="900" t="s">
        <v>2007</v>
      </c>
      <c r="S190" s="494"/>
      <c r="T190" s="494"/>
      <c r="U190" s="494"/>
      <c r="V190" s="494"/>
      <c r="W190" s="494"/>
      <c r="X190" s="494"/>
      <c r="Y190" s="494"/>
      <c r="Z190" s="494"/>
      <c r="AA190" s="494"/>
      <c r="AB190" s="494"/>
      <c r="AC190" s="494"/>
      <c r="AD190" s="494"/>
      <c r="AE190" s="494"/>
      <c r="AF190" s="494"/>
      <c r="AG190" s="494"/>
      <c r="AH190" s="494"/>
      <c r="AI190" s="494"/>
      <c r="AJ190" s="494"/>
      <c r="AK190" s="494"/>
      <c r="AL190" s="485"/>
      <c r="AM190" s="421"/>
      <c r="AN190" s="421"/>
      <c r="AO190" s="421"/>
      <c r="AP190" s="421"/>
      <c r="AQ190" s="421"/>
    </row>
    <row r="191" spans="1:43" ht="76.5" x14ac:dyDescent="0.25">
      <c r="A191" s="495"/>
      <c r="B191" s="524" t="s">
        <v>1405</v>
      </c>
      <c r="C191" s="524">
        <v>11509</v>
      </c>
      <c r="D191" s="523">
        <v>400000</v>
      </c>
      <c r="E191" s="524">
        <v>2</v>
      </c>
      <c r="F191" s="490" t="s">
        <v>86</v>
      </c>
      <c r="G191" s="491">
        <v>43466</v>
      </c>
      <c r="H191" s="439" t="s">
        <v>56</v>
      </c>
      <c r="I191" s="452" t="s">
        <v>1136</v>
      </c>
      <c r="J191" s="912" t="s">
        <v>1137</v>
      </c>
      <c r="K191" s="452" t="s">
        <v>58</v>
      </c>
      <c r="L191" s="492">
        <f t="shared" si="4"/>
        <v>800000</v>
      </c>
      <c r="M191" s="492">
        <f t="shared" si="5"/>
        <v>800000</v>
      </c>
      <c r="N191" s="452" t="s">
        <v>246</v>
      </c>
      <c r="O191" s="452" t="s">
        <v>724</v>
      </c>
      <c r="P191" s="493" t="s">
        <v>1138</v>
      </c>
      <c r="Q191" s="440" t="s">
        <v>1139</v>
      </c>
      <c r="R191" s="900" t="s">
        <v>2007</v>
      </c>
      <c r="S191" s="494"/>
      <c r="T191" s="494"/>
      <c r="U191" s="494"/>
      <c r="V191" s="494"/>
      <c r="W191" s="494"/>
      <c r="X191" s="494"/>
      <c r="Y191" s="494"/>
      <c r="Z191" s="494"/>
      <c r="AA191" s="494"/>
      <c r="AB191" s="494"/>
      <c r="AC191" s="494"/>
      <c r="AD191" s="494"/>
      <c r="AE191" s="494"/>
      <c r="AF191" s="494"/>
      <c r="AG191" s="494"/>
      <c r="AH191" s="494"/>
      <c r="AI191" s="494"/>
      <c r="AJ191" s="494"/>
      <c r="AK191" s="494"/>
      <c r="AL191" s="485"/>
      <c r="AM191" s="421"/>
      <c r="AN191" s="421"/>
      <c r="AO191" s="421"/>
      <c r="AP191" s="421"/>
      <c r="AQ191" s="421"/>
    </row>
    <row r="192" spans="1:43" ht="76.5" x14ac:dyDescent="0.25">
      <c r="A192" s="495"/>
      <c r="B192" s="524" t="s">
        <v>1406</v>
      </c>
      <c r="C192" s="524">
        <v>310914</v>
      </c>
      <c r="D192" s="523">
        <v>380000</v>
      </c>
      <c r="E192" s="524">
        <v>3</v>
      </c>
      <c r="F192" s="490" t="s">
        <v>86</v>
      </c>
      <c r="G192" s="491">
        <v>43466</v>
      </c>
      <c r="H192" s="439" t="s">
        <v>56</v>
      </c>
      <c r="I192" s="452" t="s">
        <v>1136</v>
      </c>
      <c r="J192" s="912" t="s">
        <v>1137</v>
      </c>
      <c r="K192" s="452" t="s">
        <v>58</v>
      </c>
      <c r="L192" s="492">
        <f t="shared" si="4"/>
        <v>1140000</v>
      </c>
      <c r="M192" s="492">
        <f t="shared" si="5"/>
        <v>1140000</v>
      </c>
      <c r="N192" s="452" t="s">
        <v>246</v>
      </c>
      <c r="O192" s="452" t="s">
        <v>724</v>
      </c>
      <c r="P192" s="493" t="s">
        <v>1138</v>
      </c>
      <c r="Q192" s="440" t="s">
        <v>1139</v>
      </c>
      <c r="R192" s="900" t="s">
        <v>2007</v>
      </c>
      <c r="S192" s="447"/>
      <c r="T192" s="447"/>
      <c r="U192" s="447"/>
      <c r="V192" s="447"/>
      <c r="W192" s="447"/>
      <c r="X192" s="447"/>
      <c r="Y192" s="447"/>
      <c r="Z192" s="447"/>
      <c r="AA192" s="447"/>
      <c r="AB192" s="447"/>
      <c r="AC192" s="447"/>
      <c r="AD192" s="447"/>
      <c r="AE192" s="447"/>
      <c r="AF192" s="447"/>
      <c r="AG192" s="447"/>
      <c r="AH192" s="447"/>
      <c r="AI192" s="447"/>
      <c r="AJ192" s="447"/>
      <c r="AK192" s="447"/>
      <c r="AL192" s="433"/>
      <c r="AM192" s="421"/>
      <c r="AN192" s="421"/>
      <c r="AO192" s="421"/>
      <c r="AP192" s="421"/>
      <c r="AQ192" s="421"/>
    </row>
    <row r="193" spans="1:43" ht="76.5" x14ac:dyDescent="0.25">
      <c r="A193" s="495"/>
      <c r="B193" s="524" t="s">
        <v>1407</v>
      </c>
      <c r="C193" s="524">
        <v>11588</v>
      </c>
      <c r="D193" s="523">
        <v>180000</v>
      </c>
      <c r="E193" s="524">
        <v>10</v>
      </c>
      <c r="F193" s="490" t="s">
        <v>86</v>
      </c>
      <c r="G193" s="491">
        <v>43466</v>
      </c>
      <c r="H193" s="439" t="s">
        <v>56</v>
      </c>
      <c r="I193" s="452" t="s">
        <v>1136</v>
      </c>
      <c r="J193" s="912" t="s">
        <v>1137</v>
      </c>
      <c r="K193" s="452" t="s">
        <v>58</v>
      </c>
      <c r="L193" s="492">
        <f t="shared" si="4"/>
        <v>1800000</v>
      </c>
      <c r="M193" s="492">
        <f t="shared" si="5"/>
        <v>1800000</v>
      </c>
      <c r="N193" s="452" t="s">
        <v>246</v>
      </c>
      <c r="O193" s="452" t="s">
        <v>724</v>
      </c>
      <c r="P193" s="493" t="s">
        <v>1138</v>
      </c>
      <c r="Q193" s="440" t="s">
        <v>1139</v>
      </c>
      <c r="R193" s="900" t="s">
        <v>2007</v>
      </c>
      <c r="S193" s="447"/>
      <c r="T193" s="447"/>
      <c r="U193" s="447"/>
      <c r="V193" s="447"/>
      <c r="W193" s="447"/>
      <c r="X193" s="447"/>
      <c r="Y193" s="447"/>
      <c r="Z193" s="447"/>
      <c r="AA193" s="447"/>
      <c r="AB193" s="447"/>
      <c r="AC193" s="447"/>
      <c r="AD193" s="447"/>
      <c r="AE193" s="447"/>
      <c r="AF193" s="447"/>
      <c r="AG193" s="447"/>
      <c r="AH193" s="447"/>
      <c r="AI193" s="447"/>
      <c r="AJ193" s="447"/>
      <c r="AK193" s="447"/>
      <c r="AL193" s="421"/>
      <c r="AM193" s="421"/>
      <c r="AN193" s="421"/>
      <c r="AO193" s="421"/>
      <c r="AP193" s="421"/>
      <c r="AQ193" s="421"/>
    </row>
    <row r="194" spans="1:43" ht="76.5" x14ac:dyDescent="0.25">
      <c r="A194" s="495"/>
      <c r="B194" s="524" t="s">
        <v>1408</v>
      </c>
      <c r="C194" s="524" t="s">
        <v>1409</v>
      </c>
      <c r="D194" s="523">
        <v>524160</v>
      </c>
      <c r="E194" s="524">
        <v>10</v>
      </c>
      <c r="F194" s="490" t="s">
        <v>1410</v>
      </c>
      <c r="G194" s="491">
        <v>43466</v>
      </c>
      <c r="H194" s="439" t="s">
        <v>56</v>
      </c>
      <c r="I194" s="452" t="s">
        <v>1136</v>
      </c>
      <c r="J194" s="912" t="s">
        <v>1137</v>
      </c>
      <c r="K194" s="452" t="s">
        <v>58</v>
      </c>
      <c r="L194" s="492">
        <f t="shared" si="4"/>
        <v>5241600</v>
      </c>
      <c r="M194" s="492">
        <f t="shared" si="5"/>
        <v>5241600</v>
      </c>
      <c r="N194" s="452" t="s">
        <v>246</v>
      </c>
      <c r="O194" s="452" t="s">
        <v>724</v>
      </c>
      <c r="P194" s="493" t="s">
        <v>1138</v>
      </c>
      <c r="Q194" s="440" t="s">
        <v>1139</v>
      </c>
      <c r="R194" s="900" t="s">
        <v>2007</v>
      </c>
      <c r="S194" s="447"/>
      <c r="T194" s="447"/>
      <c r="U194" s="447"/>
      <c r="V194" s="447"/>
      <c r="W194" s="447"/>
      <c r="X194" s="447"/>
      <c r="Y194" s="447"/>
      <c r="Z194" s="447"/>
      <c r="AA194" s="447"/>
      <c r="AB194" s="447"/>
      <c r="AC194" s="447"/>
      <c r="AD194" s="447"/>
      <c r="AE194" s="447"/>
      <c r="AF194" s="447"/>
      <c r="AG194" s="447"/>
      <c r="AH194" s="447"/>
      <c r="AI194" s="447"/>
      <c r="AJ194" s="447"/>
      <c r="AK194" s="447"/>
      <c r="AL194" s="421"/>
      <c r="AM194" s="421"/>
      <c r="AN194" s="421"/>
      <c r="AO194" s="421"/>
      <c r="AP194" s="421"/>
      <c r="AQ194" s="421"/>
    </row>
    <row r="195" spans="1:43" ht="76.5" x14ac:dyDescent="0.25">
      <c r="A195" s="495"/>
      <c r="B195" s="524" t="s">
        <v>1411</v>
      </c>
      <c r="C195" s="524">
        <v>97001</v>
      </c>
      <c r="D195" s="523">
        <v>262080</v>
      </c>
      <c r="E195" s="524">
        <v>2</v>
      </c>
      <c r="F195" s="490" t="s">
        <v>86</v>
      </c>
      <c r="G195" s="491">
        <v>43466</v>
      </c>
      <c r="H195" s="439" t="s">
        <v>56</v>
      </c>
      <c r="I195" s="452" t="s">
        <v>1136</v>
      </c>
      <c r="J195" s="912" t="s">
        <v>1137</v>
      </c>
      <c r="K195" s="452" t="s">
        <v>58</v>
      </c>
      <c r="L195" s="492">
        <f t="shared" si="4"/>
        <v>524160</v>
      </c>
      <c r="M195" s="492">
        <f t="shared" si="5"/>
        <v>524160</v>
      </c>
      <c r="N195" s="452" t="s">
        <v>246</v>
      </c>
      <c r="O195" s="452" t="s">
        <v>724</v>
      </c>
      <c r="P195" s="493" t="s">
        <v>1138</v>
      </c>
      <c r="Q195" s="440" t="s">
        <v>1139</v>
      </c>
      <c r="R195" s="900" t="s">
        <v>2007</v>
      </c>
      <c r="S195" s="447"/>
      <c r="T195" s="447"/>
      <c r="U195" s="447"/>
      <c r="V195" s="447"/>
      <c r="W195" s="447"/>
      <c r="X195" s="447"/>
      <c r="Y195" s="447"/>
      <c r="Z195" s="447"/>
      <c r="AA195" s="447"/>
      <c r="AB195" s="447"/>
      <c r="AC195" s="447"/>
      <c r="AD195" s="447"/>
      <c r="AE195" s="447"/>
      <c r="AF195" s="447"/>
      <c r="AG195" s="447"/>
      <c r="AH195" s="447"/>
      <c r="AI195" s="447"/>
      <c r="AJ195" s="447"/>
      <c r="AK195" s="447"/>
      <c r="AL195" s="421"/>
      <c r="AM195" s="421"/>
      <c r="AN195" s="421"/>
      <c r="AO195" s="421"/>
      <c r="AP195" s="421"/>
      <c r="AQ195" s="421"/>
    </row>
    <row r="196" spans="1:43" ht="76.5" x14ac:dyDescent="0.25">
      <c r="A196" s="495"/>
      <c r="B196" s="524" t="s">
        <v>1412</v>
      </c>
      <c r="C196" s="524" t="s">
        <v>1413</v>
      </c>
      <c r="D196" s="523">
        <v>66000</v>
      </c>
      <c r="E196" s="524">
        <v>87</v>
      </c>
      <c r="F196" s="490" t="s">
        <v>1414</v>
      </c>
      <c r="G196" s="491">
        <v>43466</v>
      </c>
      <c r="H196" s="439" t="s">
        <v>56</v>
      </c>
      <c r="I196" s="452" t="s">
        <v>1136</v>
      </c>
      <c r="J196" s="912" t="s">
        <v>1137</v>
      </c>
      <c r="K196" s="452" t="s">
        <v>58</v>
      </c>
      <c r="L196" s="492">
        <f t="shared" si="4"/>
        <v>5742000</v>
      </c>
      <c r="M196" s="492">
        <f t="shared" si="5"/>
        <v>5742000</v>
      </c>
      <c r="N196" s="452" t="s">
        <v>246</v>
      </c>
      <c r="O196" s="452" t="s">
        <v>724</v>
      </c>
      <c r="P196" s="493" t="s">
        <v>1138</v>
      </c>
      <c r="Q196" s="440" t="s">
        <v>1139</v>
      </c>
      <c r="R196" s="900" t="s">
        <v>2007</v>
      </c>
      <c r="S196" s="447"/>
      <c r="T196" s="447"/>
      <c r="U196" s="447"/>
      <c r="V196" s="447"/>
      <c r="W196" s="447"/>
      <c r="X196" s="447"/>
      <c r="Y196" s="447"/>
      <c r="Z196" s="447"/>
      <c r="AA196" s="447"/>
      <c r="AB196" s="447"/>
      <c r="AC196" s="447"/>
      <c r="AD196" s="447"/>
      <c r="AE196" s="447"/>
      <c r="AF196" s="447"/>
      <c r="AG196" s="447"/>
      <c r="AH196" s="447"/>
      <c r="AI196" s="447"/>
      <c r="AJ196" s="447"/>
      <c r="AK196" s="447"/>
      <c r="AL196" s="421"/>
      <c r="AM196" s="421"/>
      <c r="AN196" s="421"/>
      <c r="AO196" s="421"/>
      <c r="AP196" s="421"/>
      <c r="AQ196" s="421"/>
    </row>
    <row r="197" spans="1:43" ht="76.5" x14ac:dyDescent="0.25">
      <c r="A197" s="495"/>
      <c r="B197" s="524" t="s">
        <v>1415</v>
      </c>
      <c r="C197" s="524" t="s">
        <v>1416</v>
      </c>
      <c r="D197" s="523">
        <v>87600</v>
      </c>
      <c r="E197" s="524">
        <v>95</v>
      </c>
      <c r="F197" s="490" t="s">
        <v>1414</v>
      </c>
      <c r="G197" s="491">
        <v>43466</v>
      </c>
      <c r="H197" s="439" t="s">
        <v>56</v>
      </c>
      <c r="I197" s="452" t="s">
        <v>1136</v>
      </c>
      <c r="J197" s="912" t="s">
        <v>1137</v>
      </c>
      <c r="K197" s="452" t="s">
        <v>58</v>
      </c>
      <c r="L197" s="492">
        <f t="shared" si="4"/>
        <v>8322000</v>
      </c>
      <c r="M197" s="492">
        <f t="shared" si="5"/>
        <v>8322000</v>
      </c>
      <c r="N197" s="452" t="s">
        <v>246</v>
      </c>
      <c r="O197" s="452" t="s">
        <v>724</v>
      </c>
      <c r="P197" s="493" t="s">
        <v>1138</v>
      </c>
      <c r="Q197" s="440" t="s">
        <v>1139</v>
      </c>
      <c r="R197" s="900" t="s">
        <v>2007</v>
      </c>
      <c r="S197" s="447"/>
      <c r="T197" s="447"/>
      <c r="U197" s="447"/>
      <c r="V197" s="447"/>
      <c r="W197" s="447"/>
      <c r="X197" s="447"/>
      <c r="Y197" s="447"/>
      <c r="Z197" s="447"/>
      <c r="AA197" s="447"/>
      <c r="AB197" s="447"/>
      <c r="AC197" s="447"/>
      <c r="AD197" s="447"/>
      <c r="AE197" s="447"/>
      <c r="AF197" s="447"/>
      <c r="AG197" s="447"/>
      <c r="AH197" s="447"/>
      <c r="AI197" s="447"/>
      <c r="AJ197" s="447"/>
      <c r="AK197" s="447"/>
      <c r="AL197" s="421"/>
      <c r="AM197" s="421"/>
      <c r="AN197" s="421"/>
      <c r="AO197" s="421"/>
      <c r="AP197" s="421"/>
      <c r="AQ197" s="421"/>
    </row>
    <row r="198" spans="1:43" ht="76.5" x14ac:dyDescent="0.25">
      <c r="A198" s="495"/>
      <c r="B198" s="524" t="s">
        <v>1417</v>
      </c>
      <c r="C198" s="524" t="s">
        <v>1418</v>
      </c>
      <c r="D198" s="523">
        <v>425000</v>
      </c>
      <c r="E198" s="524">
        <v>30</v>
      </c>
      <c r="F198" s="490" t="s">
        <v>86</v>
      </c>
      <c r="G198" s="491">
        <v>43466</v>
      </c>
      <c r="H198" s="439" t="s">
        <v>56</v>
      </c>
      <c r="I198" s="452" t="s">
        <v>1136</v>
      </c>
      <c r="J198" s="912" t="s">
        <v>1137</v>
      </c>
      <c r="K198" s="452" t="s">
        <v>58</v>
      </c>
      <c r="L198" s="492">
        <f t="shared" si="4"/>
        <v>12750000</v>
      </c>
      <c r="M198" s="492">
        <f t="shared" si="5"/>
        <v>12750000</v>
      </c>
      <c r="N198" s="452" t="s">
        <v>246</v>
      </c>
      <c r="O198" s="452" t="s">
        <v>724</v>
      </c>
      <c r="P198" s="493" t="s">
        <v>1138</v>
      </c>
      <c r="Q198" s="440" t="s">
        <v>1139</v>
      </c>
      <c r="R198" s="900" t="s">
        <v>2007</v>
      </c>
      <c r="S198" s="447"/>
      <c r="T198" s="447"/>
      <c r="U198" s="447"/>
      <c r="V198" s="447"/>
      <c r="W198" s="447"/>
      <c r="X198" s="447"/>
      <c r="Y198" s="447"/>
      <c r="Z198" s="447"/>
      <c r="AA198" s="447"/>
      <c r="AB198" s="447"/>
      <c r="AC198" s="447"/>
      <c r="AD198" s="447"/>
      <c r="AE198" s="447"/>
      <c r="AF198" s="447"/>
      <c r="AG198" s="447"/>
      <c r="AH198" s="447"/>
      <c r="AI198" s="447"/>
      <c r="AJ198" s="447"/>
      <c r="AK198" s="447"/>
      <c r="AL198" s="421"/>
      <c r="AM198" s="421"/>
      <c r="AN198" s="421"/>
      <c r="AO198" s="421"/>
      <c r="AP198" s="421"/>
      <c r="AQ198" s="421"/>
    </row>
    <row r="199" spans="1:43" ht="76.5" x14ac:dyDescent="0.25">
      <c r="A199" s="495"/>
      <c r="B199" s="524" t="s">
        <v>1419</v>
      </c>
      <c r="C199" s="524" t="s">
        <v>1420</v>
      </c>
      <c r="D199" s="523">
        <v>62400</v>
      </c>
      <c r="E199" s="524">
        <v>10</v>
      </c>
      <c r="F199" s="490" t="s">
        <v>86</v>
      </c>
      <c r="G199" s="491">
        <v>43466</v>
      </c>
      <c r="H199" s="439" t="s">
        <v>56</v>
      </c>
      <c r="I199" s="452" t="s">
        <v>1136</v>
      </c>
      <c r="J199" s="912" t="s">
        <v>1137</v>
      </c>
      <c r="K199" s="452" t="s">
        <v>58</v>
      </c>
      <c r="L199" s="492">
        <f t="shared" si="4"/>
        <v>624000</v>
      </c>
      <c r="M199" s="492">
        <f t="shared" si="5"/>
        <v>624000</v>
      </c>
      <c r="N199" s="452" t="s">
        <v>246</v>
      </c>
      <c r="O199" s="452" t="s">
        <v>724</v>
      </c>
      <c r="P199" s="493" t="s">
        <v>1138</v>
      </c>
      <c r="Q199" s="440" t="s">
        <v>1139</v>
      </c>
      <c r="R199" s="900" t="s">
        <v>2007</v>
      </c>
      <c r="S199" s="447"/>
      <c r="T199" s="447"/>
      <c r="U199" s="447"/>
      <c r="V199" s="447"/>
      <c r="W199" s="447"/>
      <c r="X199" s="447"/>
      <c r="Y199" s="447"/>
      <c r="Z199" s="447"/>
      <c r="AA199" s="447"/>
      <c r="AB199" s="447"/>
      <c r="AC199" s="447"/>
      <c r="AD199" s="447"/>
      <c r="AE199" s="447"/>
      <c r="AF199" s="447"/>
      <c r="AG199" s="447"/>
      <c r="AH199" s="447"/>
      <c r="AI199" s="447"/>
      <c r="AJ199" s="447"/>
      <c r="AK199" s="447"/>
      <c r="AL199" s="421"/>
      <c r="AM199" s="421"/>
      <c r="AN199" s="421"/>
      <c r="AO199" s="421"/>
      <c r="AP199" s="421"/>
      <c r="AQ199" s="421"/>
    </row>
    <row r="200" spans="1:43" ht="76.5" x14ac:dyDescent="0.25">
      <c r="A200" s="495"/>
      <c r="B200" s="524" t="s">
        <v>1421</v>
      </c>
      <c r="C200" s="524" t="s">
        <v>1422</v>
      </c>
      <c r="D200" s="523">
        <v>100800</v>
      </c>
      <c r="E200" s="524">
        <v>19</v>
      </c>
      <c r="F200" s="490" t="s">
        <v>86</v>
      </c>
      <c r="G200" s="491">
        <v>43466</v>
      </c>
      <c r="H200" s="439" t="s">
        <v>56</v>
      </c>
      <c r="I200" s="452" t="s">
        <v>1136</v>
      </c>
      <c r="J200" s="912" t="s">
        <v>1137</v>
      </c>
      <c r="K200" s="452" t="s">
        <v>58</v>
      </c>
      <c r="L200" s="492">
        <f t="shared" ref="L200:L263" si="6">SUM(D200*E200)</f>
        <v>1915200</v>
      </c>
      <c r="M200" s="492">
        <f t="shared" ref="M200:M263" si="7">SUM(D200*E200)</f>
        <v>1915200</v>
      </c>
      <c r="N200" s="452" t="s">
        <v>246</v>
      </c>
      <c r="O200" s="452" t="s">
        <v>724</v>
      </c>
      <c r="P200" s="493" t="s">
        <v>1138</v>
      </c>
      <c r="Q200" s="440" t="s">
        <v>1139</v>
      </c>
      <c r="R200" s="900" t="s">
        <v>2007</v>
      </c>
      <c r="S200" s="447"/>
      <c r="T200" s="447"/>
      <c r="U200" s="447"/>
      <c r="V200" s="447"/>
      <c r="W200" s="447"/>
      <c r="X200" s="447"/>
      <c r="Y200" s="447"/>
      <c r="Z200" s="447"/>
      <c r="AA200" s="447"/>
      <c r="AB200" s="447"/>
      <c r="AC200" s="447"/>
      <c r="AD200" s="447"/>
      <c r="AE200" s="447"/>
      <c r="AF200" s="447"/>
      <c r="AG200" s="447"/>
      <c r="AH200" s="447"/>
      <c r="AI200" s="447"/>
      <c r="AJ200" s="447"/>
      <c r="AK200" s="447"/>
      <c r="AL200" s="421"/>
      <c r="AM200" s="421"/>
      <c r="AN200" s="421"/>
      <c r="AO200" s="421"/>
      <c r="AP200" s="421"/>
      <c r="AQ200" s="421"/>
    </row>
    <row r="201" spans="1:43" ht="76.5" x14ac:dyDescent="0.25">
      <c r="A201" s="495"/>
      <c r="B201" s="524" t="s">
        <v>1423</v>
      </c>
      <c r="C201" s="524" t="s">
        <v>1424</v>
      </c>
      <c r="D201" s="523">
        <v>289200</v>
      </c>
      <c r="E201" s="524">
        <v>2</v>
      </c>
      <c r="F201" s="490" t="s">
        <v>86</v>
      </c>
      <c r="G201" s="491">
        <v>43466</v>
      </c>
      <c r="H201" s="439" t="s">
        <v>56</v>
      </c>
      <c r="I201" s="452" t="s">
        <v>1136</v>
      </c>
      <c r="J201" s="912" t="s">
        <v>1137</v>
      </c>
      <c r="K201" s="452" t="s">
        <v>58</v>
      </c>
      <c r="L201" s="492">
        <f t="shared" si="6"/>
        <v>578400</v>
      </c>
      <c r="M201" s="492">
        <f t="shared" si="7"/>
        <v>578400</v>
      </c>
      <c r="N201" s="452" t="s">
        <v>246</v>
      </c>
      <c r="O201" s="452" t="s">
        <v>724</v>
      </c>
      <c r="P201" s="493" t="s">
        <v>1138</v>
      </c>
      <c r="Q201" s="440" t="s">
        <v>1139</v>
      </c>
      <c r="R201" s="900" t="s">
        <v>2007</v>
      </c>
      <c r="S201" s="447"/>
      <c r="T201" s="447"/>
      <c r="U201" s="447"/>
      <c r="V201" s="447"/>
      <c r="W201" s="447"/>
      <c r="X201" s="447"/>
      <c r="Y201" s="447"/>
      <c r="Z201" s="447"/>
      <c r="AA201" s="447"/>
      <c r="AB201" s="447"/>
      <c r="AC201" s="447"/>
      <c r="AD201" s="447"/>
      <c r="AE201" s="447"/>
      <c r="AF201" s="447"/>
      <c r="AG201" s="447"/>
      <c r="AH201" s="447"/>
      <c r="AI201" s="447"/>
      <c r="AJ201" s="447"/>
      <c r="AK201" s="447"/>
      <c r="AL201" s="421"/>
      <c r="AM201" s="421"/>
      <c r="AN201" s="421"/>
      <c r="AO201" s="421"/>
      <c r="AP201" s="421"/>
      <c r="AQ201" s="421"/>
    </row>
    <row r="202" spans="1:43" ht="76.5" x14ac:dyDescent="0.25">
      <c r="A202" s="495"/>
      <c r="B202" s="524" t="s">
        <v>1425</v>
      </c>
      <c r="C202" s="524" t="s">
        <v>1426</v>
      </c>
      <c r="D202" s="523">
        <v>117000</v>
      </c>
      <c r="E202" s="524">
        <v>1</v>
      </c>
      <c r="F202" s="490" t="s">
        <v>86</v>
      </c>
      <c r="G202" s="491">
        <v>43466</v>
      </c>
      <c r="H202" s="439" t="s">
        <v>56</v>
      </c>
      <c r="I202" s="452" t="s">
        <v>1136</v>
      </c>
      <c r="J202" s="912" t="s">
        <v>1137</v>
      </c>
      <c r="K202" s="452" t="s">
        <v>58</v>
      </c>
      <c r="L202" s="492">
        <f t="shared" si="6"/>
        <v>117000</v>
      </c>
      <c r="M202" s="492">
        <f t="shared" si="7"/>
        <v>117000</v>
      </c>
      <c r="N202" s="452" t="s">
        <v>246</v>
      </c>
      <c r="O202" s="452" t="s">
        <v>724</v>
      </c>
      <c r="P202" s="493" t="s">
        <v>1138</v>
      </c>
      <c r="Q202" s="440" t="s">
        <v>1139</v>
      </c>
      <c r="R202" s="900" t="s">
        <v>2007</v>
      </c>
      <c r="S202" s="447"/>
      <c r="T202" s="447"/>
      <c r="U202" s="447"/>
      <c r="V202" s="447"/>
      <c r="W202" s="447"/>
      <c r="X202" s="447"/>
      <c r="Y202" s="447"/>
      <c r="Z202" s="447"/>
      <c r="AA202" s="447"/>
      <c r="AB202" s="447"/>
      <c r="AC202" s="447"/>
      <c r="AD202" s="447"/>
      <c r="AE202" s="447"/>
      <c r="AF202" s="447"/>
      <c r="AG202" s="447"/>
      <c r="AH202" s="447"/>
      <c r="AI202" s="447"/>
      <c r="AJ202" s="447"/>
      <c r="AK202" s="447"/>
      <c r="AL202" s="421"/>
      <c r="AM202" s="421"/>
      <c r="AN202" s="421"/>
      <c r="AO202" s="421"/>
      <c r="AP202" s="421"/>
      <c r="AQ202" s="421"/>
    </row>
    <row r="203" spans="1:43" ht="76.5" x14ac:dyDescent="0.25">
      <c r="A203" s="495"/>
      <c r="B203" s="524" t="s">
        <v>1427</v>
      </c>
      <c r="C203" s="524" t="s">
        <v>1428</v>
      </c>
      <c r="D203" s="523">
        <v>102800</v>
      </c>
      <c r="E203" s="524">
        <v>25</v>
      </c>
      <c r="F203" s="490" t="s">
        <v>86</v>
      </c>
      <c r="G203" s="491">
        <v>43466</v>
      </c>
      <c r="H203" s="439" t="s">
        <v>56</v>
      </c>
      <c r="I203" s="452" t="s">
        <v>1136</v>
      </c>
      <c r="J203" s="912" t="s">
        <v>1137</v>
      </c>
      <c r="K203" s="452" t="s">
        <v>58</v>
      </c>
      <c r="L203" s="492">
        <f t="shared" si="6"/>
        <v>2570000</v>
      </c>
      <c r="M203" s="492">
        <f t="shared" si="7"/>
        <v>2570000</v>
      </c>
      <c r="N203" s="452" t="s">
        <v>246</v>
      </c>
      <c r="O203" s="452" t="s">
        <v>724</v>
      </c>
      <c r="P203" s="493" t="s">
        <v>1138</v>
      </c>
      <c r="Q203" s="440" t="s">
        <v>1139</v>
      </c>
      <c r="R203" s="900" t="s">
        <v>2007</v>
      </c>
      <c r="S203" s="447"/>
      <c r="T203" s="447"/>
      <c r="U203" s="447"/>
      <c r="V203" s="447"/>
      <c r="W203" s="447"/>
      <c r="X203" s="447"/>
      <c r="Y203" s="447"/>
      <c r="Z203" s="447"/>
      <c r="AA203" s="447"/>
      <c r="AB203" s="447"/>
      <c r="AC203" s="447"/>
      <c r="AD203" s="447"/>
      <c r="AE203" s="447"/>
      <c r="AF203" s="447"/>
      <c r="AG203" s="447"/>
      <c r="AH203" s="447"/>
      <c r="AI203" s="447"/>
      <c r="AJ203" s="447"/>
      <c r="AK203" s="447"/>
      <c r="AL203" s="421"/>
      <c r="AM203" s="421"/>
      <c r="AN203" s="421"/>
      <c r="AO203" s="421"/>
      <c r="AP203" s="421"/>
      <c r="AQ203" s="421"/>
    </row>
    <row r="204" spans="1:43" ht="38.25" x14ac:dyDescent="0.25">
      <c r="A204" s="495"/>
      <c r="B204" s="530" t="s">
        <v>1429</v>
      </c>
      <c r="C204" s="508"/>
      <c r="D204" s="529">
        <v>30887.32</v>
      </c>
      <c r="E204" s="507">
        <v>1</v>
      </c>
      <c r="F204" s="438" t="s">
        <v>136</v>
      </c>
      <c r="G204" s="491">
        <v>43466</v>
      </c>
      <c r="H204" s="439" t="s">
        <v>56</v>
      </c>
      <c r="I204" s="439" t="s">
        <v>1136</v>
      </c>
      <c r="J204" s="912" t="s">
        <v>1137</v>
      </c>
      <c r="K204" s="439" t="s">
        <v>58</v>
      </c>
      <c r="L204" s="492">
        <f t="shared" si="6"/>
        <v>30887.32</v>
      </c>
      <c r="M204" s="492">
        <f t="shared" si="7"/>
        <v>30887.32</v>
      </c>
      <c r="N204" s="439" t="s">
        <v>246</v>
      </c>
      <c r="O204" s="439" t="s">
        <v>724</v>
      </c>
      <c r="P204" s="1701"/>
      <c r="Q204" s="440" t="s">
        <v>1139</v>
      </c>
      <c r="R204" s="900" t="s">
        <v>2007</v>
      </c>
      <c r="S204" s="447"/>
      <c r="T204" s="447"/>
      <c r="U204" s="447"/>
      <c r="V204" s="447"/>
      <c r="W204" s="447"/>
      <c r="X204" s="447"/>
      <c r="Y204" s="447"/>
      <c r="Z204" s="447"/>
      <c r="AA204" s="447"/>
      <c r="AB204" s="447"/>
      <c r="AC204" s="447"/>
      <c r="AD204" s="447"/>
      <c r="AE204" s="447"/>
      <c r="AF204" s="447"/>
      <c r="AG204" s="447"/>
      <c r="AH204" s="447"/>
      <c r="AI204" s="447"/>
      <c r="AJ204" s="447"/>
      <c r="AK204" s="447"/>
      <c r="AL204" s="421"/>
      <c r="AM204" s="421"/>
      <c r="AN204" s="421"/>
      <c r="AO204" s="421"/>
      <c r="AP204" s="421"/>
      <c r="AQ204" s="421"/>
    </row>
    <row r="205" spans="1:43" ht="38.25" x14ac:dyDescent="0.25">
      <c r="A205" s="495"/>
      <c r="B205" s="530" t="s">
        <v>1430</v>
      </c>
      <c r="C205" s="508"/>
      <c r="D205" s="529">
        <v>33333</v>
      </c>
      <c r="E205" s="507">
        <v>3</v>
      </c>
      <c r="F205" s="438" t="s">
        <v>136</v>
      </c>
      <c r="G205" s="491">
        <v>43466</v>
      </c>
      <c r="H205" s="439" t="s">
        <v>56</v>
      </c>
      <c r="I205" s="439" t="s">
        <v>1136</v>
      </c>
      <c r="J205" s="912" t="s">
        <v>1137</v>
      </c>
      <c r="K205" s="439" t="s">
        <v>58</v>
      </c>
      <c r="L205" s="492">
        <f t="shared" si="6"/>
        <v>99999</v>
      </c>
      <c r="M205" s="492">
        <f t="shared" si="7"/>
        <v>99999</v>
      </c>
      <c r="N205" s="439" t="s">
        <v>246</v>
      </c>
      <c r="O205" s="439" t="s">
        <v>724</v>
      </c>
      <c r="P205" s="1701"/>
      <c r="Q205" s="440" t="s">
        <v>1139</v>
      </c>
      <c r="R205" s="900" t="s">
        <v>2007</v>
      </c>
      <c r="S205" s="447"/>
      <c r="T205" s="447"/>
      <c r="U205" s="447"/>
      <c r="V205" s="447"/>
      <c r="W205" s="447"/>
      <c r="X205" s="447"/>
      <c r="Y205" s="447"/>
      <c r="Z205" s="447"/>
      <c r="AA205" s="447"/>
      <c r="AB205" s="447"/>
      <c r="AC205" s="447"/>
      <c r="AD205" s="447"/>
      <c r="AE205" s="447"/>
      <c r="AF205" s="447"/>
      <c r="AG205" s="447"/>
      <c r="AH205" s="447"/>
      <c r="AI205" s="447"/>
      <c r="AJ205" s="447"/>
      <c r="AK205" s="447"/>
      <c r="AL205" s="421"/>
      <c r="AM205" s="421"/>
      <c r="AN205" s="421"/>
      <c r="AO205" s="421"/>
      <c r="AP205" s="421"/>
      <c r="AQ205" s="421"/>
    </row>
    <row r="206" spans="1:43" ht="38.25" x14ac:dyDescent="0.25">
      <c r="A206" s="495"/>
      <c r="B206" s="530" t="s">
        <v>1431</v>
      </c>
      <c r="C206" s="508"/>
      <c r="D206" s="529">
        <v>33333</v>
      </c>
      <c r="E206" s="507">
        <v>3</v>
      </c>
      <c r="F206" s="438" t="s">
        <v>136</v>
      </c>
      <c r="G206" s="491">
        <v>43466</v>
      </c>
      <c r="H206" s="439" t="s">
        <v>56</v>
      </c>
      <c r="I206" s="439" t="s">
        <v>1136</v>
      </c>
      <c r="J206" s="912" t="s">
        <v>1137</v>
      </c>
      <c r="K206" s="439" t="s">
        <v>58</v>
      </c>
      <c r="L206" s="492">
        <f t="shared" si="6"/>
        <v>99999</v>
      </c>
      <c r="M206" s="492">
        <f t="shared" si="7"/>
        <v>99999</v>
      </c>
      <c r="N206" s="439" t="s">
        <v>246</v>
      </c>
      <c r="O206" s="439" t="s">
        <v>724</v>
      </c>
      <c r="P206" s="1701"/>
      <c r="Q206" s="440" t="s">
        <v>1139</v>
      </c>
      <c r="R206" s="900" t="s">
        <v>2007</v>
      </c>
      <c r="S206" s="447"/>
      <c r="T206" s="447"/>
      <c r="U206" s="447"/>
      <c r="V206" s="447"/>
      <c r="W206" s="447"/>
      <c r="X206" s="447"/>
      <c r="Y206" s="447"/>
      <c r="Z206" s="447"/>
      <c r="AA206" s="447"/>
      <c r="AB206" s="447"/>
      <c r="AC206" s="447"/>
      <c r="AD206" s="447"/>
      <c r="AE206" s="447"/>
      <c r="AF206" s="447"/>
      <c r="AG206" s="447"/>
      <c r="AH206" s="447"/>
      <c r="AI206" s="447"/>
      <c r="AJ206" s="447"/>
      <c r="AK206" s="447"/>
      <c r="AL206" s="421"/>
      <c r="AM206" s="421"/>
      <c r="AN206" s="421"/>
      <c r="AO206" s="421"/>
      <c r="AP206" s="421"/>
      <c r="AQ206" s="421"/>
    </row>
    <row r="207" spans="1:43" ht="76.5" x14ac:dyDescent="0.25">
      <c r="A207" s="446"/>
      <c r="B207" s="530" t="s">
        <v>1432</v>
      </c>
      <c r="C207" s="508"/>
      <c r="D207" s="529">
        <v>92.8</v>
      </c>
      <c r="E207" s="507">
        <v>500</v>
      </c>
      <c r="F207" s="438" t="s">
        <v>136</v>
      </c>
      <c r="G207" s="491">
        <v>43466</v>
      </c>
      <c r="H207" s="439" t="s">
        <v>56</v>
      </c>
      <c r="I207" s="439" t="s">
        <v>1136</v>
      </c>
      <c r="J207" s="912" t="s">
        <v>1137</v>
      </c>
      <c r="K207" s="439" t="s">
        <v>58</v>
      </c>
      <c r="L207" s="492">
        <f t="shared" si="6"/>
        <v>46400</v>
      </c>
      <c r="M207" s="492">
        <f t="shared" si="7"/>
        <v>46400</v>
      </c>
      <c r="N207" s="439" t="s">
        <v>246</v>
      </c>
      <c r="O207" s="439" t="s">
        <v>724</v>
      </c>
      <c r="P207" s="493" t="s">
        <v>1138</v>
      </c>
      <c r="Q207" s="440" t="s">
        <v>1139</v>
      </c>
      <c r="R207" s="900" t="s">
        <v>2007</v>
      </c>
      <c r="S207" s="447"/>
      <c r="T207" s="447"/>
      <c r="U207" s="447"/>
      <c r="V207" s="447"/>
      <c r="W207" s="447"/>
      <c r="X207" s="447"/>
      <c r="Y207" s="447"/>
      <c r="Z207" s="447"/>
      <c r="AA207" s="447"/>
      <c r="AB207" s="447"/>
      <c r="AC207" s="447"/>
      <c r="AD207" s="447"/>
      <c r="AE207" s="447"/>
      <c r="AF207" s="447"/>
      <c r="AG207" s="447"/>
      <c r="AH207" s="447"/>
      <c r="AI207" s="447"/>
      <c r="AJ207" s="447"/>
      <c r="AK207" s="447"/>
      <c r="AL207" s="421"/>
      <c r="AM207" s="421"/>
      <c r="AN207" s="421"/>
      <c r="AO207" s="421"/>
      <c r="AP207" s="421"/>
      <c r="AQ207" s="421"/>
    </row>
    <row r="208" spans="1:43" ht="38.25" x14ac:dyDescent="0.25">
      <c r="A208" s="495"/>
      <c r="B208" s="530" t="s">
        <v>1433</v>
      </c>
      <c r="C208" s="508"/>
      <c r="D208" s="529">
        <v>6635</v>
      </c>
      <c r="E208" s="507">
        <v>6</v>
      </c>
      <c r="F208" s="438" t="s">
        <v>136</v>
      </c>
      <c r="G208" s="491">
        <v>43466</v>
      </c>
      <c r="H208" s="439" t="s">
        <v>56</v>
      </c>
      <c r="I208" s="439" t="s">
        <v>1136</v>
      </c>
      <c r="J208" s="912" t="s">
        <v>1137</v>
      </c>
      <c r="K208" s="439" t="s">
        <v>58</v>
      </c>
      <c r="L208" s="492">
        <f t="shared" si="6"/>
        <v>39810</v>
      </c>
      <c r="M208" s="492">
        <f t="shared" si="7"/>
        <v>39810</v>
      </c>
      <c r="N208" s="439" t="s">
        <v>246</v>
      </c>
      <c r="O208" s="439" t="s">
        <v>724</v>
      </c>
      <c r="P208" s="1701" t="s">
        <v>1138</v>
      </c>
      <c r="Q208" s="440" t="s">
        <v>1139</v>
      </c>
      <c r="R208" s="900" t="s">
        <v>2007</v>
      </c>
      <c r="S208" s="447"/>
      <c r="T208" s="447"/>
      <c r="U208" s="447"/>
      <c r="V208" s="447"/>
      <c r="W208" s="447"/>
      <c r="X208" s="447"/>
      <c r="Y208" s="447"/>
      <c r="Z208" s="447"/>
      <c r="AA208" s="447"/>
      <c r="AB208" s="447"/>
      <c r="AC208" s="447"/>
      <c r="AD208" s="447"/>
      <c r="AE208" s="447"/>
      <c r="AF208" s="447"/>
      <c r="AG208" s="447"/>
      <c r="AH208" s="447"/>
      <c r="AI208" s="447"/>
      <c r="AJ208" s="447"/>
      <c r="AK208" s="447"/>
      <c r="AL208" s="421"/>
      <c r="AM208" s="421"/>
      <c r="AN208" s="421"/>
      <c r="AO208" s="421"/>
      <c r="AP208" s="421"/>
      <c r="AQ208" s="421"/>
    </row>
    <row r="209" spans="1:43" ht="38.25" x14ac:dyDescent="0.25">
      <c r="A209" s="495"/>
      <c r="B209" s="530" t="s">
        <v>1434</v>
      </c>
      <c r="C209" s="508"/>
      <c r="D209" s="529">
        <v>309947.36</v>
      </c>
      <c r="E209" s="507">
        <v>1</v>
      </c>
      <c r="F209" s="438" t="s">
        <v>136</v>
      </c>
      <c r="G209" s="491">
        <v>43466</v>
      </c>
      <c r="H209" s="439" t="s">
        <v>56</v>
      </c>
      <c r="I209" s="439" t="s">
        <v>1136</v>
      </c>
      <c r="J209" s="912" t="s">
        <v>1137</v>
      </c>
      <c r="K209" s="439" t="s">
        <v>58</v>
      </c>
      <c r="L209" s="492">
        <f t="shared" si="6"/>
        <v>309947.36</v>
      </c>
      <c r="M209" s="492">
        <f t="shared" si="7"/>
        <v>309947.36</v>
      </c>
      <c r="N209" s="439" t="s">
        <v>246</v>
      </c>
      <c r="O209" s="439" t="s">
        <v>724</v>
      </c>
      <c r="P209" s="1701"/>
      <c r="Q209" s="440" t="s">
        <v>1139</v>
      </c>
      <c r="R209" s="900" t="s">
        <v>2007</v>
      </c>
      <c r="S209" s="447"/>
      <c r="T209" s="447"/>
      <c r="U209" s="447"/>
      <c r="V209" s="447"/>
      <c r="W209" s="447"/>
      <c r="X209" s="447"/>
      <c r="Y209" s="447"/>
      <c r="Z209" s="447"/>
      <c r="AA209" s="447"/>
      <c r="AB209" s="447"/>
      <c r="AC209" s="447"/>
      <c r="AD209" s="447"/>
      <c r="AE209" s="447"/>
      <c r="AF209" s="447"/>
      <c r="AG209" s="447"/>
      <c r="AH209" s="447"/>
      <c r="AI209" s="447"/>
      <c r="AJ209" s="447"/>
      <c r="AK209" s="447"/>
      <c r="AL209" s="421"/>
      <c r="AM209" s="421"/>
      <c r="AN209" s="421"/>
      <c r="AO209" s="421"/>
      <c r="AP209" s="421"/>
      <c r="AQ209" s="421"/>
    </row>
    <row r="210" spans="1:43" ht="38.25" x14ac:dyDescent="0.25">
      <c r="A210" s="495"/>
      <c r="B210" s="530" t="s">
        <v>1435</v>
      </c>
      <c r="C210" s="508"/>
      <c r="D210" s="529">
        <v>11594</v>
      </c>
      <c r="E210" s="507">
        <v>50</v>
      </c>
      <c r="F210" s="438" t="s">
        <v>136</v>
      </c>
      <c r="G210" s="491">
        <v>43466</v>
      </c>
      <c r="H210" s="439" t="s">
        <v>56</v>
      </c>
      <c r="I210" s="439" t="s">
        <v>1136</v>
      </c>
      <c r="J210" s="912" t="s">
        <v>1137</v>
      </c>
      <c r="K210" s="439" t="s">
        <v>58</v>
      </c>
      <c r="L210" s="492">
        <f t="shared" si="6"/>
        <v>579700</v>
      </c>
      <c r="M210" s="492">
        <f t="shared" si="7"/>
        <v>579700</v>
      </c>
      <c r="N210" s="439" t="s">
        <v>246</v>
      </c>
      <c r="O210" s="439" t="s">
        <v>724</v>
      </c>
      <c r="P210" s="1701" t="s">
        <v>1138</v>
      </c>
      <c r="Q210" s="440" t="s">
        <v>1139</v>
      </c>
      <c r="R210" s="900" t="s">
        <v>2007</v>
      </c>
      <c r="S210" s="447"/>
      <c r="T210" s="447"/>
      <c r="U210" s="447"/>
      <c r="V210" s="447"/>
      <c r="W210" s="447"/>
      <c r="X210" s="447"/>
      <c r="Y210" s="447"/>
      <c r="Z210" s="447"/>
      <c r="AA210" s="447"/>
      <c r="AB210" s="447"/>
      <c r="AC210" s="447"/>
      <c r="AD210" s="447"/>
      <c r="AE210" s="447"/>
      <c r="AF210" s="447"/>
      <c r="AG210" s="447"/>
      <c r="AH210" s="447"/>
      <c r="AI210" s="447"/>
      <c r="AJ210" s="447"/>
      <c r="AK210" s="447"/>
      <c r="AL210" s="421"/>
      <c r="AM210" s="421"/>
      <c r="AN210" s="421"/>
      <c r="AO210" s="421"/>
      <c r="AP210" s="421"/>
      <c r="AQ210" s="421"/>
    </row>
    <row r="211" spans="1:43" ht="38.25" x14ac:dyDescent="0.25">
      <c r="A211" s="495"/>
      <c r="B211" s="530" t="s">
        <v>1436</v>
      </c>
      <c r="C211" s="508"/>
      <c r="D211" s="529">
        <v>11594</v>
      </c>
      <c r="E211" s="507">
        <v>50</v>
      </c>
      <c r="F211" s="438" t="s">
        <v>136</v>
      </c>
      <c r="G211" s="491">
        <v>43466</v>
      </c>
      <c r="H211" s="439" t="s">
        <v>56</v>
      </c>
      <c r="I211" s="439" t="s">
        <v>1136</v>
      </c>
      <c r="J211" s="912" t="s">
        <v>1137</v>
      </c>
      <c r="K211" s="439" t="s">
        <v>58</v>
      </c>
      <c r="L211" s="492">
        <f t="shared" si="6"/>
        <v>579700</v>
      </c>
      <c r="M211" s="492">
        <f t="shared" si="7"/>
        <v>579700</v>
      </c>
      <c r="N211" s="439" t="s">
        <v>246</v>
      </c>
      <c r="O211" s="439" t="s">
        <v>724</v>
      </c>
      <c r="P211" s="1701"/>
      <c r="Q211" s="440" t="s">
        <v>1139</v>
      </c>
      <c r="R211" s="900" t="s">
        <v>2007</v>
      </c>
      <c r="S211" s="447"/>
      <c r="T211" s="447"/>
      <c r="U211" s="447"/>
      <c r="V211" s="447"/>
      <c r="W211" s="447"/>
      <c r="X211" s="447"/>
      <c r="Y211" s="447"/>
      <c r="Z211" s="447"/>
      <c r="AA211" s="447"/>
      <c r="AB211" s="447"/>
      <c r="AC211" s="447"/>
      <c r="AD211" s="447"/>
      <c r="AE211" s="447"/>
      <c r="AF211" s="447"/>
      <c r="AG211" s="447"/>
      <c r="AH211" s="447"/>
      <c r="AI211" s="447"/>
      <c r="AJ211" s="447"/>
      <c r="AK211" s="447"/>
      <c r="AL211" s="421"/>
      <c r="AM211" s="421"/>
      <c r="AN211" s="421"/>
      <c r="AO211" s="421"/>
      <c r="AP211" s="421"/>
      <c r="AQ211" s="421"/>
    </row>
    <row r="212" spans="1:43" ht="76.5" x14ac:dyDescent="0.25">
      <c r="A212" s="446"/>
      <c r="B212" s="530" t="s">
        <v>1437</v>
      </c>
      <c r="C212" s="508"/>
      <c r="D212" s="529">
        <v>21953</v>
      </c>
      <c r="E212" s="507">
        <v>60</v>
      </c>
      <c r="F212" s="438" t="s">
        <v>136</v>
      </c>
      <c r="G212" s="491">
        <v>43466</v>
      </c>
      <c r="H212" s="439" t="s">
        <v>56</v>
      </c>
      <c r="I212" s="439" t="s">
        <v>1136</v>
      </c>
      <c r="J212" s="912" t="s">
        <v>1137</v>
      </c>
      <c r="K212" s="439" t="s">
        <v>58</v>
      </c>
      <c r="L212" s="492">
        <f t="shared" si="6"/>
        <v>1317180</v>
      </c>
      <c r="M212" s="492">
        <f t="shared" si="7"/>
        <v>1317180</v>
      </c>
      <c r="N212" s="439" t="s">
        <v>246</v>
      </c>
      <c r="O212" s="439" t="s">
        <v>724</v>
      </c>
      <c r="P212" s="493" t="s">
        <v>1138</v>
      </c>
      <c r="Q212" s="440" t="s">
        <v>1139</v>
      </c>
      <c r="R212" s="900" t="s">
        <v>2007</v>
      </c>
      <c r="S212" s="447"/>
      <c r="T212" s="447"/>
      <c r="U212" s="447"/>
      <c r="V212" s="447"/>
      <c r="W212" s="447"/>
      <c r="X212" s="447"/>
      <c r="Y212" s="447"/>
      <c r="Z212" s="447"/>
      <c r="AA212" s="447"/>
      <c r="AB212" s="447"/>
      <c r="AC212" s="447"/>
      <c r="AD212" s="447"/>
      <c r="AE212" s="447"/>
      <c r="AF212" s="447"/>
      <c r="AG212" s="447"/>
      <c r="AH212" s="447"/>
      <c r="AI212" s="447"/>
      <c r="AJ212" s="447"/>
      <c r="AK212" s="447"/>
      <c r="AL212" s="421"/>
      <c r="AM212" s="421"/>
      <c r="AN212" s="421"/>
      <c r="AO212" s="421"/>
      <c r="AP212" s="421"/>
      <c r="AQ212" s="421"/>
    </row>
    <row r="213" spans="1:43" ht="76.5" x14ac:dyDescent="0.25">
      <c r="A213" s="446"/>
      <c r="B213" s="530" t="s">
        <v>1438</v>
      </c>
      <c r="C213" s="508"/>
      <c r="D213" s="529">
        <v>131.07999999999998</v>
      </c>
      <c r="E213" s="507">
        <v>3000</v>
      </c>
      <c r="F213" s="438" t="s">
        <v>136</v>
      </c>
      <c r="G213" s="491">
        <v>43466</v>
      </c>
      <c r="H213" s="439" t="s">
        <v>56</v>
      </c>
      <c r="I213" s="439" t="s">
        <v>1136</v>
      </c>
      <c r="J213" s="912" t="s">
        <v>1137</v>
      </c>
      <c r="K213" s="439" t="s">
        <v>58</v>
      </c>
      <c r="L213" s="492">
        <f t="shared" si="6"/>
        <v>393239.99999999994</v>
      </c>
      <c r="M213" s="492">
        <f t="shared" si="7"/>
        <v>393239.99999999994</v>
      </c>
      <c r="N213" s="439" t="s">
        <v>246</v>
      </c>
      <c r="O213" s="439" t="s">
        <v>724</v>
      </c>
      <c r="P213" s="493" t="s">
        <v>1138</v>
      </c>
      <c r="Q213" s="440" t="s">
        <v>1139</v>
      </c>
      <c r="R213" s="900" t="s">
        <v>2007</v>
      </c>
      <c r="S213" s="447"/>
      <c r="T213" s="447"/>
      <c r="U213" s="447"/>
      <c r="V213" s="447"/>
      <c r="W213" s="447"/>
      <c r="X213" s="447"/>
      <c r="Y213" s="447"/>
      <c r="Z213" s="447"/>
      <c r="AA213" s="447"/>
      <c r="AB213" s="447"/>
      <c r="AC213" s="447"/>
      <c r="AD213" s="447"/>
      <c r="AE213" s="447"/>
      <c r="AF213" s="447"/>
      <c r="AG213" s="447"/>
      <c r="AH213" s="447"/>
      <c r="AI213" s="447"/>
      <c r="AJ213" s="447"/>
      <c r="AK213" s="447"/>
      <c r="AL213" s="421"/>
      <c r="AM213" s="421"/>
      <c r="AN213" s="421"/>
      <c r="AO213" s="421"/>
      <c r="AP213" s="421"/>
      <c r="AQ213" s="421"/>
    </row>
    <row r="214" spans="1:43" ht="38.25" x14ac:dyDescent="0.25">
      <c r="A214" s="495"/>
      <c r="B214" s="530" t="s">
        <v>1439</v>
      </c>
      <c r="C214" s="508"/>
      <c r="D214" s="529">
        <v>18500</v>
      </c>
      <c r="E214" s="507">
        <v>50</v>
      </c>
      <c r="F214" s="438" t="s">
        <v>136</v>
      </c>
      <c r="G214" s="491">
        <v>43466</v>
      </c>
      <c r="H214" s="439" t="s">
        <v>56</v>
      </c>
      <c r="I214" s="439" t="s">
        <v>1136</v>
      </c>
      <c r="J214" s="912" t="s">
        <v>1137</v>
      </c>
      <c r="K214" s="439" t="s">
        <v>58</v>
      </c>
      <c r="L214" s="492">
        <f t="shared" si="6"/>
        <v>925000</v>
      </c>
      <c r="M214" s="492">
        <f t="shared" si="7"/>
        <v>925000</v>
      </c>
      <c r="N214" s="439" t="s">
        <v>246</v>
      </c>
      <c r="O214" s="439" t="s">
        <v>724</v>
      </c>
      <c r="P214" s="1701" t="s">
        <v>1138</v>
      </c>
      <c r="Q214" s="440" t="s">
        <v>1139</v>
      </c>
      <c r="R214" s="900" t="s">
        <v>2007</v>
      </c>
      <c r="S214" s="447"/>
      <c r="T214" s="447"/>
      <c r="U214" s="447"/>
      <c r="V214" s="447"/>
      <c r="W214" s="447"/>
      <c r="X214" s="447"/>
      <c r="Y214" s="447"/>
      <c r="Z214" s="447"/>
      <c r="AA214" s="447"/>
      <c r="AB214" s="447"/>
      <c r="AC214" s="447"/>
      <c r="AD214" s="447"/>
      <c r="AE214" s="447"/>
      <c r="AF214" s="447"/>
      <c r="AG214" s="447"/>
      <c r="AH214" s="447"/>
      <c r="AI214" s="447"/>
      <c r="AJ214" s="447"/>
      <c r="AK214" s="447"/>
      <c r="AL214" s="421"/>
      <c r="AM214" s="421"/>
      <c r="AN214" s="421"/>
      <c r="AO214" s="421"/>
      <c r="AP214" s="421"/>
      <c r="AQ214" s="421"/>
    </row>
    <row r="215" spans="1:43" ht="38.25" x14ac:dyDescent="0.25">
      <c r="A215" s="495"/>
      <c r="B215" s="530" t="s">
        <v>1440</v>
      </c>
      <c r="C215" s="508"/>
      <c r="D215" s="529">
        <v>34500</v>
      </c>
      <c r="E215" s="507">
        <v>1</v>
      </c>
      <c r="F215" s="438" t="s">
        <v>136</v>
      </c>
      <c r="G215" s="491">
        <v>43466</v>
      </c>
      <c r="H215" s="439" t="s">
        <v>56</v>
      </c>
      <c r="I215" s="439" t="s">
        <v>1136</v>
      </c>
      <c r="J215" s="912" t="s">
        <v>1137</v>
      </c>
      <c r="K215" s="439" t="s">
        <v>58</v>
      </c>
      <c r="L215" s="492">
        <f t="shared" si="6"/>
        <v>34500</v>
      </c>
      <c r="M215" s="492">
        <f t="shared" si="7"/>
        <v>34500</v>
      </c>
      <c r="N215" s="439" t="s">
        <v>246</v>
      </c>
      <c r="O215" s="439" t="s">
        <v>724</v>
      </c>
      <c r="P215" s="1701"/>
      <c r="Q215" s="440" t="s">
        <v>1139</v>
      </c>
      <c r="R215" s="900" t="s">
        <v>2007</v>
      </c>
      <c r="S215" s="447"/>
      <c r="T215" s="447"/>
      <c r="U215" s="447"/>
      <c r="V215" s="447"/>
      <c r="W215" s="447"/>
      <c r="X215" s="447"/>
      <c r="Y215" s="447"/>
      <c r="Z215" s="447"/>
      <c r="AA215" s="447"/>
      <c r="AB215" s="447"/>
      <c r="AC215" s="447"/>
      <c r="AD215" s="447"/>
      <c r="AE215" s="447"/>
      <c r="AF215" s="447"/>
      <c r="AG215" s="447"/>
      <c r="AH215" s="447"/>
      <c r="AI215" s="447"/>
      <c r="AJ215" s="447"/>
      <c r="AK215" s="447"/>
      <c r="AL215" s="421"/>
      <c r="AM215" s="421"/>
      <c r="AN215" s="421"/>
      <c r="AO215" s="421"/>
      <c r="AP215" s="421"/>
      <c r="AQ215" s="421"/>
    </row>
    <row r="216" spans="1:43" ht="38.25" x14ac:dyDescent="0.25">
      <c r="A216" s="495"/>
      <c r="B216" s="530" t="s">
        <v>1441</v>
      </c>
      <c r="C216" s="508"/>
      <c r="D216" s="529">
        <v>9023</v>
      </c>
      <c r="E216" s="507">
        <v>6</v>
      </c>
      <c r="F216" s="438" t="s">
        <v>136</v>
      </c>
      <c r="G216" s="491">
        <v>43466</v>
      </c>
      <c r="H216" s="439" t="s">
        <v>56</v>
      </c>
      <c r="I216" s="439" t="s">
        <v>1136</v>
      </c>
      <c r="J216" s="912" t="s">
        <v>1137</v>
      </c>
      <c r="K216" s="439" t="s">
        <v>58</v>
      </c>
      <c r="L216" s="492">
        <f t="shared" si="6"/>
        <v>54138</v>
      </c>
      <c r="M216" s="492">
        <f t="shared" si="7"/>
        <v>54138</v>
      </c>
      <c r="N216" s="439" t="s">
        <v>246</v>
      </c>
      <c r="O216" s="439" t="s">
        <v>724</v>
      </c>
      <c r="P216" s="1701"/>
      <c r="Q216" s="440" t="s">
        <v>1139</v>
      </c>
      <c r="R216" s="900" t="s">
        <v>2007</v>
      </c>
      <c r="S216" s="447"/>
      <c r="T216" s="447"/>
      <c r="U216" s="447"/>
      <c r="V216" s="447"/>
      <c r="W216" s="447"/>
      <c r="X216" s="447"/>
      <c r="Y216" s="447"/>
      <c r="Z216" s="447"/>
      <c r="AA216" s="447"/>
      <c r="AB216" s="447"/>
      <c r="AC216" s="447"/>
      <c r="AD216" s="447"/>
      <c r="AE216" s="447"/>
      <c r="AF216" s="447"/>
      <c r="AG216" s="447"/>
      <c r="AH216" s="447"/>
      <c r="AI216" s="447"/>
      <c r="AJ216" s="447"/>
      <c r="AK216" s="447"/>
      <c r="AL216" s="421"/>
      <c r="AM216" s="421"/>
      <c r="AN216" s="421"/>
      <c r="AO216" s="421"/>
      <c r="AP216" s="421"/>
      <c r="AQ216" s="421"/>
    </row>
    <row r="217" spans="1:43" ht="38.25" x14ac:dyDescent="0.25">
      <c r="A217" s="495"/>
      <c r="B217" s="530" t="s">
        <v>1442</v>
      </c>
      <c r="C217" s="508"/>
      <c r="D217" s="529">
        <v>15835</v>
      </c>
      <c r="E217" s="507">
        <v>6</v>
      </c>
      <c r="F217" s="438" t="s">
        <v>136</v>
      </c>
      <c r="G217" s="491">
        <v>43466</v>
      </c>
      <c r="H217" s="439" t="s">
        <v>56</v>
      </c>
      <c r="I217" s="439" t="s">
        <v>1136</v>
      </c>
      <c r="J217" s="912" t="s">
        <v>1137</v>
      </c>
      <c r="K217" s="439" t="s">
        <v>58</v>
      </c>
      <c r="L217" s="492">
        <f t="shared" si="6"/>
        <v>95010</v>
      </c>
      <c r="M217" s="492">
        <f t="shared" si="7"/>
        <v>95010</v>
      </c>
      <c r="N217" s="439" t="s">
        <v>246</v>
      </c>
      <c r="O217" s="439" t="s">
        <v>724</v>
      </c>
      <c r="P217" s="1701"/>
      <c r="Q217" s="440" t="s">
        <v>1139</v>
      </c>
      <c r="R217" s="900" t="s">
        <v>2007</v>
      </c>
      <c r="S217" s="447"/>
      <c r="T217" s="447"/>
      <c r="U217" s="447"/>
      <c r="V217" s="447"/>
      <c r="W217" s="447"/>
      <c r="X217" s="447"/>
      <c r="Y217" s="447"/>
      <c r="Z217" s="447"/>
      <c r="AA217" s="447"/>
      <c r="AB217" s="447"/>
      <c r="AC217" s="447"/>
      <c r="AD217" s="447"/>
      <c r="AE217" s="447"/>
      <c r="AF217" s="447"/>
      <c r="AG217" s="447"/>
      <c r="AH217" s="447"/>
      <c r="AI217" s="447"/>
      <c r="AJ217" s="447"/>
      <c r="AK217" s="447"/>
      <c r="AL217" s="421"/>
      <c r="AM217" s="421"/>
      <c r="AN217" s="421"/>
      <c r="AO217" s="421"/>
      <c r="AP217" s="421"/>
      <c r="AQ217" s="421"/>
    </row>
    <row r="218" spans="1:43" ht="38.25" x14ac:dyDescent="0.25">
      <c r="A218" s="495"/>
      <c r="B218" s="530" t="s">
        <v>1443</v>
      </c>
      <c r="C218" s="508"/>
      <c r="D218" s="529">
        <v>22806.760000000002</v>
      </c>
      <c r="E218" s="507">
        <v>10</v>
      </c>
      <c r="F218" s="438" t="s">
        <v>136</v>
      </c>
      <c r="G218" s="491">
        <v>43466</v>
      </c>
      <c r="H218" s="439" t="s">
        <v>56</v>
      </c>
      <c r="I218" s="439" t="s">
        <v>1136</v>
      </c>
      <c r="J218" s="912" t="s">
        <v>1141</v>
      </c>
      <c r="K218" s="439" t="s">
        <v>58</v>
      </c>
      <c r="L218" s="492">
        <f t="shared" si="6"/>
        <v>228067.60000000003</v>
      </c>
      <c r="M218" s="492">
        <f t="shared" si="7"/>
        <v>228067.60000000003</v>
      </c>
      <c r="N218" s="439" t="s">
        <v>246</v>
      </c>
      <c r="O218" s="439" t="s">
        <v>724</v>
      </c>
      <c r="P218" s="1701" t="s">
        <v>1138</v>
      </c>
      <c r="Q218" s="440" t="s">
        <v>1139</v>
      </c>
      <c r="R218" s="900" t="s">
        <v>2007</v>
      </c>
      <c r="S218" s="447"/>
      <c r="T218" s="447"/>
      <c r="U218" s="447"/>
      <c r="V218" s="447"/>
      <c r="W218" s="447"/>
      <c r="X218" s="447"/>
      <c r="Y218" s="447"/>
      <c r="Z218" s="447"/>
      <c r="AA218" s="447"/>
      <c r="AB218" s="447"/>
      <c r="AC218" s="447"/>
      <c r="AD218" s="447"/>
      <c r="AE218" s="447"/>
      <c r="AF218" s="447"/>
      <c r="AG218" s="447"/>
      <c r="AH218" s="447"/>
      <c r="AI218" s="447"/>
      <c r="AJ218" s="447"/>
      <c r="AK218" s="447"/>
      <c r="AL218" s="421"/>
      <c r="AM218" s="421"/>
      <c r="AN218" s="421"/>
      <c r="AO218" s="421"/>
      <c r="AP218" s="421"/>
      <c r="AQ218" s="421"/>
    </row>
    <row r="219" spans="1:43" ht="38.25" x14ac:dyDescent="0.25">
      <c r="A219" s="495"/>
      <c r="B219" s="530" t="s">
        <v>1444</v>
      </c>
      <c r="C219" s="508"/>
      <c r="D219" s="529">
        <v>996.44</v>
      </c>
      <c r="E219" s="507">
        <v>400</v>
      </c>
      <c r="F219" s="438" t="s">
        <v>136</v>
      </c>
      <c r="G219" s="491">
        <v>43466</v>
      </c>
      <c r="H219" s="439" t="s">
        <v>56</v>
      </c>
      <c r="I219" s="439" t="s">
        <v>1136</v>
      </c>
      <c r="J219" s="912" t="s">
        <v>1141</v>
      </c>
      <c r="K219" s="439" t="s">
        <v>58</v>
      </c>
      <c r="L219" s="492">
        <f t="shared" si="6"/>
        <v>398576</v>
      </c>
      <c r="M219" s="492">
        <f t="shared" si="7"/>
        <v>398576</v>
      </c>
      <c r="N219" s="439" t="s">
        <v>246</v>
      </c>
      <c r="O219" s="439" t="s">
        <v>724</v>
      </c>
      <c r="P219" s="1701"/>
      <c r="Q219" s="440" t="s">
        <v>1139</v>
      </c>
      <c r="R219" s="900" t="s">
        <v>2007</v>
      </c>
      <c r="S219" s="447"/>
      <c r="T219" s="447"/>
      <c r="U219" s="447"/>
      <c r="V219" s="447"/>
      <c r="W219" s="447"/>
      <c r="X219" s="447"/>
      <c r="Y219" s="447"/>
      <c r="Z219" s="447"/>
      <c r="AA219" s="447"/>
      <c r="AB219" s="447"/>
      <c r="AC219" s="447"/>
      <c r="AD219" s="447"/>
      <c r="AE219" s="447"/>
      <c r="AF219" s="447"/>
      <c r="AG219" s="447"/>
      <c r="AH219" s="447"/>
      <c r="AI219" s="447"/>
      <c r="AJ219" s="447"/>
      <c r="AK219" s="447"/>
      <c r="AL219" s="421"/>
      <c r="AM219" s="421"/>
      <c r="AN219" s="421"/>
      <c r="AO219" s="421"/>
      <c r="AP219" s="421"/>
      <c r="AQ219" s="421"/>
    </row>
    <row r="220" spans="1:43" ht="76.5" x14ac:dyDescent="0.25">
      <c r="A220" s="446"/>
      <c r="B220" s="530" t="s">
        <v>1445</v>
      </c>
      <c r="C220" s="508"/>
      <c r="D220" s="529">
        <v>123531</v>
      </c>
      <c r="E220" s="507">
        <v>24</v>
      </c>
      <c r="F220" s="438" t="s">
        <v>136</v>
      </c>
      <c r="G220" s="491">
        <v>43466</v>
      </c>
      <c r="H220" s="439" t="s">
        <v>56</v>
      </c>
      <c r="I220" s="439" t="s">
        <v>1136</v>
      </c>
      <c r="J220" s="912" t="s">
        <v>1137</v>
      </c>
      <c r="K220" s="439" t="s">
        <v>58</v>
      </c>
      <c r="L220" s="492">
        <f t="shared" si="6"/>
        <v>2964744</v>
      </c>
      <c r="M220" s="492">
        <f t="shared" si="7"/>
        <v>2964744</v>
      </c>
      <c r="N220" s="439" t="s">
        <v>246</v>
      </c>
      <c r="O220" s="439" t="s">
        <v>724</v>
      </c>
      <c r="P220" s="493" t="s">
        <v>1138</v>
      </c>
      <c r="Q220" s="440" t="s">
        <v>1139</v>
      </c>
      <c r="R220" s="900" t="s">
        <v>2007</v>
      </c>
      <c r="S220" s="447"/>
      <c r="T220" s="447"/>
      <c r="U220" s="447"/>
      <c r="V220" s="447"/>
      <c r="W220" s="447"/>
      <c r="X220" s="447"/>
      <c r="Y220" s="447"/>
      <c r="Z220" s="447"/>
      <c r="AA220" s="447"/>
      <c r="AB220" s="447"/>
      <c r="AC220" s="447"/>
      <c r="AD220" s="447"/>
      <c r="AE220" s="447"/>
      <c r="AF220" s="447"/>
      <c r="AG220" s="447"/>
      <c r="AH220" s="447"/>
      <c r="AI220" s="447"/>
      <c r="AJ220" s="447"/>
      <c r="AK220" s="447"/>
      <c r="AL220" s="421"/>
      <c r="AM220" s="421"/>
      <c r="AN220" s="421"/>
      <c r="AO220" s="421"/>
      <c r="AP220" s="421"/>
      <c r="AQ220" s="421"/>
    </row>
    <row r="221" spans="1:43" ht="38.25" x14ac:dyDescent="0.25">
      <c r="A221" s="495"/>
      <c r="B221" s="530" t="s">
        <v>1446</v>
      </c>
      <c r="C221" s="508"/>
      <c r="D221" s="529">
        <v>38202.28</v>
      </c>
      <c r="E221" s="507">
        <v>5</v>
      </c>
      <c r="F221" s="438" t="s">
        <v>136</v>
      </c>
      <c r="G221" s="491">
        <v>43466</v>
      </c>
      <c r="H221" s="439" t="s">
        <v>56</v>
      </c>
      <c r="I221" s="439" t="s">
        <v>1136</v>
      </c>
      <c r="J221" s="912" t="s">
        <v>1137</v>
      </c>
      <c r="K221" s="439" t="s">
        <v>58</v>
      </c>
      <c r="L221" s="492">
        <f t="shared" si="6"/>
        <v>191011.4</v>
      </c>
      <c r="M221" s="492">
        <f t="shared" si="7"/>
        <v>191011.4</v>
      </c>
      <c r="N221" s="439" t="s">
        <v>246</v>
      </c>
      <c r="O221" s="439" t="s">
        <v>724</v>
      </c>
      <c r="P221" s="1701" t="s">
        <v>1138</v>
      </c>
      <c r="Q221" s="440" t="s">
        <v>1139</v>
      </c>
      <c r="R221" s="900" t="s">
        <v>2007</v>
      </c>
      <c r="S221" s="447"/>
      <c r="T221" s="447"/>
      <c r="U221" s="447"/>
      <c r="V221" s="447"/>
      <c r="W221" s="447"/>
      <c r="X221" s="447"/>
      <c r="Y221" s="447"/>
      <c r="Z221" s="447"/>
      <c r="AA221" s="447"/>
      <c r="AB221" s="447"/>
      <c r="AC221" s="447"/>
      <c r="AD221" s="447"/>
      <c r="AE221" s="447"/>
      <c r="AF221" s="447"/>
      <c r="AG221" s="447"/>
      <c r="AH221" s="447"/>
      <c r="AI221" s="447"/>
      <c r="AJ221" s="447"/>
      <c r="AK221" s="447"/>
      <c r="AL221" s="421"/>
      <c r="AM221" s="421"/>
      <c r="AN221" s="421"/>
      <c r="AO221" s="421"/>
      <c r="AP221" s="421"/>
      <c r="AQ221" s="421"/>
    </row>
    <row r="222" spans="1:43" ht="38.25" x14ac:dyDescent="0.25">
      <c r="A222" s="495"/>
      <c r="B222" s="530" t="s">
        <v>1447</v>
      </c>
      <c r="C222" s="508"/>
      <c r="D222" s="529">
        <v>221.56</v>
      </c>
      <c r="E222" s="507">
        <v>16000</v>
      </c>
      <c r="F222" s="438" t="s">
        <v>136</v>
      </c>
      <c r="G222" s="491">
        <v>43466</v>
      </c>
      <c r="H222" s="439" t="s">
        <v>56</v>
      </c>
      <c r="I222" s="439" t="s">
        <v>1136</v>
      </c>
      <c r="J222" s="912" t="s">
        <v>1137</v>
      </c>
      <c r="K222" s="439" t="s">
        <v>58</v>
      </c>
      <c r="L222" s="492">
        <f t="shared" si="6"/>
        <v>3544960</v>
      </c>
      <c r="M222" s="492">
        <f t="shared" si="7"/>
        <v>3544960</v>
      </c>
      <c r="N222" s="439" t="s">
        <v>246</v>
      </c>
      <c r="O222" s="439" t="s">
        <v>724</v>
      </c>
      <c r="P222" s="1701"/>
      <c r="Q222" s="440" t="s">
        <v>1139</v>
      </c>
      <c r="R222" s="900" t="s">
        <v>2007</v>
      </c>
      <c r="S222" s="447"/>
      <c r="T222" s="447"/>
      <c r="U222" s="447"/>
      <c r="V222" s="447"/>
      <c r="W222" s="447"/>
      <c r="X222" s="447"/>
      <c r="Y222" s="447"/>
      <c r="Z222" s="447"/>
      <c r="AA222" s="447"/>
      <c r="AB222" s="447"/>
      <c r="AC222" s="447"/>
      <c r="AD222" s="447"/>
      <c r="AE222" s="447"/>
      <c r="AF222" s="447"/>
      <c r="AG222" s="447"/>
      <c r="AH222" s="447"/>
      <c r="AI222" s="447"/>
      <c r="AJ222" s="447"/>
      <c r="AK222" s="447"/>
      <c r="AL222" s="421"/>
      <c r="AM222" s="421"/>
      <c r="AN222" s="421"/>
      <c r="AO222" s="421"/>
      <c r="AP222" s="421"/>
      <c r="AQ222" s="421"/>
    </row>
    <row r="223" spans="1:43" ht="38.25" x14ac:dyDescent="0.25">
      <c r="A223" s="495"/>
      <c r="B223" s="530" t="s">
        <v>1448</v>
      </c>
      <c r="C223" s="508"/>
      <c r="D223" s="529">
        <v>337.56</v>
      </c>
      <c r="E223" s="507">
        <v>500</v>
      </c>
      <c r="F223" s="438" t="s">
        <v>136</v>
      </c>
      <c r="G223" s="491">
        <v>43466</v>
      </c>
      <c r="H223" s="439" t="s">
        <v>56</v>
      </c>
      <c r="I223" s="439" t="s">
        <v>1136</v>
      </c>
      <c r="J223" s="912" t="s">
        <v>1137</v>
      </c>
      <c r="K223" s="439" t="s">
        <v>58</v>
      </c>
      <c r="L223" s="492">
        <f t="shared" si="6"/>
        <v>168780</v>
      </c>
      <c r="M223" s="492">
        <f t="shared" si="7"/>
        <v>168780</v>
      </c>
      <c r="N223" s="439" t="s">
        <v>246</v>
      </c>
      <c r="O223" s="439" t="s">
        <v>724</v>
      </c>
      <c r="P223" s="1701"/>
      <c r="Q223" s="440" t="s">
        <v>1139</v>
      </c>
      <c r="R223" s="900" t="s">
        <v>2007</v>
      </c>
      <c r="S223" s="447"/>
      <c r="T223" s="447"/>
      <c r="U223" s="447"/>
      <c r="V223" s="447"/>
      <c r="W223" s="447"/>
      <c r="X223" s="447"/>
      <c r="Y223" s="447"/>
      <c r="Z223" s="447"/>
      <c r="AA223" s="447"/>
      <c r="AB223" s="447"/>
      <c r="AC223" s="447"/>
      <c r="AD223" s="447"/>
      <c r="AE223" s="447"/>
      <c r="AF223" s="447"/>
      <c r="AG223" s="447"/>
      <c r="AH223" s="447"/>
      <c r="AI223" s="447"/>
      <c r="AJ223" s="447"/>
      <c r="AK223" s="447"/>
      <c r="AL223" s="421"/>
      <c r="AM223" s="421"/>
      <c r="AN223" s="421"/>
      <c r="AO223" s="421"/>
      <c r="AP223" s="421"/>
      <c r="AQ223" s="421"/>
    </row>
    <row r="224" spans="1:43" ht="38.25" x14ac:dyDescent="0.25">
      <c r="A224" s="495"/>
      <c r="B224" s="530" t="s">
        <v>1449</v>
      </c>
      <c r="C224" s="508"/>
      <c r="D224" s="529">
        <v>655.4</v>
      </c>
      <c r="E224" s="507">
        <v>13000</v>
      </c>
      <c r="F224" s="438" t="s">
        <v>136</v>
      </c>
      <c r="G224" s="491">
        <v>43466</v>
      </c>
      <c r="H224" s="439" t="s">
        <v>56</v>
      </c>
      <c r="I224" s="439" t="s">
        <v>1136</v>
      </c>
      <c r="J224" s="912" t="s">
        <v>1137</v>
      </c>
      <c r="K224" s="439" t="s">
        <v>58</v>
      </c>
      <c r="L224" s="492">
        <f t="shared" si="6"/>
        <v>8520200</v>
      </c>
      <c r="M224" s="492">
        <f t="shared" si="7"/>
        <v>8520200</v>
      </c>
      <c r="N224" s="439" t="s">
        <v>246</v>
      </c>
      <c r="O224" s="439" t="s">
        <v>724</v>
      </c>
      <c r="P224" s="1701" t="s">
        <v>1138</v>
      </c>
      <c r="Q224" s="440" t="s">
        <v>1139</v>
      </c>
      <c r="R224" s="900" t="s">
        <v>2007</v>
      </c>
      <c r="S224" s="447"/>
      <c r="T224" s="447"/>
      <c r="U224" s="447"/>
      <c r="V224" s="447"/>
      <c r="W224" s="447"/>
      <c r="X224" s="447"/>
      <c r="Y224" s="447"/>
      <c r="Z224" s="447"/>
      <c r="AA224" s="447"/>
      <c r="AB224" s="447"/>
      <c r="AC224" s="447"/>
      <c r="AD224" s="447"/>
      <c r="AE224" s="447"/>
      <c r="AF224" s="447"/>
      <c r="AG224" s="447"/>
      <c r="AH224" s="447"/>
      <c r="AI224" s="447"/>
      <c r="AJ224" s="447"/>
      <c r="AK224" s="447"/>
      <c r="AL224" s="421"/>
      <c r="AM224" s="421"/>
      <c r="AN224" s="421"/>
      <c r="AO224" s="421"/>
      <c r="AP224" s="421"/>
      <c r="AQ224" s="421"/>
    </row>
    <row r="225" spans="1:43" ht="38.25" x14ac:dyDescent="0.25">
      <c r="A225" s="495"/>
      <c r="B225" s="530" t="s">
        <v>1450</v>
      </c>
      <c r="C225" s="508"/>
      <c r="D225" s="529">
        <v>294.64</v>
      </c>
      <c r="E225" s="507">
        <v>250</v>
      </c>
      <c r="F225" s="438" t="s">
        <v>136</v>
      </c>
      <c r="G225" s="491">
        <v>43466</v>
      </c>
      <c r="H225" s="439" t="s">
        <v>56</v>
      </c>
      <c r="I225" s="439" t="s">
        <v>1136</v>
      </c>
      <c r="J225" s="912" t="s">
        <v>1137</v>
      </c>
      <c r="K225" s="439" t="s">
        <v>58</v>
      </c>
      <c r="L225" s="492">
        <f t="shared" si="6"/>
        <v>73660</v>
      </c>
      <c r="M225" s="492">
        <f t="shared" si="7"/>
        <v>73660</v>
      </c>
      <c r="N225" s="439" t="s">
        <v>246</v>
      </c>
      <c r="O225" s="439" t="s">
        <v>724</v>
      </c>
      <c r="P225" s="1701"/>
      <c r="Q225" s="440" t="s">
        <v>1139</v>
      </c>
      <c r="R225" s="900" t="s">
        <v>2007</v>
      </c>
      <c r="S225" s="447"/>
      <c r="T225" s="447"/>
      <c r="U225" s="447"/>
      <c r="V225" s="447"/>
      <c r="W225" s="447"/>
      <c r="X225" s="447"/>
      <c r="Y225" s="447"/>
      <c r="Z225" s="447"/>
      <c r="AA225" s="447"/>
      <c r="AB225" s="447"/>
      <c r="AC225" s="447"/>
      <c r="AD225" s="447"/>
      <c r="AE225" s="447"/>
      <c r="AF225" s="447"/>
      <c r="AG225" s="447"/>
      <c r="AH225" s="447"/>
      <c r="AI225" s="447"/>
      <c r="AJ225" s="447"/>
      <c r="AK225" s="447"/>
      <c r="AL225" s="421"/>
      <c r="AM225" s="421"/>
      <c r="AN225" s="421"/>
      <c r="AO225" s="421"/>
      <c r="AP225" s="421"/>
      <c r="AQ225" s="421"/>
    </row>
    <row r="226" spans="1:43" ht="38.25" x14ac:dyDescent="0.25">
      <c r="A226" s="495"/>
      <c r="B226" s="530" t="s">
        <v>1451</v>
      </c>
      <c r="C226" s="508"/>
      <c r="D226" s="529">
        <v>119.48</v>
      </c>
      <c r="E226" s="507">
        <v>150</v>
      </c>
      <c r="F226" s="438" t="s">
        <v>136</v>
      </c>
      <c r="G226" s="491">
        <v>43466</v>
      </c>
      <c r="H226" s="439" t="s">
        <v>56</v>
      </c>
      <c r="I226" s="439" t="s">
        <v>1136</v>
      </c>
      <c r="J226" s="912" t="s">
        <v>1137</v>
      </c>
      <c r="K226" s="439" t="s">
        <v>58</v>
      </c>
      <c r="L226" s="492">
        <f t="shared" si="6"/>
        <v>17922</v>
      </c>
      <c r="M226" s="492">
        <f t="shared" si="7"/>
        <v>17922</v>
      </c>
      <c r="N226" s="439" t="s">
        <v>246</v>
      </c>
      <c r="O226" s="439" t="s">
        <v>724</v>
      </c>
      <c r="P226" s="1701"/>
      <c r="Q226" s="440" t="s">
        <v>1139</v>
      </c>
      <c r="R226" s="900" t="s">
        <v>2007</v>
      </c>
      <c r="S226" s="447"/>
      <c r="T226" s="447"/>
      <c r="U226" s="447"/>
      <c r="V226" s="447"/>
      <c r="W226" s="447"/>
      <c r="X226" s="447"/>
      <c r="Y226" s="447"/>
      <c r="Z226" s="447"/>
      <c r="AA226" s="447"/>
      <c r="AB226" s="447"/>
      <c r="AC226" s="447"/>
      <c r="AD226" s="447"/>
      <c r="AE226" s="447"/>
      <c r="AF226" s="447"/>
      <c r="AG226" s="447"/>
      <c r="AH226" s="447"/>
      <c r="AI226" s="447"/>
      <c r="AJ226" s="447"/>
      <c r="AK226" s="447"/>
      <c r="AL226" s="421"/>
      <c r="AM226" s="421"/>
      <c r="AN226" s="421"/>
      <c r="AO226" s="421"/>
      <c r="AP226" s="421"/>
      <c r="AQ226" s="421"/>
    </row>
    <row r="227" spans="1:43" ht="38.25" x14ac:dyDescent="0.25">
      <c r="A227" s="495"/>
      <c r="B227" s="530" t="s">
        <v>1452</v>
      </c>
      <c r="C227" s="508"/>
      <c r="D227" s="529">
        <v>339.88</v>
      </c>
      <c r="E227" s="507">
        <v>8000</v>
      </c>
      <c r="F227" s="438" t="s">
        <v>136</v>
      </c>
      <c r="G227" s="491">
        <v>43466</v>
      </c>
      <c r="H227" s="439" t="s">
        <v>56</v>
      </c>
      <c r="I227" s="439" t="s">
        <v>1136</v>
      </c>
      <c r="J227" s="912" t="s">
        <v>1137</v>
      </c>
      <c r="K227" s="439" t="s">
        <v>58</v>
      </c>
      <c r="L227" s="492">
        <f t="shared" si="6"/>
        <v>2719040</v>
      </c>
      <c r="M227" s="492">
        <f t="shared" si="7"/>
        <v>2719040</v>
      </c>
      <c r="N227" s="439" t="s">
        <v>246</v>
      </c>
      <c r="O227" s="439" t="s">
        <v>724</v>
      </c>
      <c r="P227" s="1701"/>
      <c r="Q227" s="440" t="s">
        <v>1139</v>
      </c>
      <c r="R227" s="900" t="s">
        <v>2007</v>
      </c>
      <c r="S227" s="447"/>
      <c r="T227" s="447"/>
      <c r="U227" s="447"/>
      <c r="V227" s="447"/>
      <c r="W227" s="447"/>
      <c r="X227" s="447"/>
      <c r="Y227" s="447"/>
      <c r="Z227" s="447"/>
      <c r="AA227" s="447"/>
      <c r="AB227" s="447"/>
      <c r="AC227" s="447"/>
      <c r="AD227" s="447"/>
      <c r="AE227" s="447"/>
      <c r="AF227" s="447"/>
      <c r="AG227" s="447"/>
      <c r="AH227" s="447"/>
      <c r="AI227" s="447"/>
      <c r="AJ227" s="447"/>
      <c r="AK227" s="447"/>
      <c r="AL227" s="421"/>
      <c r="AM227" s="421"/>
      <c r="AN227" s="421"/>
      <c r="AO227" s="421"/>
      <c r="AP227" s="421"/>
      <c r="AQ227" s="421"/>
    </row>
    <row r="228" spans="1:43" ht="76.5" x14ac:dyDescent="0.25">
      <c r="A228" s="446"/>
      <c r="B228" s="530" t="s">
        <v>1453</v>
      </c>
      <c r="C228" s="508"/>
      <c r="D228" s="529">
        <v>416</v>
      </c>
      <c r="E228" s="507">
        <v>1980</v>
      </c>
      <c r="F228" s="438" t="s">
        <v>136</v>
      </c>
      <c r="G228" s="491">
        <v>43466</v>
      </c>
      <c r="H228" s="439" t="s">
        <v>56</v>
      </c>
      <c r="I228" s="439" t="s">
        <v>1136</v>
      </c>
      <c r="J228" s="912" t="s">
        <v>1137</v>
      </c>
      <c r="K228" s="439" t="s">
        <v>58</v>
      </c>
      <c r="L228" s="492">
        <f t="shared" si="6"/>
        <v>823680</v>
      </c>
      <c r="M228" s="492">
        <f t="shared" si="7"/>
        <v>823680</v>
      </c>
      <c r="N228" s="439" t="s">
        <v>246</v>
      </c>
      <c r="O228" s="439" t="s">
        <v>724</v>
      </c>
      <c r="P228" s="493" t="s">
        <v>1138</v>
      </c>
      <c r="Q228" s="440" t="s">
        <v>1139</v>
      </c>
      <c r="R228" s="900" t="s">
        <v>2007</v>
      </c>
      <c r="S228" s="447"/>
      <c r="T228" s="447"/>
      <c r="U228" s="447"/>
      <c r="V228" s="447"/>
      <c r="W228" s="447"/>
      <c r="X228" s="447"/>
      <c r="Y228" s="447"/>
      <c r="Z228" s="447"/>
      <c r="AA228" s="447"/>
      <c r="AB228" s="447"/>
      <c r="AC228" s="447"/>
      <c r="AD228" s="447"/>
      <c r="AE228" s="447"/>
      <c r="AF228" s="447"/>
      <c r="AG228" s="447"/>
      <c r="AH228" s="447"/>
      <c r="AI228" s="447"/>
      <c r="AJ228" s="447"/>
      <c r="AK228" s="447"/>
      <c r="AL228" s="421"/>
      <c r="AM228" s="421"/>
      <c r="AN228" s="421"/>
      <c r="AO228" s="421"/>
      <c r="AP228" s="421"/>
      <c r="AQ228" s="421"/>
    </row>
    <row r="229" spans="1:43" ht="76.5" x14ac:dyDescent="0.25">
      <c r="A229" s="446"/>
      <c r="B229" s="504" t="s">
        <v>1454</v>
      </c>
      <c r="C229" s="438"/>
      <c r="D229" s="505">
        <v>1591.52</v>
      </c>
      <c r="E229" s="506">
        <v>5</v>
      </c>
      <c r="F229" s="438" t="s">
        <v>136</v>
      </c>
      <c r="G229" s="491">
        <v>43466</v>
      </c>
      <c r="H229" s="439" t="s">
        <v>56</v>
      </c>
      <c r="I229" s="439" t="s">
        <v>1136</v>
      </c>
      <c r="J229" s="912" t="s">
        <v>1137</v>
      </c>
      <c r="K229" s="439" t="s">
        <v>58</v>
      </c>
      <c r="L229" s="492">
        <f t="shared" si="6"/>
        <v>7957.6</v>
      </c>
      <c r="M229" s="492">
        <f t="shared" si="7"/>
        <v>7957.6</v>
      </c>
      <c r="N229" s="439" t="s">
        <v>246</v>
      </c>
      <c r="O229" s="439" t="s">
        <v>724</v>
      </c>
      <c r="P229" s="493" t="s">
        <v>1138</v>
      </c>
      <c r="Q229" s="440" t="s">
        <v>1139</v>
      </c>
      <c r="R229" s="900" t="s">
        <v>2007</v>
      </c>
      <c r="S229" s="447"/>
      <c r="T229" s="447"/>
      <c r="U229" s="447"/>
      <c r="V229" s="447"/>
      <c r="W229" s="447"/>
      <c r="X229" s="447"/>
      <c r="Y229" s="447"/>
      <c r="Z229" s="447"/>
      <c r="AA229" s="447"/>
      <c r="AB229" s="447"/>
      <c r="AC229" s="447"/>
      <c r="AD229" s="447"/>
      <c r="AE229" s="447"/>
      <c r="AF229" s="447"/>
      <c r="AG229" s="447"/>
      <c r="AH229" s="447"/>
      <c r="AI229" s="447"/>
      <c r="AJ229" s="447"/>
      <c r="AK229" s="447"/>
      <c r="AL229" s="421"/>
      <c r="AM229" s="421"/>
      <c r="AN229" s="421"/>
      <c r="AO229" s="421"/>
      <c r="AP229" s="421"/>
      <c r="AQ229" s="421"/>
    </row>
    <row r="230" spans="1:43" ht="76.5" x14ac:dyDescent="0.25">
      <c r="A230" s="446"/>
      <c r="B230" s="504" t="s">
        <v>1455</v>
      </c>
      <c r="C230" s="438"/>
      <c r="D230" s="505">
        <v>15946.52</v>
      </c>
      <c r="E230" s="506">
        <v>30</v>
      </c>
      <c r="F230" s="438" t="s">
        <v>136</v>
      </c>
      <c r="G230" s="491">
        <v>43466</v>
      </c>
      <c r="H230" s="439" t="s">
        <v>56</v>
      </c>
      <c r="I230" s="439" t="s">
        <v>1136</v>
      </c>
      <c r="J230" s="912" t="s">
        <v>1137</v>
      </c>
      <c r="K230" s="439" t="s">
        <v>58</v>
      </c>
      <c r="L230" s="492">
        <f t="shared" si="6"/>
        <v>478395.60000000003</v>
      </c>
      <c r="M230" s="492">
        <f t="shared" si="7"/>
        <v>478395.60000000003</v>
      </c>
      <c r="N230" s="439" t="s">
        <v>246</v>
      </c>
      <c r="O230" s="439" t="s">
        <v>724</v>
      </c>
      <c r="P230" s="493" t="s">
        <v>1138</v>
      </c>
      <c r="Q230" s="440" t="s">
        <v>1139</v>
      </c>
      <c r="R230" s="900" t="s">
        <v>2007</v>
      </c>
      <c r="S230" s="447"/>
      <c r="T230" s="447"/>
      <c r="U230" s="447"/>
      <c r="V230" s="447"/>
      <c r="W230" s="447"/>
      <c r="X230" s="447"/>
      <c r="Y230" s="447"/>
      <c r="Z230" s="447"/>
      <c r="AA230" s="447"/>
      <c r="AB230" s="447"/>
      <c r="AC230" s="447"/>
      <c r="AD230" s="447"/>
      <c r="AE230" s="447"/>
      <c r="AF230" s="447"/>
      <c r="AG230" s="447"/>
      <c r="AH230" s="447"/>
      <c r="AI230" s="447"/>
      <c r="AJ230" s="447"/>
      <c r="AK230" s="447"/>
      <c r="AL230" s="421"/>
      <c r="AM230" s="421"/>
      <c r="AN230" s="421"/>
      <c r="AO230" s="421"/>
      <c r="AP230" s="421"/>
      <c r="AQ230" s="421"/>
    </row>
    <row r="231" spans="1:43" ht="38.25" x14ac:dyDescent="0.25">
      <c r="A231" s="495"/>
      <c r="B231" s="504" t="s">
        <v>1456</v>
      </c>
      <c r="C231" s="438"/>
      <c r="D231" s="505">
        <v>26273</v>
      </c>
      <c r="E231" s="506">
        <v>12</v>
      </c>
      <c r="F231" s="438" t="s">
        <v>136</v>
      </c>
      <c r="G231" s="491">
        <v>43466</v>
      </c>
      <c r="H231" s="439" t="s">
        <v>56</v>
      </c>
      <c r="I231" s="439" t="s">
        <v>1136</v>
      </c>
      <c r="J231" s="912" t="s">
        <v>1141</v>
      </c>
      <c r="K231" s="439" t="s">
        <v>58</v>
      </c>
      <c r="L231" s="492">
        <f t="shared" si="6"/>
        <v>315276</v>
      </c>
      <c r="M231" s="492">
        <f t="shared" si="7"/>
        <v>315276</v>
      </c>
      <c r="N231" s="439" t="s">
        <v>246</v>
      </c>
      <c r="O231" s="439" t="s">
        <v>724</v>
      </c>
      <c r="P231" s="1701" t="s">
        <v>1138</v>
      </c>
      <c r="Q231" s="440" t="s">
        <v>1139</v>
      </c>
      <c r="R231" s="900" t="s">
        <v>2007</v>
      </c>
      <c r="S231" s="447"/>
      <c r="T231" s="447"/>
      <c r="U231" s="447"/>
      <c r="V231" s="447"/>
      <c r="W231" s="447"/>
      <c r="X231" s="447"/>
      <c r="Y231" s="447"/>
      <c r="Z231" s="447"/>
      <c r="AA231" s="447"/>
      <c r="AB231" s="447"/>
      <c r="AC231" s="447"/>
      <c r="AD231" s="447"/>
      <c r="AE231" s="447"/>
      <c r="AF231" s="447"/>
      <c r="AG231" s="447"/>
      <c r="AH231" s="447"/>
      <c r="AI231" s="447"/>
      <c r="AJ231" s="447"/>
      <c r="AK231" s="447"/>
      <c r="AL231" s="421"/>
      <c r="AM231" s="421"/>
      <c r="AN231" s="421"/>
      <c r="AO231" s="421"/>
      <c r="AP231" s="421"/>
      <c r="AQ231" s="421"/>
    </row>
    <row r="232" spans="1:43" ht="38.25" x14ac:dyDescent="0.25">
      <c r="A232" s="495"/>
      <c r="B232" s="504" t="s">
        <v>1457</v>
      </c>
      <c r="C232" s="438"/>
      <c r="D232" s="505">
        <v>26892</v>
      </c>
      <c r="E232" s="506">
        <v>12</v>
      </c>
      <c r="F232" s="438" t="s">
        <v>136</v>
      </c>
      <c r="G232" s="491">
        <v>43466</v>
      </c>
      <c r="H232" s="439" t="s">
        <v>56</v>
      </c>
      <c r="I232" s="439" t="s">
        <v>1136</v>
      </c>
      <c r="J232" s="912" t="s">
        <v>1137</v>
      </c>
      <c r="K232" s="439" t="s">
        <v>58</v>
      </c>
      <c r="L232" s="492">
        <f t="shared" si="6"/>
        <v>322704</v>
      </c>
      <c r="M232" s="492">
        <f t="shared" si="7"/>
        <v>322704</v>
      </c>
      <c r="N232" s="439" t="s">
        <v>246</v>
      </c>
      <c r="O232" s="439" t="s">
        <v>724</v>
      </c>
      <c r="P232" s="1701"/>
      <c r="Q232" s="440" t="s">
        <v>1139</v>
      </c>
      <c r="R232" s="900" t="s">
        <v>2007</v>
      </c>
      <c r="S232" s="447"/>
      <c r="T232" s="447"/>
      <c r="U232" s="447"/>
      <c r="V232" s="447"/>
      <c r="W232" s="447"/>
      <c r="X232" s="447"/>
      <c r="Y232" s="447"/>
      <c r="Z232" s="447"/>
      <c r="AA232" s="447"/>
      <c r="AB232" s="447"/>
      <c r="AC232" s="447"/>
      <c r="AD232" s="447"/>
      <c r="AE232" s="447"/>
      <c r="AF232" s="447"/>
      <c r="AG232" s="447"/>
      <c r="AH232" s="447"/>
      <c r="AI232" s="447"/>
      <c r="AJ232" s="447"/>
      <c r="AK232" s="447"/>
      <c r="AL232" s="421"/>
      <c r="AM232" s="421"/>
      <c r="AN232" s="421"/>
      <c r="AO232" s="421"/>
      <c r="AP232" s="421"/>
      <c r="AQ232" s="421"/>
    </row>
    <row r="233" spans="1:43" ht="38.25" x14ac:dyDescent="0.25">
      <c r="A233" s="495"/>
      <c r="B233" s="504" t="s">
        <v>1458</v>
      </c>
      <c r="C233" s="438"/>
      <c r="D233" s="505">
        <v>31858</v>
      </c>
      <c r="E233" s="506">
        <v>2</v>
      </c>
      <c r="F233" s="438" t="s">
        <v>136</v>
      </c>
      <c r="G233" s="491">
        <v>43466</v>
      </c>
      <c r="H233" s="439" t="s">
        <v>56</v>
      </c>
      <c r="I233" s="439" t="s">
        <v>1136</v>
      </c>
      <c r="J233" s="912" t="s">
        <v>1137</v>
      </c>
      <c r="K233" s="439" t="s">
        <v>58</v>
      </c>
      <c r="L233" s="492">
        <f t="shared" si="6"/>
        <v>63716</v>
      </c>
      <c r="M233" s="492">
        <f t="shared" si="7"/>
        <v>63716</v>
      </c>
      <c r="N233" s="439" t="s">
        <v>246</v>
      </c>
      <c r="O233" s="439" t="s">
        <v>724</v>
      </c>
      <c r="P233" s="1701"/>
      <c r="Q233" s="440" t="s">
        <v>1139</v>
      </c>
      <c r="R233" s="900" t="s">
        <v>2007</v>
      </c>
      <c r="S233" s="447"/>
      <c r="T233" s="447"/>
      <c r="U233" s="447"/>
      <c r="V233" s="447"/>
      <c r="W233" s="447"/>
      <c r="X233" s="447"/>
      <c r="Y233" s="447"/>
      <c r="Z233" s="447"/>
      <c r="AA233" s="447"/>
      <c r="AB233" s="447"/>
      <c r="AC233" s="447"/>
      <c r="AD233" s="447"/>
      <c r="AE233" s="447"/>
      <c r="AF233" s="447"/>
      <c r="AG233" s="447"/>
      <c r="AH233" s="447"/>
      <c r="AI233" s="447"/>
      <c r="AJ233" s="447"/>
      <c r="AK233" s="447"/>
      <c r="AL233" s="421"/>
      <c r="AM233" s="421"/>
      <c r="AN233" s="421"/>
      <c r="AO233" s="421"/>
      <c r="AP233" s="421"/>
      <c r="AQ233" s="421"/>
    </row>
    <row r="234" spans="1:43" ht="76.5" x14ac:dyDescent="0.25">
      <c r="A234" s="495"/>
      <c r="B234" s="504" t="s">
        <v>1459</v>
      </c>
      <c r="C234" s="438"/>
      <c r="D234" s="505">
        <v>91721.2</v>
      </c>
      <c r="E234" s="506">
        <v>10</v>
      </c>
      <c r="F234" s="438" t="s">
        <v>136</v>
      </c>
      <c r="G234" s="491">
        <v>43466</v>
      </c>
      <c r="H234" s="439" t="s">
        <v>56</v>
      </c>
      <c r="I234" s="439" t="s">
        <v>1136</v>
      </c>
      <c r="J234" s="912" t="s">
        <v>1137</v>
      </c>
      <c r="K234" s="439" t="s">
        <v>58</v>
      </c>
      <c r="L234" s="492">
        <f t="shared" si="6"/>
        <v>917212</v>
      </c>
      <c r="M234" s="492">
        <f t="shared" si="7"/>
        <v>917212</v>
      </c>
      <c r="N234" s="439" t="s">
        <v>246</v>
      </c>
      <c r="O234" s="439" t="s">
        <v>724</v>
      </c>
      <c r="P234" s="493" t="s">
        <v>1138</v>
      </c>
      <c r="Q234" s="440" t="s">
        <v>1139</v>
      </c>
      <c r="R234" s="900" t="s">
        <v>2007</v>
      </c>
      <c r="S234" s="447"/>
      <c r="T234" s="447"/>
      <c r="U234" s="447"/>
      <c r="V234" s="447"/>
      <c r="W234" s="447"/>
      <c r="X234" s="447"/>
      <c r="Y234" s="447"/>
      <c r="Z234" s="447"/>
      <c r="AA234" s="447"/>
      <c r="AB234" s="447"/>
      <c r="AC234" s="447"/>
      <c r="AD234" s="447"/>
      <c r="AE234" s="447"/>
      <c r="AF234" s="447"/>
      <c r="AG234" s="447"/>
      <c r="AH234" s="447"/>
      <c r="AI234" s="447"/>
      <c r="AJ234" s="447"/>
      <c r="AK234" s="447"/>
      <c r="AL234" s="421"/>
      <c r="AM234" s="421"/>
      <c r="AN234" s="421"/>
      <c r="AO234" s="421"/>
      <c r="AP234" s="421"/>
      <c r="AQ234" s="421"/>
    </row>
    <row r="235" spans="1:43" ht="38.25" x14ac:dyDescent="0.25">
      <c r="A235" s="495"/>
      <c r="B235" s="504" t="s">
        <v>1460</v>
      </c>
      <c r="C235" s="438"/>
      <c r="D235" s="505">
        <v>4616.8</v>
      </c>
      <c r="E235" s="506">
        <v>250</v>
      </c>
      <c r="F235" s="438" t="s">
        <v>136</v>
      </c>
      <c r="G235" s="491">
        <v>43466</v>
      </c>
      <c r="H235" s="439" t="s">
        <v>56</v>
      </c>
      <c r="I235" s="439" t="s">
        <v>1136</v>
      </c>
      <c r="J235" s="912" t="s">
        <v>1137</v>
      </c>
      <c r="K235" s="439" t="s">
        <v>58</v>
      </c>
      <c r="L235" s="492">
        <f t="shared" si="6"/>
        <v>1154200</v>
      </c>
      <c r="M235" s="492">
        <f t="shared" si="7"/>
        <v>1154200</v>
      </c>
      <c r="N235" s="439" t="s">
        <v>246</v>
      </c>
      <c r="O235" s="439" t="s">
        <v>724</v>
      </c>
      <c r="P235" s="1701" t="s">
        <v>1138</v>
      </c>
      <c r="Q235" s="440" t="s">
        <v>1139</v>
      </c>
      <c r="R235" s="900" t="s">
        <v>2007</v>
      </c>
      <c r="S235" s="447"/>
      <c r="T235" s="447"/>
      <c r="U235" s="447"/>
      <c r="V235" s="447"/>
      <c r="W235" s="447"/>
      <c r="X235" s="447"/>
      <c r="Y235" s="447"/>
      <c r="Z235" s="447"/>
      <c r="AA235" s="447"/>
      <c r="AB235" s="447"/>
      <c r="AC235" s="447"/>
      <c r="AD235" s="447"/>
      <c r="AE235" s="447"/>
      <c r="AF235" s="447"/>
      <c r="AG235" s="447"/>
      <c r="AH235" s="447"/>
      <c r="AI235" s="447"/>
      <c r="AJ235" s="447"/>
      <c r="AK235" s="447"/>
      <c r="AL235" s="421"/>
      <c r="AM235" s="421"/>
      <c r="AN235" s="421"/>
      <c r="AO235" s="421"/>
      <c r="AP235" s="421"/>
      <c r="AQ235" s="421"/>
    </row>
    <row r="236" spans="1:43" ht="38.25" x14ac:dyDescent="0.25">
      <c r="A236" s="495"/>
      <c r="B236" s="504" t="s">
        <v>1461</v>
      </c>
      <c r="C236" s="438"/>
      <c r="D236" s="505">
        <v>5776.8</v>
      </c>
      <c r="E236" s="506">
        <v>60</v>
      </c>
      <c r="F236" s="438" t="s">
        <v>136</v>
      </c>
      <c r="G236" s="491">
        <v>43466</v>
      </c>
      <c r="H236" s="439" t="s">
        <v>56</v>
      </c>
      <c r="I236" s="439" t="s">
        <v>1136</v>
      </c>
      <c r="J236" s="912" t="s">
        <v>1137</v>
      </c>
      <c r="K236" s="439" t="s">
        <v>58</v>
      </c>
      <c r="L236" s="492">
        <f t="shared" si="6"/>
        <v>346608</v>
      </c>
      <c r="M236" s="492">
        <f t="shared" si="7"/>
        <v>346608</v>
      </c>
      <c r="N236" s="439" t="s">
        <v>246</v>
      </c>
      <c r="O236" s="439" t="s">
        <v>724</v>
      </c>
      <c r="P236" s="1701"/>
      <c r="Q236" s="440" t="s">
        <v>1139</v>
      </c>
      <c r="R236" s="900" t="s">
        <v>2007</v>
      </c>
      <c r="S236" s="447"/>
      <c r="T236" s="447"/>
      <c r="U236" s="447"/>
      <c r="V236" s="447"/>
      <c r="W236" s="447"/>
      <c r="X236" s="447"/>
      <c r="Y236" s="447"/>
      <c r="Z236" s="447"/>
      <c r="AA236" s="447"/>
      <c r="AB236" s="447"/>
      <c r="AC236" s="447"/>
      <c r="AD236" s="447"/>
      <c r="AE236" s="447"/>
      <c r="AF236" s="447"/>
      <c r="AG236" s="447"/>
      <c r="AH236" s="447"/>
      <c r="AI236" s="447"/>
      <c r="AJ236" s="447"/>
      <c r="AK236" s="447"/>
      <c r="AL236" s="421"/>
      <c r="AM236" s="421"/>
      <c r="AN236" s="421"/>
      <c r="AO236" s="421"/>
      <c r="AP236" s="421"/>
      <c r="AQ236" s="421"/>
    </row>
    <row r="237" spans="1:43" ht="38.25" x14ac:dyDescent="0.25">
      <c r="A237" s="495"/>
      <c r="B237" s="504" t="s">
        <v>1462</v>
      </c>
      <c r="C237" s="438"/>
      <c r="D237" s="505">
        <v>4616.8</v>
      </c>
      <c r="E237" s="506">
        <v>4000</v>
      </c>
      <c r="F237" s="438" t="s">
        <v>136</v>
      </c>
      <c r="G237" s="491">
        <v>43466</v>
      </c>
      <c r="H237" s="439" t="s">
        <v>56</v>
      </c>
      <c r="I237" s="439" t="s">
        <v>1136</v>
      </c>
      <c r="J237" s="912" t="s">
        <v>1137</v>
      </c>
      <c r="K237" s="439" t="s">
        <v>58</v>
      </c>
      <c r="L237" s="492">
        <f t="shared" si="6"/>
        <v>18467200</v>
      </c>
      <c r="M237" s="492">
        <f t="shared" si="7"/>
        <v>18467200</v>
      </c>
      <c r="N237" s="439" t="s">
        <v>246</v>
      </c>
      <c r="O237" s="439" t="s">
        <v>724</v>
      </c>
      <c r="P237" s="1701"/>
      <c r="Q237" s="440" t="s">
        <v>1139</v>
      </c>
      <c r="R237" s="900" t="s">
        <v>2007</v>
      </c>
      <c r="S237" s="447"/>
      <c r="T237" s="447"/>
      <c r="U237" s="447"/>
      <c r="V237" s="447"/>
      <c r="W237" s="447"/>
      <c r="X237" s="447"/>
      <c r="Y237" s="447"/>
      <c r="Z237" s="447"/>
      <c r="AA237" s="447"/>
      <c r="AB237" s="447"/>
      <c r="AC237" s="447"/>
      <c r="AD237" s="447"/>
      <c r="AE237" s="447"/>
      <c r="AF237" s="447"/>
      <c r="AG237" s="447"/>
      <c r="AH237" s="447"/>
      <c r="AI237" s="447"/>
      <c r="AJ237" s="447"/>
      <c r="AK237" s="447"/>
      <c r="AL237" s="421"/>
      <c r="AM237" s="421"/>
      <c r="AN237" s="421"/>
      <c r="AO237" s="421"/>
      <c r="AP237" s="421"/>
      <c r="AQ237" s="421"/>
    </row>
    <row r="238" spans="1:43" ht="76.5" x14ac:dyDescent="0.25">
      <c r="A238" s="495"/>
      <c r="B238" s="504" t="s">
        <v>1463</v>
      </c>
      <c r="C238" s="438"/>
      <c r="D238" s="505">
        <v>2017.24</v>
      </c>
      <c r="E238" s="506">
        <v>1500</v>
      </c>
      <c r="F238" s="438" t="s">
        <v>136</v>
      </c>
      <c r="G238" s="491">
        <v>43466</v>
      </c>
      <c r="H238" s="439" t="s">
        <v>56</v>
      </c>
      <c r="I238" s="439" t="s">
        <v>1136</v>
      </c>
      <c r="J238" s="912" t="s">
        <v>1137</v>
      </c>
      <c r="K238" s="439" t="s">
        <v>58</v>
      </c>
      <c r="L238" s="492">
        <f t="shared" si="6"/>
        <v>3025860</v>
      </c>
      <c r="M238" s="492">
        <f t="shared" si="7"/>
        <v>3025860</v>
      </c>
      <c r="N238" s="439" t="s">
        <v>246</v>
      </c>
      <c r="O238" s="439" t="s">
        <v>724</v>
      </c>
      <c r="P238" s="493" t="s">
        <v>1138</v>
      </c>
      <c r="Q238" s="440" t="s">
        <v>1139</v>
      </c>
      <c r="R238" s="900" t="s">
        <v>2007</v>
      </c>
      <c r="S238" s="447"/>
      <c r="T238" s="447"/>
      <c r="U238" s="447"/>
      <c r="V238" s="447"/>
      <c r="W238" s="447"/>
      <c r="X238" s="447"/>
      <c r="Y238" s="447"/>
      <c r="Z238" s="447"/>
      <c r="AA238" s="447"/>
      <c r="AB238" s="447"/>
      <c r="AC238" s="447"/>
      <c r="AD238" s="447"/>
      <c r="AE238" s="447"/>
      <c r="AF238" s="447"/>
      <c r="AG238" s="447"/>
      <c r="AH238" s="447"/>
      <c r="AI238" s="447"/>
      <c r="AJ238" s="447"/>
      <c r="AK238" s="447"/>
      <c r="AL238" s="421"/>
      <c r="AM238" s="421"/>
      <c r="AN238" s="421"/>
      <c r="AO238" s="421"/>
      <c r="AP238" s="421"/>
      <c r="AQ238" s="421"/>
    </row>
    <row r="239" spans="1:43" ht="76.5" x14ac:dyDescent="0.25">
      <c r="A239" s="495"/>
      <c r="B239" s="504" t="s">
        <v>1464</v>
      </c>
      <c r="C239" s="438"/>
      <c r="D239" s="505">
        <v>10085</v>
      </c>
      <c r="E239" s="508">
        <v>7</v>
      </c>
      <c r="F239" s="438" t="s">
        <v>136</v>
      </c>
      <c r="G239" s="491">
        <v>43466</v>
      </c>
      <c r="H239" s="439" t="s">
        <v>56</v>
      </c>
      <c r="I239" s="439" t="s">
        <v>1136</v>
      </c>
      <c r="J239" s="912" t="s">
        <v>1137</v>
      </c>
      <c r="K239" s="439" t="s">
        <v>58</v>
      </c>
      <c r="L239" s="492">
        <f t="shared" si="6"/>
        <v>70595</v>
      </c>
      <c r="M239" s="492">
        <f t="shared" si="7"/>
        <v>70595</v>
      </c>
      <c r="N239" s="439" t="s">
        <v>246</v>
      </c>
      <c r="O239" s="439" t="s">
        <v>724</v>
      </c>
      <c r="P239" s="493" t="s">
        <v>1138</v>
      </c>
      <c r="Q239" s="440" t="s">
        <v>1139</v>
      </c>
      <c r="R239" s="900" t="s">
        <v>2007</v>
      </c>
      <c r="S239" s="447"/>
      <c r="T239" s="447"/>
      <c r="U239" s="447"/>
      <c r="V239" s="447"/>
      <c r="W239" s="447"/>
      <c r="X239" s="447"/>
      <c r="Y239" s="447"/>
      <c r="Z239" s="447"/>
      <c r="AA239" s="447"/>
      <c r="AB239" s="447"/>
      <c r="AC239" s="447"/>
      <c r="AD239" s="447"/>
      <c r="AE239" s="447"/>
      <c r="AF239" s="447"/>
      <c r="AG239" s="447"/>
      <c r="AH239" s="447"/>
      <c r="AI239" s="447"/>
      <c r="AJ239" s="447"/>
      <c r="AK239" s="447"/>
      <c r="AL239" s="421"/>
      <c r="AM239" s="421"/>
      <c r="AN239" s="421"/>
      <c r="AO239" s="421"/>
      <c r="AP239" s="421"/>
      <c r="AQ239" s="421"/>
    </row>
    <row r="240" spans="1:43" ht="76.5" x14ac:dyDescent="0.25">
      <c r="A240" s="502"/>
      <c r="B240" s="509" t="s">
        <v>1465</v>
      </c>
      <c r="C240" s="510"/>
      <c r="D240" s="511">
        <v>1749300</v>
      </c>
      <c r="E240" s="512">
        <v>1</v>
      </c>
      <c r="F240" s="510" t="s">
        <v>1466</v>
      </c>
      <c r="G240" s="491">
        <v>43466</v>
      </c>
      <c r="H240" s="439" t="s">
        <v>56</v>
      </c>
      <c r="I240" s="452" t="s">
        <v>1136</v>
      </c>
      <c r="J240" s="912" t="s">
        <v>1137</v>
      </c>
      <c r="K240" s="452" t="s">
        <v>58</v>
      </c>
      <c r="L240" s="492">
        <f t="shared" si="6"/>
        <v>1749300</v>
      </c>
      <c r="M240" s="492">
        <f t="shared" si="7"/>
        <v>1749300</v>
      </c>
      <c r="N240" s="452" t="s">
        <v>246</v>
      </c>
      <c r="O240" s="452" t="s">
        <v>724</v>
      </c>
      <c r="P240" s="493" t="s">
        <v>1138</v>
      </c>
      <c r="Q240" s="440" t="s">
        <v>1139</v>
      </c>
      <c r="R240" s="900" t="s">
        <v>2007</v>
      </c>
      <c r="S240" s="447"/>
      <c r="T240" s="447"/>
      <c r="U240" s="447"/>
      <c r="V240" s="447"/>
      <c r="W240" s="447"/>
      <c r="X240" s="447"/>
      <c r="Y240" s="447"/>
      <c r="Z240" s="447"/>
      <c r="AA240" s="447"/>
      <c r="AB240" s="447"/>
      <c r="AC240" s="447"/>
      <c r="AD240" s="447"/>
      <c r="AE240" s="447"/>
      <c r="AF240" s="447"/>
      <c r="AG240" s="447"/>
      <c r="AH240" s="447"/>
      <c r="AI240" s="447"/>
      <c r="AJ240" s="447"/>
      <c r="AK240" s="447"/>
      <c r="AL240" s="421"/>
      <c r="AM240" s="421"/>
      <c r="AN240" s="421"/>
      <c r="AO240" s="421"/>
      <c r="AP240" s="421"/>
      <c r="AQ240" s="421"/>
    </row>
    <row r="241" spans="1:43" ht="76.5" x14ac:dyDescent="0.25">
      <c r="A241" s="502"/>
      <c r="B241" s="509" t="s">
        <v>1467</v>
      </c>
      <c r="C241" s="510"/>
      <c r="D241" s="513">
        <v>4742100</v>
      </c>
      <c r="E241" s="512">
        <v>1</v>
      </c>
      <c r="F241" s="441" t="s">
        <v>1468</v>
      </c>
      <c r="G241" s="491">
        <v>43466</v>
      </c>
      <c r="H241" s="439" t="s">
        <v>56</v>
      </c>
      <c r="I241" s="452" t="s">
        <v>1136</v>
      </c>
      <c r="J241" s="912" t="s">
        <v>1137</v>
      </c>
      <c r="K241" s="452" t="s">
        <v>58</v>
      </c>
      <c r="L241" s="492">
        <f t="shared" si="6"/>
        <v>4742100</v>
      </c>
      <c r="M241" s="492">
        <f t="shared" si="7"/>
        <v>4742100</v>
      </c>
      <c r="N241" s="452" t="s">
        <v>246</v>
      </c>
      <c r="O241" s="452" t="s">
        <v>724</v>
      </c>
      <c r="P241" s="493" t="s">
        <v>1138</v>
      </c>
      <c r="Q241" s="440" t="s">
        <v>1139</v>
      </c>
      <c r="R241" s="900" t="s">
        <v>2007</v>
      </c>
      <c r="S241" s="447"/>
      <c r="T241" s="447"/>
      <c r="U241" s="447"/>
      <c r="V241" s="447"/>
      <c r="W241" s="447"/>
      <c r="X241" s="447"/>
      <c r="Y241" s="447"/>
      <c r="Z241" s="447"/>
      <c r="AA241" s="447"/>
      <c r="AB241" s="447"/>
      <c r="AC241" s="447"/>
      <c r="AD241" s="447"/>
      <c r="AE241" s="447"/>
      <c r="AF241" s="447"/>
      <c r="AG241" s="447"/>
      <c r="AH241" s="447"/>
      <c r="AI241" s="447"/>
      <c r="AJ241" s="447"/>
      <c r="AK241" s="447"/>
      <c r="AL241" s="421"/>
      <c r="AM241" s="421"/>
      <c r="AN241" s="421"/>
      <c r="AO241" s="421"/>
      <c r="AP241" s="421"/>
      <c r="AQ241" s="421"/>
    </row>
    <row r="242" spans="1:43" ht="76.5" x14ac:dyDescent="0.25">
      <c r="A242" s="502"/>
      <c r="B242" s="509" t="s">
        <v>1469</v>
      </c>
      <c r="C242" s="510"/>
      <c r="D242" s="513">
        <v>2246700</v>
      </c>
      <c r="E242" s="512">
        <v>1</v>
      </c>
      <c r="F242" s="441" t="s">
        <v>1468</v>
      </c>
      <c r="G242" s="491">
        <v>43466</v>
      </c>
      <c r="H242" s="439" t="s">
        <v>56</v>
      </c>
      <c r="I242" s="452" t="s">
        <v>1136</v>
      </c>
      <c r="J242" s="912" t="s">
        <v>1137</v>
      </c>
      <c r="K242" s="452" t="s">
        <v>58</v>
      </c>
      <c r="L242" s="492">
        <f t="shared" si="6"/>
        <v>2246700</v>
      </c>
      <c r="M242" s="492">
        <f t="shared" si="7"/>
        <v>2246700</v>
      </c>
      <c r="N242" s="452" t="s">
        <v>246</v>
      </c>
      <c r="O242" s="452" t="s">
        <v>724</v>
      </c>
      <c r="P242" s="493" t="s">
        <v>1138</v>
      </c>
      <c r="Q242" s="440" t="s">
        <v>1139</v>
      </c>
      <c r="R242" s="900" t="s">
        <v>2007</v>
      </c>
      <c r="S242" s="447"/>
      <c r="T242" s="447"/>
      <c r="U242" s="447"/>
      <c r="V242" s="447"/>
      <c r="W242" s="447"/>
      <c r="X242" s="447"/>
      <c r="Y242" s="447"/>
      <c r="Z242" s="447"/>
      <c r="AA242" s="447"/>
      <c r="AB242" s="447"/>
      <c r="AC242" s="447"/>
      <c r="AD242" s="447"/>
      <c r="AE242" s="447"/>
      <c r="AF242" s="447"/>
      <c r="AG242" s="447"/>
      <c r="AH242" s="447"/>
      <c r="AI242" s="447"/>
      <c r="AJ242" s="447"/>
      <c r="AK242" s="447"/>
      <c r="AL242" s="421"/>
      <c r="AM242" s="421"/>
      <c r="AN242" s="421"/>
      <c r="AO242" s="421"/>
      <c r="AP242" s="421"/>
      <c r="AQ242" s="421"/>
    </row>
    <row r="243" spans="1:43" ht="76.5" x14ac:dyDescent="0.25">
      <c r="A243" s="502"/>
      <c r="B243" s="509" t="s">
        <v>1470</v>
      </c>
      <c r="C243" s="510"/>
      <c r="D243" s="513">
        <v>4990700</v>
      </c>
      <c r="E243" s="512">
        <v>1</v>
      </c>
      <c r="F243" s="451" t="s">
        <v>1468</v>
      </c>
      <c r="G243" s="491">
        <v>43466</v>
      </c>
      <c r="H243" s="439" t="s">
        <v>56</v>
      </c>
      <c r="I243" s="452" t="s">
        <v>1136</v>
      </c>
      <c r="J243" s="912" t="s">
        <v>1137</v>
      </c>
      <c r="K243" s="452" t="s">
        <v>58</v>
      </c>
      <c r="L243" s="492">
        <f t="shared" si="6"/>
        <v>4990700</v>
      </c>
      <c r="M243" s="492">
        <f t="shared" si="7"/>
        <v>4990700</v>
      </c>
      <c r="N243" s="452" t="s">
        <v>246</v>
      </c>
      <c r="O243" s="452" t="s">
        <v>724</v>
      </c>
      <c r="P243" s="493" t="s">
        <v>1138</v>
      </c>
      <c r="Q243" s="440" t="s">
        <v>1139</v>
      </c>
      <c r="R243" s="900" t="s">
        <v>2007</v>
      </c>
      <c r="S243" s="447"/>
      <c r="T243" s="447"/>
      <c r="U243" s="447"/>
      <c r="V243" s="447"/>
      <c r="W243" s="447"/>
      <c r="X243" s="447"/>
      <c r="Y243" s="447"/>
      <c r="Z243" s="447"/>
      <c r="AA243" s="447"/>
      <c r="AB243" s="447"/>
      <c r="AC243" s="447"/>
      <c r="AD243" s="447"/>
      <c r="AE243" s="447"/>
      <c r="AF243" s="447"/>
      <c r="AG243" s="447"/>
      <c r="AH243" s="447"/>
      <c r="AI243" s="447"/>
      <c r="AJ243" s="447"/>
      <c r="AK243" s="447"/>
      <c r="AL243" s="421"/>
      <c r="AM243" s="421"/>
      <c r="AN243" s="421"/>
      <c r="AO243" s="421"/>
      <c r="AP243" s="421"/>
      <c r="AQ243" s="421"/>
    </row>
    <row r="244" spans="1:43" ht="76.5" x14ac:dyDescent="0.25">
      <c r="A244" s="502"/>
      <c r="B244" s="509" t="s">
        <v>1471</v>
      </c>
      <c r="C244" s="510"/>
      <c r="D244" s="511">
        <v>1162800</v>
      </c>
      <c r="E244" s="512">
        <v>1</v>
      </c>
      <c r="F244" s="510" t="s">
        <v>1466</v>
      </c>
      <c r="G244" s="491">
        <v>43466</v>
      </c>
      <c r="H244" s="439" t="s">
        <v>56</v>
      </c>
      <c r="I244" s="452" t="s">
        <v>1136</v>
      </c>
      <c r="J244" s="912" t="s">
        <v>1137</v>
      </c>
      <c r="K244" s="452" t="s">
        <v>58</v>
      </c>
      <c r="L244" s="492">
        <f t="shared" si="6"/>
        <v>1162800</v>
      </c>
      <c r="M244" s="492">
        <f t="shared" si="7"/>
        <v>1162800</v>
      </c>
      <c r="N244" s="452" t="s">
        <v>246</v>
      </c>
      <c r="O244" s="452" t="s">
        <v>724</v>
      </c>
      <c r="P244" s="493" t="s">
        <v>1138</v>
      </c>
      <c r="Q244" s="440" t="s">
        <v>1139</v>
      </c>
      <c r="R244" s="900" t="s">
        <v>2007</v>
      </c>
      <c r="S244" s="447"/>
      <c r="T244" s="447"/>
      <c r="U244" s="447"/>
      <c r="V244" s="447"/>
      <c r="W244" s="447"/>
      <c r="X244" s="447"/>
      <c r="Y244" s="447"/>
      <c r="Z244" s="447"/>
      <c r="AA244" s="447"/>
      <c r="AB244" s="447"/>
      <c r="AC244" s="447"/>
      <c r="AD244" s="447"/>
      <c r="AE244" s="447"/>
      <c r="AF244" s="447"/>
      <c r="AG244" s="447"/>
      <c r="AH244" s="447"/>
      <c r="AI244" s="447"/>
      <c r="AJ244" s="447"/>
      <c r="AK244" s="447"/>
      <c r="AL244" s="421"/>
      <c r="AM244" s="421"/>
      <c r="AN244" s="421"/>
      <c r="AO244" s="421"/>
      <c r="AP244" s="421"/>
      <c r="AQ244" s="421"/>
    </row>
    <row r="245" spans="1:43" ht="76.5" x14ac:dyDescent="0.25">
      <c r="A245" s="502"/>
      <c r="B245" s="509" t="s">
        <v>1472</v>
      </c>
      <c r="C245" s="510"/>
      <c r="D245" s="511">
        <v>4475000</v>
      </c>
      <c r="E245" s="512">
        <v>1</v>
      </c>
      <c r="F245" s="510" t="s">
        <v>1466</v>
      </c>
      <c r="G245" s="491">
        <v>43466</v>
      </c>
      <c r="H245" s="439" t="s">
        <v>56</v>
      </c>
      <c r="I245" s="452" t="s">
        <v>1136</v>
      </c>
      <c r="J245" s="912" t="s">
        <v>1137</v>
      </c>
      <c r="K245" s="452" t="s">
        <v>58</v>
      </c>
      <c r="L245" s="492">
        <f t="shared" si="6"/>
        <v>4475000</v>
      </c>
      <c r="M245" s="492">
        <f t="shared" si="7"/>
        <v>4475000</v>
      </c>
      <c r="N245" s="452" t="s">
        <v>246</v>
      </c>
      <c r="O245" s="452" t="s">
        <v>724</v>
      </c>
      <c r="P245" s="493" t="s">
        <v>1138</v>
      </c>
      <c r="Q245" s="440" t="s">
        <v>1139</v>
      </c>
      <c r="R245" s="900" t="s">
        <v>2007</v>
      </c>
      <c r="S245" s="447"/>
      <c r="T245" s="447"/>
      <c r="U245" s="447"/>
      <c r="V245" s="447"/>
      <c r="W245" s="447"/>
      <c r="X245" s="447"/>
      <c r="Y245" s="447"/>
      <c r="Z245" s="447"/>
      <c r="AA245" s="447"/>
      <c r="AB245" s="447"/>
      <c r="AC245" s="447"/>
      <c r="AD245" s="447"/>
      <c r="AE245" s="447"/>
      <c r="AF245" s="447"/>
      <c r="AG245" s="447"/>
      <c r="AH245" s="447"/>
      <c r="AI245" s="447"/>
      <c r="AJ245" s="447"/>
      <c r="AK245" s="447"/>
      <c r="AL245" s="421"/>
      <c r="AM245" s="421"/>
      <c r="AN245" s="421"/>
      <c r="AO245" s="421"/>
      <c r="AP245" s="421"/>
      <c r="AQ245" s="421"/>
    </row>
    <row r="246" spans="1:43" ht="76.5" x14ac:dyDescent="0.25">
      <c r="A246" s="502"/>
      <c r="B246" s="509" t="s">
        <v>1473</v>
      </c>
      <c r="C246" s="510"/>
      <c r="D246" s="513">
        <v>1427100</v>
      </c>
      <c r="E246" s="512">
        <v>1</v>
      </c>
      <c r="F246" s="514" t="s">
        <v>1474</v>
      </c>
      <c r="G246" s="491">
        <v>43466</v>
      </c>
      <c r="H246" s="439" t="s">
        <v>56</v>
      </c>
      <c r="I246" s="452" t="s">
        <v>1136</v>
      </c>
      <c r="J246" s="912" t="s">
        <v>1137</v>
      </c>
      <c r="K246" s="452" t="s">
        <v>58</v>
      </c>
      <c r="L246" s="492">
        <f t="shared" si="6"/>
        <v>1427100</v>
      </c>
      <c r="M246" s="492">
        <f t="shared" si="7"/>
        <v>1427100</v>
      </c>
      <c r="N246" s="452" t="s">
        <v>246</v>
      </c>
      <c r="O246" s="452" t="s">
        <v>724</v>
      </c>
      <c r="P246" s="493" t="s">
        <v>1138</v>
      </c>
      <c r="Q246" s="440" t="s">
        <v>1139</v>
      </c>
      <c r="R246" s="900" t="s">
        <v>2007</v>
      </c>
      <c r="S246" s="447"/>
      <c r="T246" s="447"/>
      <c r="U246" s="447"/>
      <c r="V246" s="447"/>
      <c r="W246" s="447"/>
      <c r="X246" s="447"/>
      <c r="Y246" s="447"/>
      <c r="Z246" s="447"/>
      <c r="AA246" s="447"/>
      <c r="AB246" s="447"/>
      <c r="AC246" s="447"/>
      <c r="AD246" s="447"/>
      <c r="AE246" s="447"/>
      <c r="AF246" s="447"/>
      <c r="AG246" s="447"/>
      <c r="AH246" s="447"/>
      <c r="AI246" s="447"/>
      <c r="AJ246" s="447"/>
      <c r="AK246" s="447"/>
      <c r="AL246" s="421"/>
      <c r="AM246" s="421"/>
      <c r="AN246" s="421"/>
      <c r="AO246" s="421"/>
      <c r="AP246" s="421"/>
      <c r="AQ246" s="421"/>
    </row>
    <row r="247" spans="1:43" ht="76.5" x14ac:dyDescent="0.25">
      <c r="A247" s="502"/>
      <c r="B247" s="509" t="s">
        <v>1475</v>
      </c>
      <c r="C247" s="510"/>
      <c r="D247" s="513">
        <v>994500</v>
      </c>
      <c r="E247" s="512">
        <v>1</v>
      </c>
      <c r="F247" s="514" t="s">
        <v>1474</v>
      </c>
      <c r="G247" s="491">
        <v>43466</v>
      </c>
      <c r="H247" s="439" t="s">
        <v>56</v>
      </c>
      <c r="I247" s="452" t="s">
        <v>1136</v>
      </c>
      <c r="J247" s="912" t="s">
        <v>1137</v>
      </c>
      <c r="K247" s="452" t="s">
        <v>58</v>
      </c>
      <c r="L247" s="492">
        <f t="shared" si="6"/>
        <v>994500</v>
      </c>
      <c r="M247" s="492">
        <f t="shared" si="7"/>
        <v>994500</v>
      </c>
      <c r="N247" s="452" t="s">
        <v>246</v>
      </c>
      <c r="O247" s="452" t="s">
        <v>724</v>
      </c>
      <c r="P247" s="493" t="s">
        <v>1138</v>
      </c>
      <c r="Q247" s="440" t="s">
        <v>1139</v>
      </c>
      <c r="R247" s="900" t="s">
        <v>2007</v>
      </c>
      <c r="S247" s="447"/>
      <c r="T247" s="447"/>
      <c r="U247" s="447"/>
      <c r="V247" s="447"/>
      <c r="W247" s="447"/>
      <c r="X247" s="447"/>
      <c r="Y247" s="447"/>
      <c r="Z247" s="447"/>
      <c r="AA247" s="447"/>
      <c r="AB247" s="447"/>
      <c r="AC247" s="447"/>
      <c r="AD247" s="447"/>
      <c r="AE247" s="447"/>
      <c r="AF247" s="447"/>
      <c r="AG247" s="447"/>
      <c r="AH247" s="447"/>
      <c r="AI247" s="447"/>
      <c r="AJ247" s="447"/>
      <c r="AK247" s="447"/>
      <c r="AL247" s="421"/>
      <c r="AM247" s="421"/>
      <c r="AN247" s="421"/>
      <c r="AO247" s="421"/>
      <c r="AP247" s="421"/>
      <c r="AQ247" s="421"/>
    </row>
    <row r="248" spans="1:43" ht="76.5" x14ac:dyDescent="0.25">
      <c r="A248" s="502"/>
      <c r="B248" s="509" t="s">
        <v>1476</v>
      </c>
      <c r="C248" s="510"/>
      <c r="D248" s="513">
        <v>1415050</v>
      </c>
      <c r="E248" s="512">
        <v>1</v>
      </c>
      <c r="F248" s="514" t="s">
        <v>1474</v>
      </c>
      <c r="G248" s="491">
        <v>43466</v>
      </c>
      <c r="H248" s="439" t="s">
        <v>56</v>
      </c>
      <c r="I248" s="452" t="s">
        <v>1136</v>
      </c>
      <c r="J248" s="912" t="s">
        <v>1137</v>
      </c>
      <c r="K248" s="452" t="s">
        <v>58</v>
      </c>
      <c r="L248" s="492">
        <f t="shared" si="6"/>
        <v>1415050</v>
      </c>
      <c r="M248" s="492">
        <f t="shared" si="7"/>
        <v>1415050</v>
      </c>
      <c r="N248" s="452" t="s">
        <v>246</v>
      </c>
      <c r="O248" s="452" t="s">
        <v>724</v>
      </c>
      <c r="P248" s="493" t="s">
        <v>1138</v>
      </c>
      <c r="Q248" s="440" t="s">
        <v>1139</v>
      </c>
      <c r="R248" s="900" t="s">
        <v>2007</v>
      </c>
      <c r="S248" s="447"/>
      <c r="T248" s="447"/>
      <c r="U248" s="447"/>
      <c r="V248" s="447"/>
      <c r="W248" s="447"/>
      <c r="X248" s="447"/>
      <c r="Y248" s="447"/>
      <c r="Z248" s="447"/>
      <c r="AA248" s="447"/>
      <c r="AB248" s="447"/>
      <c r="AC248" s="447"/>
      <c r="AD248" s="447"/>
      <c r="AE248" s="447"/>
      <c r="AF248" s="447"/>
      <c r="AG248" s="447"/>
      <c r="AH248" s="447"/>
      <c r="AI248" s="447"/>
      <c r="AJ248" s="447"/>
      <c r="AK248" s="447"/>
      <c r="AL248" s="421"/>
      <c r="AM248" s="421"/>
      <c r="AN248" s="421"/>
      <c r="AO248" s="421"/>
      <c r="AP248" s="421"/>
      <c r="AQ248" s="421"/>
    </row>
    <row r="249" spans="1:43" ht="76.5" x14ac:dyDescent="0.25">
      <c r="A249" s="502"/>
      <c r="B249" s="509" t="s">
        <v>1477</v>
      </c>
      <c r="C249" s="510"/>
      <c r="D249" s="513">
        <v>1217100</v>
      </c>
      <c r="E249" s="512">
        <v>1</v>
      </c>
      <c r="F249" s="514" t="s">
        <v>1474</v>
      </c>
      <c r="G249" s="491">
        <v>43466</v>
      </c>
      <c r="H249" s="439" t="s">
        <v>56</v>
      </c>
      <c r="I249" s="452" t="s">
        <v>1136</v>
      </c>
      <c r="J249" s="912" t="s">
        <v>1137</v>
      </c>
      <c r="K249" s="452" t="s">
        <v>58</v>
      </c>
      <c r="L249" s="492">
        <f t="shared" si="6"/>
        <v>1217100</v>
      </c>
      <c r="M249" s="492">
        <f t="shared" si="7"/>
        <v>1217100</v>
      </c>
      <c r="N249" s="452" t="s">
        <v>246</v>
      </c>
      <c r="O249" s="452" t="s">
        <v>724</v>
      </c>
      <c r="P249" s="493" t="s">
        <v>1138</v>
      </c>
      <c r="Q249" s="440" t="s">
        <v>1139</v>
      </c>
      <c r="R249" s="900" t="s">
        <v>2007</v>
      </c>
      <c r="S249" s="447"/>
      <c r="T249" s="447"/>
      <c r="U249" s="447"/>
      <c r="V249" s="447"/>
      <c r="W249" s="447"/>
      <c r="X249" s="447"/>
      <c r="Y249" s="447"/>
      <c r="Z249" s="447"/>
      <c r="AA249" s="447"/>
      <c r="AB249" s="447"/>
      <c r="AC249" s="447"/>
      <c r="AD249" s="447"/>
      <c r="AE249" s="447"/>
      <c r="AF249" s="447"/>
      <c r="AG249" s="447"/>
      <c r="AH249" s="447"/>
      <c r="AI249" s="447"/>
      <c r="AJ249" s="447"/>
      <c r="AK249" s="447"/>
      <c r="AL249" s="421"/>
      <c r="AM249" s="421"/>
      <c r="AN249" s="421"/>
      <c r="AO249" s="421"/>
      <c r="AP249" s="421"/>
      <c r="AQ249" s="421"/>
    </row>
    <row r="250" spans="1:43" ht="76.5" x14ac:dyDescent="0.25">
      <c r="A250" s="502"/>
      <c r="B250" s="509" t="s">
        <v>1478</v>
      </c>
      <c r="C250" s="510"/>
      <c r="D250" s="513">
        <v>1302700</v>
      </c>
      <c r="E250" s="512">
        <v>1</v>
      </c>
      <c r="F250" s="441" t="s">
        <v>1474</v>
      </c>
      <c r="G250" s="491">
        <v>43466</v>
      </c>
      <c r="H250" s="439" t="s">
        <v>56</v>
      </c>
      <c r="I250" s="452" t="s">
        <v>1136</v>
      </c>
      <c r="J250" s="912" t="s">
        <v>1137</v>
      </c>
      <c r="K250" s="452" t="s">
        <v>58</v>
      </c>
      <c r="L250" s="492">
        <f t="shared" si="6"/>
        <v>1302700</v>
      </c>
      <c r="M250" s="492">
        <f t="shared" si="7"/>
        <v>1302700</v>
      </c>
      <c r="N250" s="452" t="s">
        <v>246</v>
      </c>
      <c r="O250" s="452" t="s">
        <v>724</v>
      </c>
      <c r="P250" s="493" t="s">
        <v>1138</v>
      </c>
      <c r="Q250" s="440" t="s">
        <v>1139</v>
      </c>
      <c r="R250" s="900" t="s">
        <v>2007</v>
      </c>
      <c r="S250" s="447"/>
      <c r="T250" s="447"/>
      <c r="U250" s="447"/>
      <c r="V250" s="447"/>
      <c r="W250" s="447"/>
      <c r="X250" s="447"/>
      <c r="Y250" s="447"/>
      <c r="Z250" s="447"/>
      <c r="AA250" s="447"/>
      <c r="AB250" s="447"/>
      <c r="AC250" s="447"/>
      <c r="AD250" s="447"/>
      <c r="AE250" s="447"/>
      <c r="AF250" s="447"/>
      <c r="AG250" s="447"/>
      <c r="AH250" s="447"/>
      <c r="AI250" s="447"/>
      <c r="AJ250" s="447"/>
      <c r="AK250" s="447"/>
      <c r="AL250" s="421"/>
      <c r="AM250" s="421"/>
      <c r="AN250" s="421"/>
      <c r="AO250" s="421"/>
      <c r="AP250" s="421"/>
      <c r="AQ250" s="421"/>
    </row>
    <row r="251" spans="1:43" ht="76.5" x14ac:dyDescent="0.25">
      <c r="A251" s="502"/>
      <c r="B251" s="509" t="s">
        <v>1479</v>
      </c>
      <c r="C251" s="510"/>
      <c r="D251" s="513">
        <v>1759500</v>
      </c>
      <c r="E251" s="512">
        <v>1</v>
      </c>
      <c r="F251" s="441" t="s">
        <v>1474</v>
      </c>
      <c r="G251" s="491">
        <v>43466</v>
      </c>
      <c r="H251" s="439" t="s">
        <v>56</v>
      </c>
      <c r="I251" s="452" t="s">
        <v>1136</v>
      </c>
      <c r="J251" s="912" t="s">
        <v>1137</v>
      </c>
      <c r="K251" s="452" t="s">
        <v>58</v>
      </c>
      <c r="L251" s="492">
        <f t="shared" si="6"/>
        <v>1759500</v>
      </c>
      <c r="M251" s="492">
        <f t="shared" si="7"/>
        <v>1759500</v>
      </c>
      <c r="N251" s="452" t="s">
        <v>246</v>
      </c>
      <c r="O251" s="452" t="s">
        <v>724</v>
      </c>
      <c r="P251" s="493" t="s">
        <v>1138</v>
      </c>
      <c r="Q251" s="440" t="s">
        <v>1139</v>
      </c>
      <c r="R251" s="900" t="s">
        <v>2007</v>
      </c>
      <c r="S251" s="447"/>
      <c r="T251" s="447"/>
      <c r="U251" s="447"/>
      <c r="V251" s="447"/>
      <c r="W251" s="447"/>
      <c r="X251" s="447"/>
      <c r="Y251" s="447"/>
      <c r="Z251" s="447"/>
      <c r="AA251" s="447"/>
      <c r="AB251" s="447"/>
      <c r="AC251" s="447"/>
      <c r="AD251" s="447"/>
      <c r="AE251" s="447"/>
      <c r="AF251" s="447"/>
      <c r="AG251" s="447"/>
      <c r="AH251" s="447"/>
      <c r="AI251" s="447"/>
      <c r="AJ251" s="447"/>
      <c r="AK251" s="447"/>
      <c r="AL251" s="421"/>
      <c r="AM251" s="421"/>
      <c r="AN251" s="421"/>
      <c r="AO251" s="421"/>
      <c r="AP251" s="421"/>
      <c r="AQ251" s="421"/>
    </row>
    <row r="252" spans="1:43" ht="127.5" x14ac:dyDescent="0.25">
      <c r="A252" s="502"/>
      <c r="B252" s="515" t="s">
        <v>1480</v>
      </c>
      <c r="C252" s="510"/>
      <c r="D252" s="513">
        <v>1389900</v>
      </c>
      <c r="E252" s="512">
        <v>1</v>
      </c>
      <c r="F252" s="441" t="s">
        <v>1474</v>
      </c>
      <c r="G252" s="491">
        <v>43466</v>
      </c>
      <c r="H252" s="439" t="s">
        <v>56</v>
      </c>
      <c r="I252" s="452" t="s">
        <v>1136</v>
      </c>
      <c r="J252" s="912" t="s">
        <v>1137</v>
      </c>
      <c r="K252" s="452" t="s">
        <v>58</v>
      </c>
      <c r="L252" s="492">
        <f t="shared" si="6"/>
        <v>1389900</v>
      </c>
      <c r="M252" s="492">
        <f t="shared" si="7"/>
        <v>1389900</v>
      </c>
      <c r="N252" s="452" t="s">
        <v>246</v>
      </c>
      <c r="O252" s="452" t="s">
        <v>724</v>
      </c>
      <c r="P252" s="493" t="s">
        <v>1138</v>
      </c>
      <c r="Q252" s="440" t="s">
        <v>1139</v>
      </c>
      <c r="R252" s="900" t="s">
        <v>2007</v>
      </c>
      <c r="S252" s="447"/>
      <c r="T252" s="447"/>
      <c r="U252" s="447"/>
      <c r="V252" s="447"/>
      <c r="W252" s="447"/>
      <c r="X252" s="447"/>
      <c r="Y252" s="447"/>
      <c r="Z252" s="447"/>
      <c r="AA252" s="447"/>
      <c r="AB252" s="447"/>
      <c r="AC252" s="447"/>
      <c r="AD252" s="447"/>
      <c r="AE252" s="447"/>
      <c r="AF252" s="447"/>
      <c r="AG252" s="447"/>
      <c r="AH252" s="447"/>
      <c r="AI252" s="447"/>
      <c r="AJ252" s="447"/>
      <c r="AK252" s="447"/>
      <c r="AL252" s="421"/>
      <c r="AM252" s="421"/>
      <c r="AN252" s="421"/>
      <c r="AO252" s="421"/>
      <c r="AP252" s="421"/>
      <c r="AQ252" s="421"/>
    </row>
    <row r="253" spans="1:43" ht="127.5" x14ac:dyDescent="0.25">
      <c r="A253" s="502"/>
      <c r="B253" s="515" t="s">
        <v>1481</v>
      </c>
      <c r="C253" s="510"/>
      <c r="D253" s="513">
        <v>1749300</v>
      </c>
      <c r="E253" s="512">
        <v>1</v>
      </c>
      <c r="F253" s="514" t="s">
        <v>1482</v>
      </c>
      <c r="G253" s="491">
        <v>43466</v>
      </c>
      <c r="H253" s="439" t="s">
        <v>56</v>
      </c>
      <c r="I253" s="452" t="s">
        <v>1136</v>
      </c>
      <c r="J253" s="912" t="s">
        <v>1137</v>
      </c>
      <c r="K253" s="452" t="s">
        <v>58</v>
      </c>
      <c r="L253" s="492">
        <f t="shared" si="6"/>
        <v>1749300</v>
      </c>
      <c r="M253" s="492">
        <f t="shared" si="7"/>
        <v>1749300</v>
      </c>
      <c r="N253" s="452" t="s">
        <v>246</v>
      </c>
      <c r="O253" s="452" t="s">
        <v>724</v>
      </c>
      <c r="P253" s="493" t="s">
        <v>1138</v>
      </c>
      <c r="Q253" s="440" t="s">
        <v>1139</v>
      </c>
      <c r="R253" s="900" t="s">
        <v>2007</v>
      </c>
      <c r="S253" s="447"/>
      <c r="T253" s="447"/>
      <c r="U253" s="447"/>
      <c r="V253" s="447"/>
      <c r="W253" s="447"/>
      <c r="X253" s="447"/>
      <c r="Y253" s="447"/>
      <c r="Z253" s="447"/>
      <c r="AA253" s="447"/>
      <c r="AB253" s="447"/>
      <c r="AC253" s="447"/>
      <c r="AD253" s="447"/>
      <c r="AE253" s="447"/>
      <c r="AF253" s="447"/>
      <c r="AG253" s="447"/>
      <c r="AH253" s="447"/>
      <c r="AI253" s="447"/>
      <c r="AJ253" s="447"/>
      <c r="AK253" s="447"/>
      <c r="AL253" s="421"/>
      <c r="AM253" s="421"/>
      <c r="AN253" s="421"/>
      <c r="AO253" s="421"/>
      <c r="AP253" s="421"/>
      <c r="AQ253" s="421"/>
    </row>
    <row r="254" spans="1:43" ht="140.25" x14ac:dyDescent="0.25">
      <c r="A254" s="502"/>
      <c r="B254" s="515" t="s">
        <v>1483</v>
      </c>
      <c r="C254" s="510"/>
      <c r="D254" s="516">
        <v>1749300</v>
      </c>
      <c r="E254" s="517">
        <v>1</v>
      </c>
      <c r="F254" s="441" t="s">
        <v>1482</v>
      </c>
      <c r="G254" s="491">
        <v>43466</v>
      </c>
      <c r="H254" s="439" t="s">
        <v>56</v>
      </c>
      <c r="I254" s="452" t="s">
        <v>1136</v>
      </c>
      <c r="J254" s="912" t="s">
        <v>1137</v>
      </c>
      <c r="K254" s="452" t="s">
        <v>58</v>
      </c>
      <c r="L254" s="492">
        <f t="shared" si="6"/>
        <v>1749300</v>
      </c>
      <c r="M254" s="492">
        <f t="shared" si="7"/>
        <v>1749300</v>
      </c>
      <c r="N254" s="452" t="s">
        <v>246</v>
      </c>
      <c r="O254" s="452" t="s">
        <v>724</v>
      </c>
      <c r="P254" s="493" t="s">
        <v>1138</v>
      </c>
      <c r="Q254" s="440" t="s">
        <v>1139</v>
      </c>
      <c r="R254" s="900" t="s">
        <v>2007</v>
      </c>
      <c r="S254" s="447"/>
      <c r="T254" s="447"/>
      <c r="U254" s="447"/>
      <c r="V254" s="447"/>
      <c r="W254" s="447"/>
      <c r="X254" s="447"/>
      <c r="Y254" s="447"/>
      <c r="Z254" s="447"/>
      <c r="AA254" s="447"/>
      <c r="AB254" s="447"/>
      <c r="AC254" s="447"/>
      <c r="AD254" s="447"/>
      <c r="AE254" s="447"/>
      <c r="AF254" s="447"/>
      <c r="AG254" s="447"/>
      <c r="AH254" s="447"/>
      <c r="AI254" s="447"/>
      <c r="AJ254" s="447"/>
      <c r="AK254" s="447"/>
      <c r="AL254" s="421"/>
      <c r="AM254" s="421"/>
      <c r="AN254" s="421"/>
      <c r="AO254" s="421"/>
      <c r="AP254" s="421"/>
      <c r="AQ254" s="421"/>
    </row>
    <row r="255" spans="1:43" ht="127.5" x14ac:dyDescent="0.25">
      <c r="A255" s="502"/>
      <c r="B255" s="515" t="s">
        <v>1484</v>
      </c>
      <c r="C255" s="510"/>
      <c r="D255" s="513">
        <v>3179050</v>
      </c>
      <c r="E255" s="512">
        <v>1</v>
      </c>
      <c r="F255" s="451" t="s">
        <v>1474</v>
      </c>
      <c r="G255" s="491">
        <v>43466</v>
      </c>
      <c r="H255" s="439" t="s">
        <v>56</v>
      </c>
      <c r="I255" s="452" t="s">
        <v>1136</v>
      </c>
      <c r="J255" s="912" t="s">
        <v>1137</v>
      </c>
      <c r="K255" s="452" t="s">
        <v>58</v>
      </c>
      <c r="L255" s="492">
        <f t="shared" si="6"/>
        <v>3179050</v>
      </c>
      <c r="M255" s="492">
        <f t="shared" si="7"/>
        <v>3179050</v>
      </c>
      <c r="N255" s="452" t="s">
        <v>246</v>
      </c>
      <c r="O255" s="452" t="s">
        <v>724</v>
      </c>
      <c r="P255" s="493" t="s">
        <v>1485</v>
      </c>
      <c r="Q255" s="440" t="s">
        <v>1139</v>
      </c>
      <c r="R255" s="900" t="s">
        <v>2007</v>
      </c>
      <c r="S255" s="447"/>
      <c r="T255" s="447"/>
      <c r="U255" s="447"/>
      <c r="V255" s="447"/>
      <c r="W255" s="447"/>
      <c r="X255" s="447"/>
      <c r="Y255" s="447"/>
      <c r="Z255" s="447"/>
      <c r="AA255" s="447"/>
      <c r="AB255" s="447"/>
      <c r="AC255" s="447"/>
      <c r="AD255" s="447"/>
      <c r="AE255" s="447"/>
      <c r="AF255" s="447"/>
      <c r="AG255" s="447"/>
      <c r="AH255" s="447"/>
      <c r="AI255" s="447"/>
      <c r="AJ255" s="447"/>
      <c r="AK255" s="447"/>
      <c r="AL255" s="421"/>
      <c r="AM255" s="421"/>
      <c r="AN255" s="421"/>
      <c r="AO255" s="421"/>
      <c r="AP255" s="421"/>
      <c r="AQ255" s="421"/>
    </row>
    <row r="256" spans="1:43" ht="140.25" x14ac:dyDescent="0.25">
      <c r="A256" s="502"/>
      <c r="B256" s="515" t="s">
        <v>1486</v>
      </c>
      <c r="C256" s="510"/>
      <c r="D256" s="513">
        <v>1908500</v>
      </c>
      <c r="E256" s="512">
        <v>1</v>
      </c>
      <c r="F256" s="451" t="s">
        <v>1474</v>
      </c>
      <c r="G256" s="491">
        <v>43466</v>
      </c>
      <c r="H256" s="439" t="s">
        <v>56</v>
      </c>
      <c r="I256" s="452" t="s">
        <v>1136</v>
      </c>
      <c r="J256" s="912" t="s">
        <v>1137</v>
      </c>
      <c r="K256" s="452" t="s">
        <v>58</v>
      </c>
      <c r="L256" s="492">
        <f t="shared" si="6"/>
        <v>1908500</v>
      </c>
      <c r="M256" s="492">
        <f t="shared" si="7"/>
        <v>1908500</v>
      </c>
      <c r="N256" s="452" t="s">
        <v>246</v>
      </c>
      <c r="O256" s="452" t="s">
        <v>724</v>
      </c>
      <c r="P256" s="493" t="s">
        <v>1138</v>
      </c>
      <c r="Q256" s="440" t="s">
        <v>1139</v>
      </c>
      <c r="R256" s="900" t="s">
        <v>2007</v>
      </c>
      <c r="S256" s="447"/>
      <c r="T256" s="447"/>
      <c r="U256" s="447"/>
      <c r="V256" s="447"/>
      <c r="W256" s="447"/>
      <c r="X256" s="447"/>
      <c r="Y256" s="447"/>
      <c r="Z256" s="447"/>
      <c r="AA256" s="447"/>
      <c r="AB256" s="447"/>
      <c r="AC256" s="447"/>
      <c r="AD256" s="447"/>
      <c r="AE256" s="447"/>
      <c r="AF256" s="447"/>
      <c r="AG256" s="447"/>
      <c r="AH256" s="447"/>
      <c r="AI256" s="447"/>
      <c r="AJ256" s="447"/>
      <c r="AK256" s="447"/>
      <c r="AL256" s="421"/>
      <c r="AM256" s="421"/>
      <c r="AN256" s="421"/>
      <c r="AO256" s="421"/>
      <c r="AP256" s="421"/>
      <c r="AQ256" s="421"/>
    </row>
    <row r="257" spans="1:43" ht="76.5" x14ac:dyDescent="0.25">
      <c r="A257" s="502"/>
      <c r="B257" s="515" t="s">
        <v>1487</v>
      </c>
      <c r="C257" s="510"/>
      <c r="D257" s="513">
        <v>1749300</v>
      </c>
      <c r="E257" s="512">
        <v>1</v>
      </c>
      <c r="F257" s="451" t="s">
        <v>1466</v>
      </c>
      <c r="G257" s="491">
        <v>43466</v>
      </c>
      <c r="H257" s="439" t="s">
        <v>56</v>
      </c>
      <c r="I257" s="452" t="s">
        <v>1136</v>
      </c>
      <c r="J257" s="912" t="s">
        <v>1137</v>
      </c>
      <c r="K257" s="452" t="s">
        <v>58</v>
      </c>
      <c r="L257" s="492">
        <f t="shared" si="6"/>
        <v>1749300</v>
      </c>
      <c r="M257" s="492">
        <f t="shared" si="7"/>
        <v>1749300</v>
      </c>
      <c r="N257" s="452" t="s">
        <v>246</v>
      </c>
      <c r="O257" s="452" t="s">
        <v>724</v>
      </c>
      <c r="P257" s="493" t="s">
        <v>1138</v>
      </c>
      <c r="Q257" s="440" t="s">
        <v>1139</v>
      </c>
      <c r="R257" s="900" t="s">
        <v>2007</v>
      </c>
      <c r="S257" s="447"/>
      <c r="T257" s="447"/>
      <c r="U257" s="447"/>
      <c r="V257" s="447"/>
      <c r="W257" s="447"/>
      <c r="X257" s="447"/>
      <c r="Y257" s="447"/>
      <c r="Z257" s="447"/>
      <c r="AA257" s="447"/>
      <c r="AB257" s="447"/>
      <c r="AC257" s="447"/>
      <c r="AD257" s="447"/>
      <c r="AE257" s="447"/>
      <c r="AF257" s="447"/>
      <c r="AG257" s="447"/>
      <c r="AH257" s="447"/>
      <c r="AI257" s="447"/>
      <c r="AJ257" s="447"/>
      <c r="AK257" s="447"/>
      <c r="AL257" s="421"/>
      <c r="AM257" s="421"/>
      <c r="AN257" s="421"/>
      <c r="AO257" s="421"/>
      <c r="AP257" s="421"/>
      <c r="AQ257" s="421"/>
    </row>
    <row r="258" spans="1:43" ht="114.75" x14ac:dyDescent="0.25">
      <c r="A258" s="446"/>
      <c r="B258" s="458" t="s">
        <v>1488</v>
      </c>
      <c r="C258" s="438" t="s">
        <v>1489</v>
      </c>
      <c r="D258" s="497">
        <v>2080000</v>
      </c>
      <c r="E258" s="445">
        <v>15</v>
      </c>
      <c r="F258" s="442" t="s">
        <v>136</v>
      </c>
      <c r="G258" s="491">
        <v>43466</v>
      </c>
      <c r="H258" s="439" t="s">
        <v>56</v>
      </c>
      <c r="I258" s="439" t="s">
        <v>1136</v>
      </c>
      <c r="J258" s="912" t="s">
        <v>1137</v>
      </c>
      <c r="K258" s="439" t="s">
        <v>58</v>
      </c>
      <c r="L258" s="492">
        <f t="shared" si="6"/>
        <v>31200000</v>
      </c>
      <c r="M258" s="492">
        <f t="shared" si="7"/>
        <v>31200000</v>
      </c>
      <c r="N258" s="439" t="s">
        <v>246</v>
      </c>
      <c r="O258" s="439" t="s">
        <v>724</v>
      </c>
      <c r="P258" s="493" t="s">
        <v>1138</v>
      </c>
      <c r="Q258" s="440" t="s">
        <v>1139</v>
      </c>
      <c r="R258" s="900" t="s">
        <v>2007</v>
      </c>
      <c r="S258" s="447"/>
      <c r="T258" s="447"/>
      <c r="U258" s="447"/>
      <c r="V258" s="447"/>
      <c r="W258" s="447"/>
      <c r="X258" s="447"/>
      <c r="Y258" s="447"/>
      <c r="Z258" s="447"/>
      <c r="AA258" s="447"/>
      <c r="AB258" s="447"/>
      <c r="AC258" s="447"/>
      <c r="AD258" s="447"/>
      <c r="AE258" s="447"/>
      <c r="AF258" s="447"/>
      <c r="AG258" s="447"/>
      <c r="AH258" s="447"/>
      <c r="AI258" s="447"/>
      <c r="AJ258" s="447"/>
      <c r="AK258" s="447"/>
      <c r="AL258" s="421"/>
      <c r="AM258" s="421"/>
      <c r="AN258" s="421"/>
      <c r="AO258" s="421"/>
      <c r="AP258" s="421"/>
      <c r="AQ258" s="421"/>
    </row>
    <row r="259" spans="1:43" ht="76.5" x14ac:dyDescent="0.25">
      <c r="A259" s="446"/>
      <c r="B259" s="458" t="s">
        <v>1490</v>
      </c>
      <c r="C259" s="438"/>
      <c r="D259" s="497">
        <v>1680000</v>
      </c>
      <c r="E259" s="445">
        <v>3</v>
      </c>
      <c r="F259" s="442" t="s">
        <v>86</v>
      </c>
      <c r="G259" s="491">
        <v>43466</v>
      </c>
      <c r="H259" s="439" t="s">
        <v>56</v>
      </c>
      <c r="I259" s="439" t="s">
        <v>1136</v>
      </c>
      <c r="J259" s="912" t="s">
        <v>1137</v>
      </c>
      <c r="K259" s="439" t="s">
        <v>58</v>
      </c>
      <c r="L259" s="492">
        <f t="shared" si="6"/>
        <v>5040000</v>
      </c>
      <c r="M259" s="492">
        <f t="shared" si="7"/>
        <v>5040000</v>
      </c>
      <c r="N259" s="439" t="s">
        <v>246</v>
      </c>
      <c r="O259" s="439" t="s">
        <v>724</v>
      </c>
      <c r="P259" s="493" t="s">
        <v>1138</v>
      </c>
      <c r="Q259" s="440" t="s">
        <v>1139</v>
      </c>
      <c r="R259" s="900" t="s">
        <v>2007</v>
      </c>
      <c r="S259" s="447"/>
      <c r="T259" s="447"/>
      <c r="U259" s="447"/>
      <c r="V259" s="447"/>
      <c r="W259" s="447"/>
      <c r="X259" s="447"/>
      <c r="Y259" s="447"/>
      <c r="Z259" s="447"/>
      <c r="AA259" s="447"/>
      <c r="AB259" s="447"/>
      <c r="AC259" s="447"/>
      <c r="AD259" s="447"/>
      <c r="AE259" s="447"/>
      <c r="AF259" s="447"/>
      <c r="AG259" s="447"/>
      <c r="AH259" s="447"/>
      <c r="AI259" s="447"/>
      <c r="AJ259" s="447"/>
      <c r="AK259" s="447"/>
      <c r="AL259" s="421"/>
      <c r="AM259" s="421"/>
      <c r="AN259" s="421"/>
      <c r="AO259" s="421"/>
      <c r="AP259" s="421"/>
      <c r="AQ259" s="421"/>
    </row>
    <row r="260" spans="1:43" ht="76.5" x14ac:dyDescent="0.25">
      <c r="A260" s="446"/>
      <c r="B260" s="440" t="s">
        <v>1491</v>
      </c>
      <c r="C260" s="442"/>
      <c r="D260" s="497">
        <v>1680000</v>
      </c>
      <c r="E260" s="445">
        <v>8</v>
      </c>
      <c r="F260" s="442" t="s">
        <v>1492</v>
      </c>
      <c r="G260" s="491">
        <v>43466</v>
      </c>
      <c r="H260" s="439" t="s">
        <v>56</v>
      </c>
      <c r="I260" s="439" t="s">
        <v>1136</v>
      </c>
      <c r="J260" s="912" t="s">
        <v>1137</v>
      </c>
      <c r="K260" s="439" t="s">
        <v>58</v>
      </c>
      <c r="L260" s="492">
        <f t="shared" si="6"/>
        <v>13440000</v>
      </c>
      <c r="M260" s="492">
        <f t="shared" si="7"/>
        <v>13440000</v>
      </c>
      <c r="N260" s="439" t="s">
        <v>246</v>
      </c>
      <c r="O260" s="439" t="s">
        <v>724</v>
      </c>
      <c r="P260" s="493" t="s">
        <v>1138</v>
      </c>
      <c r="Q260" s="440" t="s">
        <v>1139</v>
      </c>
      <c r="R260" s="900" t="s">
        <v>2007</v>
      </c>
      <c r="S260" s="447"/>
      <c r="T260" s="447"/>
      <c r="U260" s="447"/>
      <c r="V260" s="447"/>
      <c r="W260" s="447"/>
      <c r="X260" s="447"/>
      <c r="Y260" s="447"/>
      <c r="Z260" s="447"/>
      <c r="AA260" s="447"/>
      <c r="AB260" s="447"/>
      <c r="AC260" s="447"/>
      <c r="AD260" s="447"/>
      <c r="AE260" s="447"/>
      <c r="AF260" s="447"/>
      <c r="AG260" s="447"/>
      <c r="AH260" s="447"/>
      <c r="AI260" s="447"/>
      <c r="AJ260" s="447"/>
      <c r="AK260" s="447"/>
      <c r="AL260" s="421"/>
      <c r="AM260" s="421"/>
      <c r="AN260" s="421"/>
      <c r="AO260" s="421"/>
      <c r="AP260" s="421"/>
      <c r="AQ260" s="421"/>
    </row>
    <row r="261" spans="1:43" ht="76.5" x14ac:dyDescent="0.25">
      <c r="A261" s="446"/>
      <c r="B261" s="440" t="s">
        <v>1493</v>
      </c>
      <c r="C261" s="442"/>
      <c r="D261" s="497">
        <v>1850000</v>
      </c>
      <c r="E261" s="445">
        <v>17</v>
      </c>
      <c r="F261" s="442" t="s">
        <v>1492</v>
      </c>
      <c r="G261" s="491">
        <v>43466</v>
      </c>
      <c r="H261" s="439" t="s">
        <v>56</v>
      </c>
      <c r="I261" s="439"/>
      <c r="J261" s="912" t="s">
        <v>1137</v>
      </c>
      <c r="K261" s="439" t="s">
        <v>58</v>
      </c>
      <c r="L261" s="492">
        <f t="shared" si="6"/>
        <v>31450000</v>
      </c>
      <c r="M261" s="492">
        <f t="shared" si="7"/>
        <v>31450000</v>
      </c>
      <c r="N261" s="439" t="s">
        <v>246</v>
      </c>
      <c r="O261" s="439" t="s">
        <v>724</v>
      </c>
      <c r="P261" s="493" t="s">
        <v>1138</v>
      </c>
      <c r="Q261" s="440" t="s">
        <v>1139</v>
      </c>
      <c r="R261" s="900" t="s">
        <v>2007</v>
      </c>
      <c r="S261" s="447"/>
      <c r="T261" s="447"/>
      <c r="U261" s="447"/>
      <c r="V261" s="447"/>
      <c r="W261" s="447"/>
      <c r="X261" s="447"/>
      <c r="Y261" s="447"/>
      <c r="Z261" s="447"/>
      <c r="AA261" s="447"/>
      <c r="AB261" s="447"/>
      <c r="AC261" s="447"/>
      <c r="AD261" s="447"/>
      <c r="AE261" s="447"/>
      <c r="AF261" s="447"/>
      <c r="AG261" s="447"/>
      <c r="AH261" s="447"/>
      <c r="AI261" s="447"/>
      <c r="AJ261" s="447"/>
      <c r="AK261" s="447"/>
      <c r="AL261" s="421"/>
      <c r="AM261" s="421"/>
      <c r="AN261" s="421"/>
      <c r="AO261" s="421"/>
      <c r="AP261" s="421"/>
      <c r="AQ261" s="421"/>
    </row>
    <row r="262" spans="1:43" ht="76.5" x14ac:dyDescent="0.25">
      <c r="A262" s="518"/>
      <c r="B262" s="443" t="s">
        <v>1494</v>
      </c>
      <c r="C262" s="440"/>
      <c r="D262" s="497">
        <v>448000</v>
      </c>
      <c r="E262" s="445">
        <v>3</v>
      </c>
      <c r="F262" s="442" t="s">
        <v>73</v>
      </c>
      <c r="G262" s="491">
        <v>43466</v>
      </c>
      <c r="H262" s="439" t="s">
        <v>56</v>
      </c>
      <c r="I262" s="439" t="s">
        <v>1218</v>
      </c>
      <c r="J262" s="912" t="s">
        <v>1137</v>
      </c>
      <c r="K262" s="439" t="s">
        <v>58</v>
      </c>
      <c r="L262" s="492">
        <f t="shared" si="6"/>
        <v>1344000</v>
      </c>
      <c r="M262" s="492">
        <f t="shared" si="7"/>
        <v>1344000</v>
      </c>
      <c r="N262" s="439" t="s">
        <v>246</v>
      </c>
      <c r="O262" s="439" t="s">
        <v>724</v>
      </c>
      <c r="P262" s="493" t="s">
        <v>1138</v>
      </c>
      <c r="Q262" s="440" t="s">
        <v>1139</v>
      </c>
      <c r="R262" s="900" t="s">
        <v>2007</v>
      </c>
      <c r="S262" s="447"/>
      <c r="T262" s="447"/>
      <c r="U262" s="447"/>
      <c r="V262" s="447"/>
      <c r="W262" s="447"/>
      <c r="X262" s="447"/>
      <c r="Y262" s="447"/>
      <c r="Z262" s="447"/>
      <c r="AA262" s="447"/>
      <c r="AB262" s="447"/>
      <c r="AC262" s="447"/>
      <c r="AD262" s="447"/>
      <c r="AE262" s="447"/>
      <c r="AF262" s="447"/>
      <c r="AG262" s="447"/>
      <c r="AH262" s="447"/>
      <c r="AI262" s="447"/>
      <c r="AJ262" s="447"/>
      <c r="AK262" s="447"/>
      <c r="AL262" s="421"/>
      <c r="AM262" s="421"/>
      <c r="AN262" s="421"/>
      <c r="AO262" s="421"/>
      <c r="AP262" s="421"/>
      <c r="AQ262" s="421"/>
    </row>
    <row r="263" spans="1:43" ht="76.5" x14ac:dyDescent="0.25">
      <c r="A263" s="518"/>
      <c r="B263" s="443" t="s">
        <v>1495</v>
      </c>
      <c r="C263" s="440"/>
      <c r="D263" s="497">
        <v>648000</v>
      </c>
      <c r="E263" s="445">
        <v>3</v>
      </c>
      <c r="F263" s="442" t="s">
        <v>73</v>
      </c>
      <c r="G263" s="491">
        <v>43466</v>
      </c>
      <c r="H263" s="439" t="s">
        <v>56</v>
      </c>
      <c r="I263" s="439" t="s">
        <v>1218</v>
      </c>
      <c r="J263" s="912" t="s">
        <v>1137</v>
      </c>
      <c r="K263" s="439" t="s">
        <v>58</v>
      </c>
      <c r="L263" s="492">
        <f t="shared" si="6"/>
        <v>1944000</v>
      </c>
      <c r="M263" s="492">
        <f t="shared" si="7"/>
        <v>1944000</v>
      </c>
      <c r="N263" s="439" t="s">
        <v>246</v>
      </c>
      <c r="O263" s="439" t="s">
        <v>724</v>
      </c>
      <c r="P263" s="493" t="s">
        <v>1138</v>
      </c>
      <c r="Q263" s="440" t="s">
        <v>1139</v>
      </c>
      <c r="R263" s="900" t="s">
        <v>2007</v>
      </c>
      <c r="S263" s="447"/>
      <c r="T263" s="447"/>
      <c r="U263" s="447"/>
      <c r="V263" s="447"/>
      <c r="W263" s="447"/>
      <c r="X263" s="447"/>
      <c r="Y263" s="447"/>
      <c r="Z263" s="447"/>
      <c r="AA263" s="447"/>
      <c r="AB263" s="447"/>
      <c r="AC263" s="447"/>
      <c r="AD263" s="447"/>
      <c r="AE263" s="447"/>
      <c r="AF263" s="447"/>
      <c r="AG263" s="447"/>
      <c r="AH263" s="447"/>
      <c r="AI263" s="447"/>
      <c r="AJ263" s="447"/>
      <c r="AK263" s="421"/>
      <c r="AL263" s="421"/>
      <c r="AM263" s="421"/>
      <c r="AN263" s="421"/>
      <c r="AO263" s="421"/>
      <c r="AP263" s="421"/>
      <c r="AQ263" s="421"/>
    </row>
    <row r="264" spans="1:43" ht="76.5" x14ac:dyDescent="0.25">
      <c r="A264" s="518"/>
      <c r="B264" s="443" t="s">
        <v>1496</v>
      </c>
      <c r="C264" s="440"/>
      <c r="D264" s="497">
        <v>690000</v>
      </c>
      <c r="E264" s="445">
        <v>3</v>
      </c>
      <c r="F264" s="442"/>
      <c r="G264" s="491">
        <v>43466</v>
      </c>
      <c r="H264" s="439" t="s">
        <v>56</v>
      </c>
      <c r="I264" s="439" t="s">
        <v>1218</v>
      </c>
      <c r="J264" s="912" t="s">
        <v>1137</v>
      </c>
      <c r="K264" s="439" t="s">
        <v>58</v>
      </c>
      <c r="L264" s="492">
        <f t="shared" ref="L264:L300" si="8">SUM(D264*E264)</f>
        <v>2070000</v>
      </c>
      <c r="M264" s="492">
        <f t="shared" ref="M264:M300" si="9">SUM(D264*E264)</f>
        <v>2070000</v>
      </c>
      <c r="N264" s="439" t="s">
        <v>246</v>
      </c>
      <c r="O264" s="439" t="s">
        <v>724</v>
      </c>
      <c r="P264" s="493" t="s">
        <v>1138</v>
      </c>
      <c r="Q264" s="440" t="s">
        <v>1139</v>
      </c>
      <c r="R264" s="900" t="s">
        <v>2007</v>
      </c>
      <c r="S264" s="447"/>
      <c r="T264" s="447"/>
      <c r="U264" s="447"/>
      <c r="V264" s="447"/>
      <c r="W264" s="447"/>
      <c r="X264" s="447"/>
      <c r="Y264" s="447"/>
      <c r="Z264" s="447"/>
      <c r="AA264" s="447"/>
      <c r="AB264" s="447"/>
      <c r="AC264" s="447"/>
      <c r="AD264" s="447"/>
      <c r="AE264" s="447"/>
      <c r="AF264" s="447"/>
      <c r="AG264" s="447"/>
      <c r="AH264" s="447"/>
      <c r="AI264" s="447"/>
      <c r="AJ264" s="447"/>
      <c r="AK264" s="421"/>
      <c r="AL264" s="421"/>
      <c r="AM264" s="421"/>
      <c r="AN264" s="421"/>
      <c r="AO264" s="421"/>
      <c r="AP264" s="421"/>
      <c r="AQ264" s="421"/>
    </row>
    <row r="265" spans="1:43" ht="76.5" x14ac:dyDescent="0.25">
      <c r="A265" s="518"/>
      <c r="B265" s="443" t="s">
        <v>1497</v>
      </c>
      <c r="C265" s="440"/>
      <c r="D265" s="497">
        <v>654000</v>
      </c>
      <c r="E265" s="445">
        <v>3</v>
      </c>
      <c r="F265" s="442"/>
      <c r="G265" s="491">
        <v>43466</v>
      </c>
      <c r="H265" s="439" t="s">
        <v>56</v>
      </c>
      <c r="I265" s="439" t="s">
        <v>1218</v>
      </c>
      <c r="J265" s="912" t="s">
        <v>1137</v>
      </c>
      <c r="K265" s="439" t="s">
        <v>58</v>
      </c>
      <c r="L265" s="492">
        <f t="shared" si="8"/>
        <v>1962000</v>
      </c>
      <c r="M265" s="492">
        <f t="shared" si="9"/>
        <v>1962000</v>
      </c>
      <c r="N265" s="439" t="s">
        <v>246</v>
      </c>
      <c r="O265" s="439" t="s">
        <v>724</v>
      </c>
      <c r="P265" s="493" t="s">
        <v>1138</v>
      </c>
      <c r="Q265" s="440" t="s">
        <v>1139</v>
      </c>
      <c r="R265" s="900" t="s">
        <v>2007</v>
      </c>
      <c r="S265" s="447"/>
      <c r="T265" s="447"/>
      <c r="U265" s="447"/>
      <c r="V265" s="447"/>
      <c r="W265" s="447"/>
      <c r="X265" s="447"/>
      <c r="Y265" s="447"/>
      <c r="Z265" s="447"/>
      <c r="AA265" s="447"/>
      <c r="AB265" s="447"/>
      <c r="AC265" s="447"/>
      <c r="AD265" s="447"/>
      <c r="AE265" s="447"/>
      <c r="AF265" s="447"/>
      <c r="AG265" s="447"/>
      <c r="AH265" s="447"/>
      <c r="AI265" s="447"/>
      <c r="AJ265" s="447"/>
      <c r="AK265" s="421"/>
      <c r="AL265" s="421"/>
      <c r="AM265" s="421"/>
      <c r="AN265" s="421"/>
      <c r="AO265" s="421"/>
      <c r="AP265" s="421"/>
      <c r="AQ265" s="421"/>
    </row>
    <row r="266" spans="1:43" ht="76.5" x14ac:dyDescent="0.25">
      <c r="A266" s="518"/>
      <c r="B266" s="443" t="s">
        <v>1498</v>
      </c>
      <c r="C266" s="440"/>
      <c r="D266" s="497">
        <v>1375000</v>
      </c>
      <c r="E266" s="445">
        <v>2</v>
      </c>
      <c r="F266" s="442"/>
      <c r="G266" s="491">
        <v>43466</v>
      </c>
      <c r="H266" s="439" t="s">
        <v>56</v>
      </c>
      <c r="I266" s="439" t="s">
        <v>1218</v>
      </c>
      <c r="J266" s="912" t="s">
        <v>1137</v>
      </c>
      <c r="K266" s="439" t="s">
        <v>58</v>
      </c>
      <c r="L266" s="492">
        <f t="shared" si="8"/>
        <v>2750000</v>
      </c>
      <c r="M266" s="492">
        <f t="shared" si="9"/>
        <v>2750000</v>
      </c>
      <c r="N266" s="439" t="s">
        <v>246</v>
      </c>
      <c r="O266" s="439" t="s">
        <v>724</v>
      </c>
      <c r="P266" s="493" t="s">
        <v>1138</v>
      </c>
      <c r="Q266" s="440" t="s">
        <v>1139</v>
      </c>
      <c r="R266" s="900" t="s">
        <v>2007</v>
      </c>
      <c r="S266" s="447"/>
      <c r="T266" s="447"/>
      <c r="U266" s="447"/>
      <c r="V266" s="447"/>
      <c r="W266" s="447"/>
      <c r="X266" s="447"/>
      <c r="Y266" s="447"/>
      <c r="Z266" s="447"/>
      <c r="AA266" s="447"/>
      <c r="AB266" s="447"/>
      <c r="AC266" s="447"/>
      <c r="AD266" s="447"/>
      <c r="AE266" s="447"/>
      <c r="AF266" s="447"/>
      <c r="AG266" s="447"/>
      <c r="AH266" s="447"/>
      <c r="AI266" s="447"/>
      <c r="AJ266" s="447"/>
      <c r="AK266" s="421"/>
      <c r="AL266" s="421"/>
      <c r="AM266" s="421"/>
      <c r="AN266" s="421"/>
      <c r="AO266" s="421"/>
      <c r="AP266" s="421"/>
      <c r="AQ266" s="421"/>
    </row>
    <row r="267" spans="1:43" ht="76.5" x14ac:dyDescent="0.25">
      <c r="A267" s="518"/>
      <c r="B267" s="443" t="s">
        <v>1499</v>
      </c>
      <c r="C267" s="440"/>
      <c r="D267" s="497">
        <v>1375000</v>
      </c>
      <c r="E267" s="445">
        <v>2</v>
      </c>
      <c r="F267" s="442"/>
      <c r="G267" s="491">
        <v>43466</v>
      </c>
      <c r="H267" s="439" t="s">
        <v>56</v>
      </c>
      <c r="I267" s="439" t="s">
        <v>1218</v>
      </c>
      <c r="J267" s="912" t="s">
        <v>1137</v>
      </c>
      <c r="K267" s="439" t="s">
        <v>58</v>
      </c>
      <c r="L267" s="492">
        <f t="shared" si="8"/>
        <v>2750000</v>
      </c>
      <c r="M267" s="492">
        <f t="shared" si="9"/>
        <v>2750000</v>
      </c>
      <c r="N267" s="439" t="s">
        <v>246</v>
      </c>
      <c r="O267" s="439" t="s">
        <v>724</v>
      </c>
      <c r="P267" s="493" t="s">
        <v>1138</v>
      </c>
      <c r="Q267" s="440" t="s">
        <v>1139</v>
      </c>
      <c r="R267" s="900" t="s">
        <v>2007</v>
      </c>
      <c r="S267" s="447"/>
      <c r="T267" s="447"/>
      <c r="U267" s="447"/>
      <c r="V267" s="447"/>
      <c r="W267" s="447"/>
      <c r="X267" s="447"/>
      <c r="Y267" s="447"/>
      <c r="Z267" s="447"/>
      <c r="AA267" s="447"/>
      <c r="AB267" s="447"/>
      <c r="AC267" s="447"/>
      <c r="AD267" s="447"/>
      <c r="AE267" s="447"/>
      <c r="AF267" s="447"/>
      <c r="AG267" s="447"/>
      <c r="AH267" s="447"/>
      <c r="AI267" s="447"/>
      <c r="AJ267" s="447"/>
      <c r="AK267" s="421"/>
      <c r="AL267" s="421"/>
      <c r="AM267" s="421"/>
      <c r="AN267" s="421"/>
      <c r="AO267" s="421"/>
      <c r="AP267" s="421"/>
      <c r="AQ267" s="421"/>
    </row>
    <row r="268" spans="1:43" ht="76.5" x14ac:dyDescent="0.25">
      <c r="A268" s="518"/>
      <c r="B268" s="443" t="s">
        <v>1500</v>
      </c>
      <c r="C268" s="440"/>
      <c r="D268" s="497">
        <v>1900000</v>
      </c>
      <c r="E268" s="445">
        <v>2</v>
      </c>
      <c r="F268" s="442"/>
      <c r="G268" s="491">
        <v>43466</v>
      </c>
      <c r="H268" s="439" t="s">
        <v>56</v>
      </c>
      <c r="I268" s="439" t="s">
        <v>1218</v>
      </c>
      <c r="J268" s="912" t="s">
        <v>1137</v>
      </c>
      <c r="K268" s="439" t="s">
        <v>58</v>
      </c>
      <c r="L268" s="492">
        <f t="shared" si="8"/>
        <v>3800000</v>
      </c>
      <c r="M268" s="492">
        <f t="shared" si="9"/>
        <v>3800000</v>
      </c>
      <c r="N268" s="439" t="s">
        <v>246</v>
      </c>
      <c r="O268" s="439" t="s">
        <v>724</v>
      </c>
      <c r="P268" s="493" t="s">
        <v>1138</v>
      </c>
      <c r="Q268" s="440" t="s">
        <v>1139</v>
      </c>
      <c r="R268" s="900" t="s">
        <v>2007</v>
      </c>
      <c r="S268" s="447"/>
      <c r="T268" s="447"/>
      <c r="U268" s="447"/>
      <c r="V268" s="447"/>
      <c r="W268" s="447"/>
      <c r="X268" s="447"/>
      <c r="Y268" s="447"/>
      <c r="Z268" s="447"/>
      <c r="AA268" s="447"/>
      <c r="AB268" s="447"/>
      <c r="AC268" s="447"/>
      <c r="AD268" s="447"/>
      <c r="AE268" s="447"/>
      <c r="AF268" s="447"/>
      <c r="AG268" s="447"/>
      <c r="AH268" s="447"/>
      <c r="AI268" s="447"/>
      <c r="AJ268" s="447"/>
      <c r="AK268" s="421"/>
      <c r="AL268" s="421"/>
      <c r="AM268" s="421"/>
      <c r="AN268" s="421"/>
      <c r="AO268" s="421"/>
      <c r="AP268" s="421"/>
      <c r="AQ268" s="421"/>
    </row>
    <row r="269" spans="1:43" ht="76.5" x14ac:dyDescent="0.25">
      <c r="A269" s="518"/>
      <c r="B269" s="443" t="s">
        <v>1501</v>
      </c>
      <c r="C269" s="440"/>
      <c r="D269" s="497">
        <v>2062000</v>
      </c>
      <c r="E269" s="445">
        <v>2</v>
      </c>
      <c r="F269" s="442"/>
      <c r="G269" s="491">
        <v>43466</v>
      </c>
      <c r="H269" s="439" t="s">
        <v>56</v>
      </c>
      <c r="I269" s="439" t="s">
        <v>1218</v>
      </c>
      <c r="J269" s="912" t="s">
        <v>1137</v>
      </c>
      <c r="K269" s="439" t="s">
        <v>58</v>
      </c>
      <c r="L269" s="492">
        <f t="shared" si="8"/>
        <v>4124000</v>
      </c>
      <c r="M269" s="492">
        <f t="shared" si="9"/>
        <v>4124000</v>
      </c>
      <c r="N269" s="439" t="s">
        <v>246</v>
      </c>
      <c r="O269" s="439" t="s">
        <v>724</v>
      </c>
      <c r="P269" s="493" t="s">
        <v>1138</v>
      </c>
      <c r="Q269" s="440" t="s">
        <v>1139</v>
      </c>
      <c r="R269" s="900" t="s">
        <v>2007</v>
      </c>
      <c r="S269" s="447"/>
      <c r="T269" s="447"/>
      <c r="U269" s="447"/>
      <c r="V269" s="447"/>
      <c r="W269" s="447"/>
      <c r="X269" s="447"/>
      <c r="Y269" s="447"/>
      <c r="Z269" s="447"/>
      <c r="AA269" s="447"/>
      <c r="AB269" s="447"/>
      <c r="AC269" s="447"/>
      <c r="AD269" s="447"/>
      <c r="AE269" s="447"/>
      <c r="AF269" s="447"/>
      <c r="AG269" s="447"/>
      <c r="AH269" s="447"/>
      <c r="AI269" s="447"/>
      <c r="AJ269" s="447"/>
      <c r="AK269" s="421"/>
      <c r="AL269" s="421"/>
      <c r="AM269" s="421"/>
      <c r="AN269" s="421"/>
      <c r="AO269" s="421"/>
      <c r="AP269" s="421"/>
      <c r="AQ269" s="421"/>
    </row>
    <row r="270" spans="1:43" ht="76.5" x14ac:dyDescent="0.25">
      <c r="A270" s="518"/>
      <c r="B270" s="443" t="s">
        <v>1502</v>
      </c>
      <c r="C270" s="440"/>
      <c r="D270" s="497">
        <v>2062000</v>
      </c>
      <c r="E270" s="445">
        <v>2</v>
      </c>
      <c r="F270" s="442"/>
      <c r="G270" s="491">
        <v>43466</v>
      </c>
      <c r="H270" s="439" t="s">
        <v>56</v>
      </c>
      <c r="I270" s="439" t="s">
        <v>1218</v>
      </c>
      <c r="J270" s="912" t="s">
        <v>1137</v>
      </c>
      <c r="K270" s="439" t="s">
        <v>58</v>
      </c>
      <c r="L270" s="492">
        <f t="shared" si="8"/>
        <v>4124000</v>
      </c>
      <c r="M270" s="492">
        <f t="shared" si="9"/>
        <v>4124000</v>
      </c>
      <c r="N270" s="439" t="s">
        <v>246</v>
      </c>
      <c r="O270" s="439" t="s">
        <v>724</v>
      </c>
      <c r="P270" s="493" t="s">
        <v>1138</v>
      </c>
      <c r="Q270" s="440" t="s">
        <v>1139</v>
      </c>
      <c r="R270" s="900" t="s">
        <v>2007</v>
      </c>
      <c r="S270" s="447"/>
      <c r="T270" s="447"/>
      <c r="U270" s="447"/>
      <c r="V270" s="447"/>
      <c r="W270" s="447"/>
      <c r="X270" s="447"/>
      <c r="Y270" s="447"/>
      <c r="Z270" s="447"/>
      <c r="AA270" s="447"/>
      <c r="AB270" s="447"/>
      <c r="AC270" s="447"/>
      <c r="AD270" s="447"/>
      <c r="AE270" s="447"/>
      <c r="AF270" s="447"/>
      <c r="AG270" s="447"/>
      <c r="AH270" s="447"/>
      <c r="AI270" s="447"/>
      <c r="AJ270" s="447"/>
      <c r="AK270" s="421"/>
      <c r="AL270" s="421"/>
      <c r="AM270" s="421"/>
      <c r="AN270" s="421"/>
      <c r="AO270" s="421"/>
      <c r="AP270" s="421"/>
      <c r="AQ270" s="421"/>
    </row>
    <row r="271" spans="1:43" ht="76.5" x14ac:dyDescent="0.25">
      <c r="A271" s="518"/>
      <c r="B271" s="443" t="s">
        <v>1503</v>
      </c>
      <c r="C271" s="440"/>
      <c r="D271" s="497">
        <v>2062000</v>
      </c>
      <c r="E271" s="445">
        <v>2</v>
      </c>
      <c r="F271" s="442"/>
      <c r="G271" s="491">
        <v>43466</v>
      </c>
      <c r="H271" s="439" t="s">
        <v>56</v>
      </c>
      <c r="I271" s="439" t="s">
        <v>1218</v>
      </c>
      <c r="J271" s="912" t="s">
        <v>1137</v>
      </c>
      <c r="K271" s="439" t="s">
        <v>58</v>
      </c>
      <c r="L271" s="492">
        <f t="shared" si="8"/>
        <v>4124000</v>
      </c>
      <c r="M271" s="492">
        <f t="shared" si="9"/>
        <v>4124000</v>
      </c>
      <c r="N271" s="439" t="s">
        <v>246</v>
      </c>
      <c r="O271" s="439" t="s">
        <v>724</v>
      </c>
      <c r="P271" s="493" t="s">
        <v>1138</v>
      </c>
      <c r="Q271" s="440" t="s">
        <v>1139</v>
      </c>
      <c r="R271" s="900" t="s">
        <v>2007</v>
      </c>
      <c r="S271" s="447"/>
      <c r="T271" s="447"/>
      <c r="U271" s="447"/>
      <c r="V271" s="447"/>
      <c r="W271" s="447"/>
      <c r="X271" s="447"/>
      <c r="Y271" s="447"/>
      <c r="Z271" s="447"/>
      <c r="AA271" s="447"/>
      <c r="AB271" s="447"/>
      <c r="AC271" s="447"/>
      <c r="AD271" s="447"/>
      <c r="AE271" s="447"/>
      <c r="AF271" s="447"/>
      <c r="AG271" s="447"/>
      <c r="AH271" s="447"/>
      <c r="AI271" s="447"/>
      <c r="AJ271" s="447"/>
      <c r="AK271" s="421"/>
      <c r="AL271" s="421"/>
      <c r="AM271" s="421"/>
      <c r="AN271" s="421"/>
      <c r="AO271" s="421"/>
      <c r="AP271" s="421"/>
      <c r="AQ271" s="421"/>
    </row>
    <row r="272" spans="1:43" ht="76.5" x14ac:dyDescent="0.25">
      <c r="A272" s="518"/>
      <c r="B272" s="443" t="s">
        <v>1504</v>
      </c>
      <c r="C272" s="440"/>
      <c r="D272" s="497">
        <v>1950000</v>
      </c>
      <c r="E272" s="445">
        <v>2</v>
      </c>
      <c r="F272" s="442"/>
      <c r="G272" s="491">
        <v>43466</v>
      </c>
      <c r="H272" s="439" t="s">
        <v>56</v>
      </c>
      <c r="I272" s="439" t="s">
        <v>1218</v>
      </c>
      <c r="J272" s="912" t="s">
        <v>1137</v>
      </c>
      <c r="K272" s="439" t="s">
        <v>58</v>
      </c>
      <c r="L272" s="492">
        <f t="shared" si="8"/>
        <v>3900000</v>
      </c>
      <c r="M272" s="492">
        <f t="shared" si="9"/>
        <v>3900000</v>
      </c>
      <c r="N272" s="439" t="s">
        <v>246</v>
      </c>
      <c r="O272" s="439" t="s">
        <v>724</v>
      </c>
      <c r="P272" s="493" t="s">
        <v>1138</v>
      </c>
      <c r="Q272" s="440" t="s">
        <v>1139</v>
      </c>
      <c r="R272" s="900" t="s">
        <v>2007</v>
      </c>
      <c r="S272" s="447"/>
      <c r="T272" s="447"/>
      <c r="U272" s="447"/>
      <c r="V272" s="447"/>
      <c r="W272" s="447"/>
      <c r="X272" s="447"/>
      <c r="Y272" s="447"/>
      <c r="Z272" s="447"/>
      <c r="AA272" s="447"/>
      <c r="AB272" s="447"/>
      <c r="AC272" s="447"/>
      <c r="AD272" s="447"/>
      <c r="AE272" s="447"/>
      <c r="AF272" s="447"/>
      <c r="AG272" s="447"/>
      <c r="AH272" s="447"/>
      <c r="AI272" s="447"/>
      <c r="AJ272" s="447"/>
      <c r="AK272" s="421"/>
      <c r="AL272" s="421"/>
      <c r="AM272" s="421"/>
      <c r="AN272" s="421"/>
      <c r="AO272" s="421"/>
      <c r="AP272" s="421"/>
      <c r="AQ272" s="421"/>
    </row>
    <row r="273" spans="1:43" ht="76.5" x14ac:dyDescent="0.25">
      <c r="A273" s="518"/>
      <c r="B273" s="443" t="s">
        <v>1505</v>
      </c>
      <c r="C273" s="440"/>
      <c r="D273" s="497">
        <v>1000000</v>
      </c>
      <c r="E273" s="445">
        <v>2</v>
      </c>
      <c r="F273" s="442"/>
      <c r="G273" s="491">
        <v>43466</v>
      </c>
      <c r="H273" s="439" t="s">
        <v>56</v>
      </c>
      <c r="I273" s="439" t="s">
        <v>1218</v>
      </c>
      <c r="J273" s="912" t="s">
        <v>1137</v>
      </c>
      <c r="K273" s="439" t="s">
        <v>58</v>
      </c>
      <c r="L273" s="492">
        <f t="shared" si="8"/>
        <v>2000000</v>
      </c>
      <c r="M273" s="492">
        <f t="shared" si="9"/>
        <v>2000000</v>
      </c>
      <c r="N273" s="439" t="s">
        <v>246</v>
      </c>
      <c r="O273" s="439" t="s">
        <v>724</v>
      </c>
      <c r="P273" s="493" t="s">
        <v>1138</v>
      </c>
      <c r="Q273" s="440" t="s">
        <v>1139</v>
      </c>
      <c r="R273" s="900" t="s">
        <v>2007</v>
      </c>
      <c r="S273" s="447"/>
      <c r="T273" s="447"/>
      <c r="U273" s="447"/>
      <c r="V273" s="447"/>
      <c r="W273" s="447"/>
      <c r="X273" s="447"/>
      <c r="Y273" s="447"/>
      <c r="Z273" s="447"/>
      <c r="AA273" s="447"/>
      <c r="AB273" s="447"/>
      <c r="AC273" s="447"/>
      <c r="AD273" s="447"/>
      <c r="AE273" s="447"/>
      <c r="AF273" s="447"/>
      <c r="AG273" s="447"/>
      <c r="AH273" s="447"/>
      <c r="AI273" s="447"/>
      <c r="AJ273" s="447"/>
      <c r="AK273" s="421"/>
      <c r="AL273" s="421"/>
      <c r="AM273" s="421"/>
      <c r="AN273" s="421"/>
      <c r="AO273" s="421"/>
      <c r="AP273" s="421"/>
      <c r="AQ273" s="421"/>
    </row>
    <row r="274" spans="1:43" ht="76.5" x14ac:dyDescent="0.25">
      <c r="A274" s="518"/>
      <c r="B274" s="443" t="s">
        <v>1506</v>
      </c>
      <c r="C274" s="440"/>
      <c r="D274" s="497">
        <v>1004000</v>
      </c>
      <c r="E274" s="445">
        <v>2</v>
      </c>
      <c r="F274" s="442"/>
      <c r="G274" s="491">
        <v>43466</v>
      </c>
      <c r="H274" s="439" t="s">
        <v>56</v>
      </c>
      <c r="I274" s="439" t="s">
        <v>1218</v>
      </c>
      <c r="J274" s="912" t="s">
        <v>1137</v>
      </c>
      <c r="K274" s="439" t="s">
        <v>58</v>
      </c>
      <c r="L274" s="492">
        <f t="shared" si="8"/>
        <v>2008000</v>
      </c>
      <c r="M274" s="492">
        <f t="shared" si="9"/>
        <v>2008000</v>
      </c>
      <c r="N274" s="439" t="s">
        <v>246</v>
      </c>
      <c r="O274" s="439" t="s">
        <v>724</v>
      </c>
      <c r="P274" s="493" t="s">
        <v>1138</v>
      </c>
      <c r="Q274" s="440" t="s">
        <v>1139</v>
      </c>
      <c r="R274" s="900" t="s">
        <v>2007</v>
      </c>
      <c r="S274" s="447"/>
      <c r="T274" s="447"/>
      <c r="U274" s="447"/>
      <c r="V274" s="447"/>
      <c r="W274" s="447"/>
      <c r="X274" s="447"/>
      <c r="Y274" s="447"/>
      <c r="Z274" s="447"/>
      <c r="AA274" s="447"/>
      <c r="AB274" s="447"/>
      <c r="AC274" s="447"/>
      <c r="AD274" s="447"/>
      <c r="AE274" s="447"/>
      <c r="AF274" s="447"/>
      <c r="AG274" s="447"/>
      <c r="AH274" s="447"/>
      <c r="AI274" s="447"/>
      <c r="AJ274" s="447"/>
      <c r="AK274" s="421"/>
      <c r="AL274" s="421"/>
      <c r="AM274" s="421"/>
      <c r="AN274" s="421"/>
      <c r="AO274" s="421"/>
      <c r="AP274" s="421"/>
      <c r="AQ274" s="421"/>
    </row>
    <row r="275" spans="1:43" ht="76.5" x14ac:dyDescent="0.25">
      <c r="A275" s="518"/>
      <c r="B275" s="443" t="s">
        <v>1507</v>
      </c>
      <c r="C275" s="440"/>
      <c r="D275" s="497">
        <v>1950000</v>
      </c>
      <c r="E275" s="445">
        <v>6</v>
      </c>
      <c r="F275" s="442" t="s">
        <v>73</v>
      </c>
      <c r="G275" s="491">
        <v>43466</v>
      </c>
      <c r="H275" s="439" t="s">
        <v>56</v>
      </c>
      <c r="I275" s="439" t="s">
        <v>1218</v>
      </c>
      <c r="J275" s="912" t="s">
        <v>1137</v>
      </c>
      <c r="K275" s="439" t="s">
        <v>58</v>
      </c>
      <c r="L275" s="492">
        <f t="shared" si="8"/>
        <v>11700000</v>
      </c>
      <c r="M275" s="492">
        <f t="shared" si="9"/>
        <v>11700000</v>
      </c>
      <c r="N275" s="439" t="s">
        <v>246</v>
      </c>
      <c r="O275" s="439" t="s">
        <v>724</v>
      </c>
      <c r="P275" s="493" t="s">
        <v>1138</v>
      </c>
      <c r="Q275" s="440" t="s">
        <v>1139</v>
      </c>
      <c r="R275" s="900" t="s">
        <v>2007</v>
      </c>
      <c r="S275" s="433"/>
      <c r="T275" s="433"/>
      <c r="U275" s="433"/>
      <c r="V275" s="433"/>
      <c r="W275" s="433"/>
      <c r="X275" s="433"/>
      <c r="Y275" s="433"/>
      <c r="Z275" s="433"/>
      <c r="AA275" s="433"/>
      <c r="AB275" s="433"/>
      <c r="AC275" s="433"/>
      <c r="AD275" s="433"/>
      <c r="AE275" s="433"/>
      <c r="AF275" s="433"/>
      <c r="AG275" s="433"/>
      <c r="AH275" s="433"/>
      <c r="AI275" s="433"/>
      <c r="AJ275" s="433"/>
      <c r="AK275" s="421"/>
      <c r="AL275" s="421"/>
      <c r="AM275" s="421"/>
      <c r="AN275" s="421"/>
      <c r="AO275" s="421"/>
      <c r="AP275" s="421"/>
      <c r="AQ275" s="421"/>
    </row>
    <row r="276" spans="1:43" ht="76.5" x14ac:dyDescent="0.25">
      <c r="A276" s="496"/>
      <c r="B276" s="443" t="s">
        <v>1508</v>
      </c>
      <c r="C276" s="440"/>
      <c r="D276" s="497">
        <v>2220000</v>
      </c>
      <c r="E276" s="445">
        <v>6</v>
      </c>
      <c r="F276" s="442" t="s">
        <v>1509</v>
      </c>
      <c r="G276" s="491">
        <v>43466</v>
      </c>
      <c r="H276" s="439" t="s">
        <v>56</v>
      </c>
      <c r="I276" s="439" t="s">
        <v>1218</v>
      </c>
      <c r="J276" s="912" t="s">
        <v>1137</v>
      </c>
      <c r="K276" s="439" t="s">
        <v>58</v>
      </c>
      <c r="L276" s="492">
        <f t="shared" si="8"/>
        <v>13320000</v>
      </c>
      <c r="M276" s="492">
        <f t="shared" si="9"/>
        <v>13320000</v>
      </c>
      <c r="N276" s="439" t="s">
        <v>246</v>
      </c>
      <c r="O276" s="439" t="s">
        <v>724</v>
      </c>
      <c r="P276" s="493" t="s">
        <v>1138</v>
      </c>
      <c r="Q276" s="440" t="s">
        <v>1139</v>
      </c>
      <c r="R276" s="900" t="s">
        <v>2007</v>
      </c>
      <c r="S276" s="433"/>
      <c r="T276" s="433"/>
      <c r="U276" s="433"/>
      <c r="V276" s="433"/>
      <c r="W276" s="433"/>
      <c r="X276" s="433"/>
      <c r="Y276" s="433"/>
      <c r="Z276" s="433"/>
      <c r="AA276" s="433"/>
      <c r="AB276" s="433"/>
      <c r="AC276" s="433"/>
      <c r="AD276" s="433"/>
      <c r="AE276" s="433"/>
      <c r="AF276" s="433"/>
      <c r="AG276" s="433"/>
      <c r="AH276" s="433"/>
      <c r="AI276" s="433"/>
      <c r="AJ276" s="433"/>
      <c r="AK276" s="421"/>
      <c r="AL276" s="421"/>
      <c r="AM276" s="421"/>
      <c r="AN276" s="421"/>
      <c r="AO276" s="421"/>
      <c r="AP276" s="421"/>
      <c r="AQ276" s="421"/>
    </row>
    <row r="277" spans="1:43" s="902" customFormat="1" ht="76.5" x14ac:dyDescent="0.25">
      <c r="A277" s="499"/>
      <c r="B277" s="531" t="s">
        <v>1511</v>
      </c>
      <c r="C277" s="532"/>
      <c r="D277" s="533">
        <v>87500</v>
      </c>
      <c r="E277" s="534">
        <v>100</v>
      </c>
      <c r="F277" s="535"/>
      <c r="G277" s="536">
        <v>43466</v>
      </c>
      <c r="H277" s="455" t="s">
        <v>56</v>
      </c>
      <c r="I277" s="455" t="s">
        <v>1218</v>
      </c>
      <c r="J277" s="953" t="s">
        <v>1137</v>
      </c>
      <c r="K277" s="455" t="s">
        <v>58</v>
      </c>
      <c r="L277" s="492">
        <f>SUM(D277*E277)</f>
        <v>8750000</v>
      </c>
      <c r="M277" s="492">
        <f>SUM(D277*E277)</f>
        <v>8750000</v>
      </c>
      <c r="N277" s="455" t="s">
        <v>246</v>
      </c>
      <c r="O277" s="455" t="s">
        <v>724</v>
      </c>
      <c r="P277" s="537" t="s">
        <v>1138</v>
      </c>
      <c r="Q277" s="532" t="s">
        <v>1139</v>
      </c>
      <c r="R277" s="900" t="s">
        <v>2007</v>
      </c>
    </row>
    <row r="278" spans="1:43" ht="76.5" x14ac:dyDescent="0.25">
      <c r="A278" s="498"/>
      <c r="B278" s="443" t="s">
        <v>1510</v>
      </c>
      <c r="C278" s="440"/>
      <c r="D278" s="497">
        <v>5500</v>
      </c>
      <c r="E278" s="445">
        <v>650</v>
      </c>
      <c r="F278" s="442"/>
      <c r="G278" s="491">
        <v>43466</v>
      </c>
      <c r="H278" s="439" t="s">
        <v>56</v>
      </c>
      <c r="I278" s="439" t="s">
        <v>1218</v>
      </c>
      <c r="J278" s="912" t="s">
        <v>930</v>
      </c>
      <c r="K278" s="439" t="s">
        <v>58</v>
      </c>
      <c r="L278" s="492">
        <f t="shared" si="8"/>
        <v>3575000</v>
      </c>
      <c r="M278" s="492">
        <f t="shared" si="9"/>
        <v>3575000</v>
      </c>
      <c r="N278" s="439" t="s">
        <v>246</v>
      </c>
      <c r="O278" s="439" t="s">
        <v>724</v>
      </c>
      <c r="P278" s="493" t="s">
        <v>1138</v>
      </c>
      <c r="Q278" s="440" t="s">
        <v>1139</v>
      </c>
      <c r="R278" s="900" t="s">
        <v>2007</v>
      </c>
      <c r="S278" s="433"/>
      <c r="T278" s="433"/>
      <c r="U278" s="433"/>
      <c r="V278" s="433"/>
      <c r="W278" s="433"/>
      <c r="X278" s="433"/>
      <c r="Y278" s="433"/>
      <c r="Z278" s="433"/>
      <c r="AA278" s="433"/>
      <c r="AB278" s="433"/>
      <c r="AC278" s="433"/>
      <c r="AD278" s="433"/>
      <c r="AE278" s="433"/>
      <c r="AF278" s="433"/>
      <c r="AG278" s="433"/>
      <c r="AH278" s="433"/>
      <c r="AI278" s="433"/>
      <c r="AJ278" s="433"/>
      <c r="AK278" s="421"/>
      <c r="AL278" s="421"/>
      <c r="AM278" s="421"/>
      <c r="AN278" s="421"/>
      <c r="AO278" s="421"/>
      <c r="AP278" s="421"/>
      <c r="AQ278" s="421"/>
    </row>
    <row r="279" spans="1:43" ht="15.75" x14ac:dyDescent="0.3">
      <c r="A279" s="1710"/>
      <c r="B279" s="1700"/>
      <c r="C279" s="1700"/>
      <c r="D279" s="538"/>
      <c r="E279" s="1700"/>
      <c r="F279" s="1700"/>
      <c r="G279" s="1700"/>
      <c r="H279" s="1700"/>
      <c r="I279" s="1709" t="s">
        <v>45</v>
      </c>
      <c r="J279" s="1709"/>
      <c r="K279" s="1709"/>
      <c r="L279" s="492">
        <f>SUM(L7:L278)</f>
        <v>1692686553.7599998</v>
      </c>
      <c r="M279" s="492">
        <f>SUM(M7:M278)</f>
        <v>1692686553.7599998</v>
      </c>
      <c r="N279" s="1700"/>
      <c r="O279" s="1700"/>
      <c r="P279" s="1700"/>
      <c r="Q279" s="539"/>
      <c r="R279" s="433"/>
      <c r="S279" s="433"/>
      <c r="T279" s="433"/>
      <c r="U279" s="433"/>
      <c r="V279" s="433"/>
      <c r="W279" s="433"/>
      <c r="X279" s="433"/>
      <c r="Y279" s="433"/>
      <c r="Z279" s="433"/>
      <c r="AA279" s="433"/>
      <c r="AB279" s="433"/>
      <c r="AC279" s="433"/>
      <c r="AD279" s="433"/>
      <c r="AE279" s="433"/>
      <c r="AF279" s="433"/>
      <c r="AG279" s="433"/>
      <c r="AH279" s="433"/>
      <c r="AI279" s="433"/>
      <c r="AJ279" s="433"/>
      <c r="AK279" s="421"/>
      <c r="AL279" s="421"/>
      <c r="AM279" s="421"/>
      <c r="AN279" s="421"/>
      <c r="AO279" s="421"/>
      <c r="AP279" s="421"/>
      <c r="AQ279" s="421"/>
    </row>
    <row r="280" spans="1:43" ht="15.75" x14ac:dyDescent="0.3">
      <c r="A280" s="543"/>
      <c r="B280" s="542"/>
      <c r="C280" s="542"/>
      <c r="D280" s="538"/>
      <c r="E280" s="542"/>
      <c r="F280" s="542"/>
      <c r="G280" s="542"/>
      <c r="H280" s="542"/>
      <c r="I280" s="544"/>
      <c r="J280" s="544"/>
      <c r="K280" s="544"/>
      <c r="L280" s="492"/>
      <c r="M280" s="492"/>
      <c r="N280" s="542"/>
      <c r="O280" s="542"/>
      <c r="P280" s="542"/>
      <c r="Q280" s="539"/>
      <c r="R280" s="433"/>
      <c r="S280" s="433"/>
      <c r="T280" s="433"/>
      <c r="U280" s="433"/>
      <c r="V280" s="433"/>
      <c r="W280" s="433"/>
      <c r="X280" s="433"/>
      <c r="Y280" s="433"/>
      <c r="Z280" s="433"/>
      <c r="AA280" s="433"/>
      <c r="AB280" s="433"/>
      <c r="AC280" s="433"/>
      <c r="AD280" s="433"/>
      <c r="AE280" s="433"/>
      <c r="AF280" s="433"/>
      <c r="AG280" s="433"/>
      <c r="AH280" s="433"/>
      <c r="AI280" s="433"/>
      <c r="AJ280" s="433"/>
      <c r="AK280" s="421"/>
      <c r="AL280" s="421"/>
      <c r="AM280" s="421"/>
      <c r="AN280" s="421"/>
      <c r="AO280" s="421"/>
      <c r="AP280" s="421"/>
      <c r="AQ280" s="421"/>
    </row>
    <row r="281" spans="1:43" ht="51" x14ac:dyDescent="0.25">
      <c r="A281" s="519" t="s">
        <v>10</v>
      </c>
      <c r="B281" s="519" t="s">
        <v>11</v>
      </c>
      <c r="C281" s="519" t="s">
        <v>12</v>
      </c>
      <c r="D281" s="521" t="s">
        <v>13</v>
      </c>
      <c r="E281" s="519" t="s">
        <v>14</v>
      </c>
      <c r="F281" s="519" t="s">
        <v>15</v>
      </c>
      <c r="G281" s="582" t="s">
        <v>16</v>
      </c>
      <c r="H281" s="519" t="s">
        <v>17</v>
      </c>
      <c r="I281" s="519" t="s">
        <v>18</v>
      </c>
      <c r="J281" s="519" t="s">
        <v>19</v>
      </c>
      <c r="K281" s="519" t="s">
        <v>20</v>
      </c>
      <c r="L281" s="519" t="s">
        <v>21</v>
      </c>
      <c r="M281" s="519" t="s">
        <v>22</v>
      </c>
      <c r="N281" s="519" t="s">
        <v>23</v>
      </c>
      <c r="O281" s="519" t="s">
        <v>24</v>
      </c>
      <c r="P281" s="519" t="s">
        <v>25</v>
      </c>
      <c r="Q281" s="522" t="s">
        <v>1133</v>
      </c>
      <c r="R281" s="522" t="s">
        <v>1838</v>
      </c>
      <c r="S281" s="433"/>
      <c r="T281" s="433"/>
      <c r="U281" s="433"/>
      <c r="V281" s="433"/>
      <c r="W281" s="433"/>
      <c r="X281" s="433"/>
      <c r="Y281" s="433"/>
      <c r="Z281" s="433"/>
      <c r="AA281" s="433"/>
      <c r="AB281" s="433"/>
      <c r="AC281" s="433"/>
      <c r="AD281" s="433"/>
      <c r="AE281" s="433"/>
      <c r="AF281" s="433"/>
      <c r="AG281" s="433"/>
      <c r="AH281" s="433"/>
      <c r="AI281" s="433"/>
      <c r="AJ281" s="433"/>
      <c r="AK281" s="421"/>
      <c r="AL281" s="421"/>
      <c r="AM281" s="421"/>
      <c r="AN281" s="421"/>
      <c r="AO281" s="421"/>
      <c r="AP281" s="421"/>
      <c r="AQ281" s="421"/>
    </row>
    <row r="282" spans="1:43" ht="76.5" x14ac:dyDescent="0.25">
      <c r="A282" s="1702"/>
      <c r="B282" s="1702" t="s">
        <v>1518</v>
      </c>
      <c r="C282" s="479" t="s">
        <v>1519</v>
      </c>
      <c r="D282" s="483">
        <v>255557</v>
      </c>
      <c r="E282" s="547">
        <v>540</v>
      </c>
      <c r="F282" s="548" t="s">
        <v>1520</v>
      </c>
      <c r="G282" s="480">
        <v>42736</v>
      </c>
      <c r="H282" s="481" t="s">
        <v>243</v>
      </c>
      <c r="I282" s="482" t="s">
        <v>1521</v>
      </c>
      <c r="J282" s="439" t="s">
        <v>1137</v>
      </c>
      <c r="K282" s="482" t="s">
        <v>58</v>
      </c>
      <c r="L282" s="492">
        <f t="shared" si="8"/>
        <v>138000780</v>
      </c>
      <c r="M282" s="492">
        <f t="shared" si="9"/>
        <v>138000780</v>
      </c>
      <c r="N282" s="481" t="s">
        <v>246</v>
      </c>
      <c r="O282" s="481" t="s">
        <v>724</v>
      </c>
      <c r="P282" s="484" t="s">
        <v>1485</v>
      </c>
      <c r="Q282" s="481" t="s">
        <v>1514</v>
      </c>
      <c r="R282" s="448" t="s">
        <v>1889</v>
      </c>
      <c r="S282" s="433"/>
      <c r="T282" s="433"/>
      <c r="U282" s="433"/>
      <c r="V282" s="433"/>
      <c r="W282" s="433"/>
      <c r="X282" s="433"/>
      <c r="Y282" s="433"/>
      <c r="Z282" s="433"/>
      <c r="AA282" s="433"/>
      <c r="AB282" s="433"/>
      <c r="AC282" s="433"/>
      <c r="AD282" s="433"/>
      <c r="AE282" s="433"/>
      <c r="AF282" s="433"/>
      <c r="AG282" s="433"/>
      <c r="AH282" s="433"/>
      <c r="AI282" s="433"/>
      <c r="AJ282" s="433"/>
      <c r="AK282" s="421"/>
      <c r="AL282" s="421"/>
      <c r="AM282" s="421"/>
      <c r="AN282" s="421"/>
      <c r="AO282" s="421"/>
      <c r="AP282" s="421"/>
      <c r="AQ282" s="421"/>
    </row>
    <row r="283" spans="1:43" ht="76.5" x14ac:dyDescent="0.25">
      <c r="A283" s="1702"/>
      <c r="B283" s="1702"/>
      <c r="C283" s="479" t="s">
        <v>1522</v>
      </c>
      <c r="D283" s="483">
        <v>766763</v>
      </c>
      <c r="E283" s="547">
        <v>600</v>
      </c>
      <c r="F283" s="548" t="s">
        <v>1520</v>
      </c>
      <c r="G283" s="480">
        <v>42736</v>
      </c>
      <c r="H283" s="481" t="s">
        <v>243</v>
      </c>
      <c r="I283" s="482" t="s">
        <v>1521</v>
      </c>
      <c r="J283" s="439" t="s">
        <v>1137</v>
      </c>
      <c r="K283" s="482" t="s">
        <v>58</v>
      </c>
      <c r="L283" s="492">
        <f t="shared" si="8"/>
        <v>460057800</v>
      </c>
      <c r="M283" s="492">
        <f t="shared" si="9"/>
        <v>460057800</v>
      </c>
      <c r="N283" s="481" t="s">
        <v>246</v>
      </c>
      <c r="O283" s="481" t="s">
        <v>724</v>
      </c>
      <c r="P283" s="484" t="s">
        <v>1485</v>
      </c>
      <c r="Q283" s="481" t="s">
        <v>1514</v>
      </c>
      <c r="R283" s="448" t="s">
        <v>1889</v>
      </c>
      <c r="S283" s="433"/>
      <c r="T283" s="433"/>
      <c r="U283" s="433"/>
      <c r="V283" s="433"/>
      <c r="W283" s="433"/>
      <c r="X283" s="433"/>
      <c r="Y283" s="433"/>
      <c r="Z283" s="433"/>
      <c r="AA283" s="433"/>
      <c r="AB283" s="433"/>
      <c r="AC283" s="433"/>
      <c r="AD283" s="433"/>
      <c r="AE283" s="433"/>
      <c r="AF283" s="433"/>
      <c r="AG283" s="433"/>
      <c r="AH283" s="433"/>
      <c r="AI283" s="433"/>
      <c r="AJ283" s="433"/>
      <c r="AK283" s="421"/>
      <c r="AL283" s="421"/>
      <c r="AM283" s="421"/>
      <c r="AN283" s="421"/>
      <c r="AO283" s="421"/>
      <c r="AP283" s="421"/>
      <c r="AQ283" s="421"/>
    </row>
    <row r="284" spans="1:43" ht="76.5" x14ac:dyDescent="0.25">
      <c r="A284" s="1702"/>
      <c r="B284" s="1702" t="s">
        <v>1523</v>
      </c>
      <c r="C284" s="479" t="s">
        <v>1524</v>
      </c>
      <c r="D284" s="483">
        <v>3184896</v>
      </c>
      <c r="E284" s="547">
        <v>5</v>
      </c>
      <c r="F284" s="548" t="s">
        <v>86</v>
      </c>
      <c r="G284" s="480">
        <v>42736</v>
      </c>
      <c r="H284" s="481" t="s">
        <v>243</v>
      </c>
      <c r="I284" s="482" t="s">
        <v>1521</v>
      </c>
      <c r="J284" s="439" t="s">
        <v>1137</v>
      </c>
      <c r="K284" s="482" t="s">
        <v>58</v>
      </c>
      <c r="L284" s="492">
        <f t="shared" si="8"/>
        <v>15924480</v>
      </c>
      <c r="M284" s="492">
        <f t="shared" si="9"/>
        <v>15924480</v>
      </c>
      <c r="N284" s="481" t="s">
        <v>246</v>
      </c>
      <c r="O284" s="481" t="s">
        <v>724</v>
      </c>
      <c r="P284" s="484" t="s">
        <v>1485</v>
      </c>
      <c r="Q284" s="481" t="s">
        <v>1514</v>
      </c>
      <c r="R284" s="448" t="s">
        <v>1889</v>
      </c>
      <c r="S284" s="433"/>
      <c r="T284" s="433"/>
      <c r="U284" s="433"/>
      <c r="V284" s="433"/>
      <c r="W284" s="433"/>
      <c r="X284" s="433"/>
      <c r="Y284" s="433"/>
      <c r="Z284" s="433"/>
      <c r="AA284" s="433"/>
      <c r="AB284" s="433"/>
      <c r="AC284" s="433"/>
      <c r="AD284" s="433"/>
      <c r="AE284" s="433"/>
      <c r="AF284" s="433"/>
      <c r="AG284" s="433"/>
      <c r="AH284" s="433"/>
      <c r="AI284" s="433"/>
      <c r="AJ284" s="433"/>
      <c r="AK284" s="421"/>
      <c r="AL284" s="421"/>
      <c r="AM284" s="421"/>
      <c r="AN284" s="421"/>
      <c r="AO284" s="421"/>
      <c r="AP284" s="421"/>
      <c r="AQ284" s="421"/>
    </row>
    <row r="285" spans="1:43" ht="76.5" x14ac:dyDescent="0.25">
      <c r="A285" s="1702"/>
      <c r="B285" s="1702"/>
      <c r="C285" s="479" t="s">
        <v>1525</v>
      </c>
      <c r="D285" s="483">
        <v>1538856</v>
      </c>
      <c r="E285" s="547">
        <v>5</v>
      </c>
      <c r="F285" s="548" t="s">
        <v>86</v>
      </c>
      <c r="G285" s="480">
        <v>42736</v>
      </c>
      <c r="H285" s="481" t="s">
        <v>243</v>
      </c>
      <c r="I285" s="482" t="s">
        <v>1521</v>
      </c>
      <c r="J285" s="439" t="s">
        <v>1137</v>
      </c>
      <c r="K285" s="482" t="s">
        <v>58</v>
      </c>
      <c r="L285" s="492">
        <f t="shared" si="8"/>
        <v>7694280</v>
      </c>
      <c r="M285" s="492">
        <f t="shared" si="9"/>
        <v>7694280</v>
      </c>
      <c r="N285" s="481" t="s">
        <v>246</v>
      </c>
      <c r="O285" s="481" t="s">
        <v>724</v>
      </c>
      <c r="P285" s="484" t="s">
        <v>1485</v>
      </c>
      <c r="Q285" s="481" t="s">
        <v>1514</v>
      </c>
      <c r="R285" s="448" t="s">
        <v>1889</v>
      </c>
      <c r="S285" s="433"/>
      <c r="T285" s="433"/>
      <c r="U285" s="433"/>
      <c r="V285" s="433"/>
      <c r="W285" s="433"/>
      <c r="X285" s="433"/>
      <c r="Y285" s="433"/>
      <c r="Z285" s="433"/>
      <c r="AA285" s="433"/>
      <c r="AB285" s="433"/>
      <c r="AC285" s="433"/>
      <c r="AD285" s="433"/>
      <c r="AE285" s="433"/>
      <c r="AF285" s="433"/>
      <c r="AG285" s="433"/>
      <c r="AH285" s="433"/>
      <c r="AI285" s="433"/>
      <c r="AJ285" s="433"/>
      <c r="AK285" s="421"/>
      <c r="AL285" s="421"/>
      <c r="AM285" s="421"/>
      <c r="AN285" s="421"/>
      <c r="AO285" s="421"/>
      <c r="AP285" s="421"/>
      <c r="AQ285" s="421"/>
    </row>
    <row r="286" spans="1:43" ht="76.5" x14ac:dyDescent="0.25">
      <c r="A286" s="1702"/>
      <c r="B286" s="1702"/>
      <c r="C286" s="479" t="s">
        <v>1526</v>
      </c>
      <c r="D286" s="483">
        <v>1990560</v>
      </c>
      <c r="E286" s="547">
        <v>3</v>
      </c>
      <c r="F286" s="548" t="s">
        <v>86</v>
      </c>
      <c r="G286" s="480">
        <v>42736</v>
      </c>
      <c r="H286" s="481" t="s">
        <v>243</v>
      </c>
      <c r="I286" s="482" t="s">
        <v>1521</v>
      </c>
      <c r="J286" s="439" t="s">
        <v>1137</v>
      </c>
      <c r="K286" s="482" t="s">
        <v>58</v>
      </c>
      <c r="L286" s="492">
        <f t="shared" si="8"/>
        <v>5971680</v>
      </c>
      <c r="M286" s="492">
        <f t="shared" si="9"/>
        <v>5971680</v>
      </c>
      <c r="N286" s="481" t="s">
        <v>246</v>
      </c>
      <c r="O286" s="481" t="s">
        <v>724</v>
      </c>
      <c r="P286" s="484" t="s">
        <v>1485</v>
      </c>
      <c r="Q286" s="481" t="s">
        <v>1514</v>
      </c>
      <c r="R286" s="448" t="s">
        <v>1889</v>
      </c>
      <c r="S286" s="433"/>
      <c r="T286" s="433"/>
      <c r="U286" s="433"/>
      <c r="V286" s="433"/>
      <c r="W286" s="433"/>
      <c r="X286" s="433"/>
      <c r="Y286" s="433"/>
      <c r="Z286" s="433"/>
      <c r="AA286" s="433"/>
      <c r="AB286" s="433"/>
      <c r="AC286" s="433"/>
      <c r="AD286" s="433"/>
      <c r="AE286" s="433"/>
      <c r="AF286" s="433"/>
      <c r="AG286" s="433"/>
      <c r="AH286" s="433"/>
      <c r="AI286" s="433"/>
      <c r="AJ286" s="433"/>
      <c r="AK286" s="421"/>
      <c r="AL286" s="421"/>
      <c r="AM286" s="421"/>
      <c r="AN286" s="421"/>
      <c r="AO286" s="421"/>
      <c r="AP286" s="421"/>
      <c r="AQ286" s="421"/>
    </row>
    <row r="287" spans="1:43" ht="76.5" x14ac:dyDescent="0.25">
      <c r="A287" s="1702"/>
      <c r="B287" s="1702"/>
      <c r="C287" s="479" t="s">
        <v>1527</v>
      </c>
      <c r="D287" s="483">
        <v>2733192</v>
      </c>
      <c r="E287" s="547">
        <v>3</v>
      </c>
      <c r="F287" s="548" t="s">
        <v>86</v>
      </c>
      <c r="G287" s="480">
        <v>42736</v>
      </c>
      <c r="H287" s="481" t="s">
        <v>243</v>
      </c>
      <c r="I287" s="482" t="s">
        <v>1521</v>
      </c>
      <c r="J287" s="439" t="s">
        <v>1137</v>
      </c>
      <c r="K287" s="482" t="s">
        <v>58</v>
      </c>
      <c r="L287" s="492">
        <f t="shared" si="8"/>
        <v>8199576</v>
      </c>
      <c r="M287" s="492">
        <f t="shared" si="9"/>
        <v>8199576</v>
      </c>
      <c r="N287" s="481" t="s">
        <v>246</v>
      </c>
      <c r="O287" s="481" t="s">
        <v>724</v>
      </c>
      <c r="P287" s="484" t="s">
        <v>1485</v>
      </c>
      <c r="Q287" s="481" t="s">
        <v>1514</v>
      </c>
      <c r="R287" s="448" t="s">
        <v>1889</v>
      </c>
      <c r="S287" s="433"/>
      <c r="T287" s="433"/>
      <c r="U287" s="433"/>
      <c r="V287" s="433"/>
      <c r="W287" s="433"/>
      <c r="X287" s="433"/>
      <c r="Y287" s="433"/>
      <c r="Z287" s="433"/>
      <c r="AA287" s="433"/>
      <c r="AB287" s="433"/>
      <c r="AC287" s="433"/>
      <c r="AD287" s="433"/>
      <c r="AE287" s="433"/>
      <c r="AF287" s="433"/>
      <c r="AG287" s="433"/>
      <c r="AH287" s="433"/>
      <c r="AI287" s="433"/>
      <c r="AJ287" s="433"/>
      <c r="AK287" s="421"/>
      <c r="AL287" s="421"/>
      <c r="AM287" s="421"/>
      <c r="AN287" s="421"/>
      <c r="AO287" s="421"/>
      <c r="AP287" s="421"/>
      <c r="AQ287" s="421"/>
    </row>
    <row r="288" spans="1:43" ht="76.5" x14ac:dyDescent="0.25">
      <c r="A288" s="1702"/>
      <c r="B288" s="1702" t="s">
        <v>1528</v>
      </c>
      <c r="C288" s="479" t="s">
        <v>1529</v>
      </c>
      <c r="D288" s="483">
        <v>5472040</v>
      </c>
      <c r="E288" s="547">
        <v>5</v>
      </c>
      <c r="F288" s="548" t="s">
        <v>86</v>
      </c>
      <c r="G288" s="480">
        <v>42736</v>
      </c>
      <c r="H288" s="481" t="s">
        <v>243</v>
      </c>
      <c r="I288" s="482" t="s">
        <v>1521</v>
      </c>
      <c r="J288" s="439" t="s">
        <v>1137</v>
      </c>
      <c r="K288" s="482" t="s">
        <v>58</v>
      </c>
      <c r="L288" s="492">
        <f t="shared" si="8"/>
        <v>27360200</v>
      </c>
      <c r="M288" s="492">
        <f t="shared" si="9"/>
        <v>27360200</v>
      </c>
      <c r="N288" s="481" t="s">
        <v>246</v>
      </c>
      <c r="O288" s="481" t="s">
        <v>724</v>
      </c>
      <c r="P288" s="484" t="s">
        <v>1485</v>
      </c>
      <c r="Q288" s="481" t="s">
        <v>1514</v>
      </c>
      <c r="R288" s="448" t="s">
        <v>1889</v>
      </c>
      <c r="S288" s="433"/>
      <c r="T288" s="433"/>
      <c r="U288" s="433"/>
      <c r="V288" s="433"/>
      <c r="W288" s="433"/>
      <c r="X288" s="433"/>
      <c r="Y288" s="433"/>
      <c r="Z288" s="433"/>
      <c r="AA288" s="433"/>
      <c r="AB288" s="433"/>
      <c r="AC288" s="433"/>
      <c r="AD288" s="433"/>
      <c r="AE288" s="433"/>
      <c r="AF288" s="433"/>
      <c r="AG288" s="433"/>
      <c r="AH288" s="433"/>
      <c r="AI288" s="433"/>
      <c r="AJ288" s="433"/>
      <c r="AK288" s="421"/>
      <c r="AL288" s="421"/>
      <c r="AM288" s="421"/>
      <c r="AN288" s="421"/>
      <c r="AO288" s="421"/>
      <c r="AP288" s="421"/>
      <c r="AQ288" s="421"/>
    </row>
    <row r="289" spans="1:43" ht="76.5" x14ac:dyDescent="0.25">
      <c r="A289" s="1702"/>
      <c r="B289" s="1702"/>
      <c r="C289" s="479" t="s">
        <v>1530</v>
      </c>
      <c r="D289" s="483">
        <v>3828000</v>
      </c>
      <c r="E289" s="547">
        <v>5</v>
      </c>
      <c r="F289" s="548" t="s">
        <v>86</v>
      </c>
      <c r="G289" s="480">
        <v>42736</v>
      </c>
      <c r="H289" s="481" t="s">
        <v>243</v>
      </c>
      <c r="I289" s="482" t="s">
        <v>1521</v>
      </c>
      <c r="J289" s="439" t="s">
        <v>1137</v>
      </c>
      <c r="K289" s="482" t="s">
        <v>58</v>
      </c>
      <c r="L289" s="492">
        <f t="shared" si="8"/>
        <v>19140000</v>
      </c>
      <c r="M289" s="492">
        <f t="shared" si="9"/>
        <v>19140000</v>
      </c>
      <c r="N289" s="481" t="s">
        <v>246</v>
      </c>
      <c r="O289" s="481" t="s">
        <v>724</v>
      </c>
      <c r="P289" s="484" t="s">
        <v>1485</v>
      </c>
      <c r="Q289" s="481" t="s">
        <v>1514</v>
      </c>
      <c r="R289" s="448" t="s">
        <v>1889</v>
      </c>
      <c r="S289" s="421"/>
      <c r="T289" s="421"/>
      <c r="U289" s="421"/>
      <c r="V289" s="421"/>
      <c r="W289" s="421"/>
      <c r="X289" s="421"/>
      <c r="Y289" s="421"/>
      <c r="Z289" s="421"/>
      <c r="AA289" s="421"/>
      <c r="AB289" s="421"/>
      <c r="AC289" s="421"/>
      <c r="AD289" s="421"/>
      <c r="AE289" s="421"/>
      <c r="AF289" s="421"/>
      <c r="AG289" s="421"/>
      <c r="AH289" s="421"/>
      <c r="AI289" s="421"/>
      <c r="AJ289" s="421"/>
      <c r="AK289" s="421"/>
      <c r="AL289" s="421"/>
      <c r="AM289" s="421"/>
      <c r="AN289" s="421"/>
      <c r="AO289" s="421"/>
      <c r="AP289" s="421"/>
      <c r="AQ289" s="421"/>
    </row>
    <row r="290" spans="1:43" ht="76.5" x14ac:dyDescent="0.25">
      <c r="A290" s="1702"/>
      <c r="B290" s="1702"/>
      <c r="C290" s="479" t="s">
        <v>1531</v>
      </c>
      <c r="D290" s="483">
        <v>4103606</v>
      </c>
      <c r="E290" s="547">
        <v>4</v>
      </c>
      <c r="F290" s="548" t="s">
        <v>86</v>
      </c>
      <c r="G290" s="480">
        <v>42736</v>
      </c>
      <c r="H290" s="481" t="s">
        <v>243</v>
      </c>
      <c r="I290" s="482" t="s">
        <v>1521</v>
      </c>
      <c r="J290" s="439" t="s">
        <v>1137</v>
      </c>
      <c r="K290" s="482" t="s">
        <v>58</v>
      </c>
      <c r="L290" s="492">
        <f t="shared" si="8"/>
        <v>16414424</v>
      </c>
      <c r="M290" s="492">
        <f t="shared" si="9"/>
        <v>16414424</v>
      </c>
      <c r="N290" s="481" t="s">
        <v>246</v>
      </c>
      <c r="O290" s="481" t="s">
        <v>724</v>
      </c>
      <c r="P290" s="484" t="s">
        <v>1485</v>
      </c>
      <c r="Q290" s="481" t="s">
        <v>1514</v>
      </c>
      <c r="R290" s="448" t="s">
        <v>1889</v>
      </c>
      <c r="S290" s="421"/>
      <c r="T290" s="421"/>
      <c r="U290" s="421"/>
      <c r="V290" s="421"/>
      <c r="W290" s="421"/>
      <c r="X290" s="421"/>
      <c r="Y290" s="421"/>
      <c r="Z290" s="421"/>
      <c r="AA290" s="421"/>
      <c r="AB290" s="421"/>
      <c r="AC290" s="421"/>
      <c r="AD290" s="421"/>
      <c r="AE290" s="421"/>
      <c r="AF290" s="421"/>
      <c r="AG290" s="421"/>
      <c r="AH290" s="421"/>
      <c r="AI290" s="421"/>
      <c r="AJ290" s="421"/>
      <c r="AK290" s="421"/>
      <c r="AL290" s="421"/>
      <c r="AM290" s="421"/>
      <c r="AN290" s="421"/>
      <c r="AO290" s="421"/>
      <c r="AP290" s="421"/>
      <c r="AQ290" s="421"/>
    </row>
    <row r="291" spans="1:43" ht="76.5" x14ac:dyDescent="0.25">
      <c r="A291" s="479"/>
      <c r="B291" s="479" t="s">
        <v>1554</v>
      </c>
      <c r="C291" s="479" t="s">
        <v>1532</v>
      </c>
      <c r="D291" s="483">
        <v>80000000</v>
      </c>
      <c r="E291" s="547">
        <v>1</v>
      </c>
      <c r="F291" s="548" t="s">
        <v>86</v>
      </c>
      <c r="G291" s="480">
        <v>42736</v>
      </c>
      <c r="H291" s="481" t="s">
        <v>243</v>
      </c>
      <c r="I291" s="482" t="s">
        <v>1521</v>
      </c>
      <c r="J291" s="439" t="s">
        <v>1137</v>
      </c>
      <c r="K291" s="482" t="s">
        <v>58</v>
      </c>
      <c r="L291" s="492">
        <f t="shared" si="8"/>
        <v>80000000</v>
      </c>
      <c r="M291" s="492">
        <f t="shared" si="9"/>
        <v>80000000</v>
      </c>
      <c r="N291" s="481" t="s">
        <v>246</v>
      </c>
      <c r="O291" s="481" t="s">
        <v>724</v>
      </c>
      <c r="P291" s="484" t="s">
        <v>1485</v>
      </c>
      <c r="Q291" s="481" t="s">
        <v>1514</v>
      </c>
      <c r="R291" s="448" t="s">
        <v>1889</v>
      </c>
      <c r="S291" s="421"/>
      <c r="T291" s="421"/>
      <c r="U291" s="421"/>
      <c r="V291" s="421"/>
      <c r="W291" s="421"/>
      <c r="X291" s="421"/>
      <c r="Y291" s="421"/>
      <c r="Z291" s="421"/>
      <c r="AA291" s="421"/>
      <c r="AB291" s="421"/>
      <c r="AC291" s="421"/>
      <c r="AD291" s="421"/>
      <c r="AE291" s="421"/>
      <c r="AF291" s="421"/>
      <c r="AG291" s="421"/>
      <c r="AH291" s="421"/>
      <c r="AI291" s="421"/>
      <c r="AJ291" s="421"/>
      <c r="AK291" s="421"/>
      <c r="AL291" s="421"/>
      <c r="AM291" s="421"/>
      <c r="AN291" s="421"/>
      <c r="AO291" s="421"/>
      <c r="AP291" s="421"/>
      <c r="AQ291" s="421"/>
    </row>
    <row r="292" spans="1:43" s="902" customFormat="1" ht="76.5" x14ac:dyDescent="0.25">
      <c r="A292" s="479"/>
      <c r="B292" s="479" t="s">
        <v>1536</v>
      </c>
      <c r="C292" s="479" t="s">
        <v>1537</v>
      </c>
      <c r="D292" s="483">
        <v>64960</v>
      </c>
      <c r="E292" s="547">
        <v>12</v>
      </c>
      <c r="F292" s="548" t="s">
        <v>143</v>
      </c>
      <c r="G292" s="480">
        <v>42736</v>
      </c>
      <c r="H292" s="481" t="s">
        <v>243</v>
      </c>
      <c r="I292" s="482" t="s">
        <v>1538</v>
      </c>
      <c r="J292" s="439" t="s">
        <v>1137</v>
      </c>
      <c r="K292" s="482" t="s">
        <v>58</v>
      </c>
      <c r="L292" s="492">
        <f>SUM(D292*E292)</f>
        <v>779520</v>
      </c>
      <c r="M292" s="492">
        <f>SUM(D292*E292)</f>
        <v>779520</v>
      </c>
      <c r="N292" s="481" t="s">
        <v>246</v>
      </c>
      <c r="O292" s="481" t="s">
        <v>724</v>
      </c>
      <c r="P292" s="484" t="s">
        <v>1485</v>
      </c>
      <c r="Q292" s="481" t="s">
        <v>1514</v>
      </c>
      <c r="R292" s="448" t="s">
        <v>1889</v>
      </c>
    </row>
    <row r="293" spans="1:43" ht="76.5" x14ac:dyDescent="0.25">
      <c r="A293" s="479"/>
      <c r="B293" s="479" t="s">
        <v>1533</v>
      </c>
      <c r="C293" s="479" t="s">
        <v>1534</v>
      </c>
      <c r="D293" s="483">
        <v>254378</v>
      </c>
      <c r="E293" s="547">
        <v>3</v>
      </c>
      <c r="F293" s="548" t="s">
        <v>1535</v>
      </c>
      <c r="G293" s="480">
        <v>42736</v>
      </c>
      <c r="H293" s="481" t="s">
        <v>243</v>
      </c>
      <c r="I293" s="482" t="s">
        <v>1521</v>
      </c>
      <c r="J293" s="482" t="s">
        <v>755</v>
      </c>
      <c r="K293" s="482" t="s">
        <v>58</v>
      </c>
      <c r="L293" s="492">
        <f t="shared" si="8"/>
        <v>763134</v>
      </c>
      <c r="M293" s="492">
        <f t="shared" si="9"/>
        <v>763134</v>
      </c>
      <c r="N293" s="481" t="s">
        <v>246</v>
      </c>
      <c r="O293" s="481" t="s">
        <v>724</v>
      </c>
      <c r="P293" s="484" t="s">
        <v>1485</v>
      </c>
      <c r="Q293" s="481" t="s">
        <v>1514</v>
      </c>
      <c r="R293" s="448" t="s">
        <v>1889</v>
      </c>
      <c r="S293" s="421"/>
      <c r="T293" s="421"/>
      <c r="U293" s="421"/>
      <c r="V293" s="421"/>
      <c r="W293" s="421"/>
      <c r="X293" s="421"/>
      <c r="Y293" s="421"/>
      <c r="Z293" s="421"/>
      <c r="AA293" s="421"/>
      <c r="AB293" s="421"/>
      <c r="AC293" s="421"/>
      <c r="AD293" s="421"/>
      <c r="AE293" s="421"/>
      <c r="AF293" s="421"/>
      <c r="AG293" s="421"/>
      <c r="AH293" s="421"/>
      <c r="AI293" s="421"/>
      <c r="AJ293" s="421"/>
      <c r="AK293" s="421"/>
      <c r="AL293" s="421"/>
      <c r="AM293" s="421"/>
      <c r="AN293" s="421"/>
      <c r="AO293" s="421"/>
      <c r="AP293" s="421"/>
      <c r="AQ293" s="421"/>
    </row>
    <row r="294" spans="1:43" s="902" customFormat="1" ht="76.5" x14ac:dyDescent="0.25">
      <c r="A294" s="1702" t="s">
        <v>1546</v>
      </c>
      <c r="B294" s="1702" t="s">
        <v>1546</v>
      </c>
      <c r="C294" s="479" t="s">
        <v>1547</v>
      </c>
      <c r="D294" s="483">
        <v>145</v>
      </c>
      <c r="E294" s="547">
        <v>27600</v>
      </c>
      <c r="F294" s="548" t="s">
        <v>86</v>
      </c>
      <c r="G294" s="480">
        <v>42736</v>
      </c>
      <c r="H294" s="481" t="s">
        <v>243</v>
      </c>
      <c r="I294" s="482" t="s">
        <v>1538</v>
      </c>
      <c r="J294" s="482" t="s">
        <v>755</v>
      </c>
      <c r="K294" s="482" t="s">
        <v>58</v>
      </c>
      <c r="L294" s="492">
        <f>SUM(D294*E294)</f>
        <v>4002000</v>
      </c>
      <c r="M294" s="492">
        <f>SUM(D294*E294)</f>
        <v>4002000</v>
      </c>
      <c r="N294" s="481" t="s">
        <v>246</v>
      </c>
      <c r="O294" s="481" t="s">
        <v>724</v>
      </c>
      <c r="P294" s="484" t="s">
        <v>1485</v>
      </c>
      <c r="Q294" s="481" t="s">
        <v>1514</v>
      </c>
      <c r="R294" s="448" t="s">
        <v>1889</v>
      </c>
    </row>
    <row r="295" spans="1:43" ht="76.5" x14ac:dyDescent="0.25">
      <c r="A295" s="1702"/>
      <c r="B295" s="1702"/>
      <c r="C295" s="479" t="s">
        <v>1548</v>
      </c>
      <c r="D295" s="483">
        <v>403.68</v>
      </c>
      <c r="E295" s="547">
        <v>18000</v>
      </c>
      <c r="F295" s="548" t="s">
        <v>86</v>
      </c>
      <c r="G295" s="480">
        <v>42736</v>
      </c>
      <c r="H295" s="481" t="s">
        <v>243</v>
      </c>
      <c r="I295" s="482" t="s">
        <v>1538</v>
      </c>
      <c r="J295" s="482" t="s">
        <v>755</v>
      </c>
      <c r="K295" s="482" t="s">
        <v>58</v>
      </c>
      <c r="L295" s="492">
        <f>SUM(D295*E295)</f>
        <v>7266240</v>
      </c>
      <c r="M295" s="492">
        <f>SUM(D295*E295)</f>
        <v>7266240</v>
      </c>
      <c r="N295" s="481" t="s">
        <v>246</v>
      </c>
      <c r="O295" s="481" t="s">
        <v>724</v>
      </c>
      <c r="P295" s="484" t="s">
        <v>1485</v>
      </c>
      <c r="Q295" s="481" t="s">
        <v>1514</v>
      </c>
      <c r="R295" s="448" t="s">
        <v>1889</v>
      </c>
      <c r="S295" s="421"/>
      <c r="T295" s="421"/>
      <c r="U295" s="421"/>
      <c r="V295" s="421"/>
      <c r="W295" s="421"/>
      <c r="X295" s="421"/>
      <c r="Y295" s="421"/>
      <c r="Z295" s="421"/>
      <c r="AA295" s="421"/>
      <c r="AB295" s="421"/>
      <c r="AC295" s="421"/>
      <c r="AD295" s="421"/>
      <c r="AE295" s="421"/>
      <c r="AF295" s="421"/>
      <c r="AG295" s="421"/>
      <c r="AH295" s="421"/>
      <c r="AI295" s="421"/>
      <c r="AJ295" s="421"/>
      <c r="AK295" s="421"/>
      <c r="AL295" s="421"/>
      <c r="AM295" s="421"/>
      <c r="AN295" s="421"/>
      <c r="AO295" s="421"/>
      <c r="AP295" s="421"/>
      <c r="AQ295" s="421"/>
    </row>
    <row r="296" spans="1:43" ht="76.5" x14ac:dyDescent="0.25">
      <c r="A296" s="479"/>
      <c r="B296" s="479" t="s">
        <v>1539</v>
      </c>
      <c r="C296" s="479" t="s">
        <v>1540</v>
      </c>
      <c r="D296" s="483">
        <v>2900</v>
      </c>
      <c r="E296" s="547">
        <v>10</v>
      </c>
      <c r="F296" s="548" t="s">
        <v>1541</v>
      </c>
      <c r="G296" s="480">
        <v>42736</v>
      </c>
      <c r="H296" s="481" t="s">
        <v>243</v>
      </c>
      <c r="I296" s="482" t="s">
        <v>1538</v>
      </c>
      <c r="J296" s="482" t="s">
        <v>755</v>
      </c>
      <c r="K296" s="482" t="s">
        <v>58</v>
      </c>
      <c r="L296" s="492">
        <f t="shared" si="8"/>
        <v>29000</v>
      </c>
      <c r="M296" s="492">
        <f t="shared" si="9"/>
        <v>29000</v>
      </c>
      <c r="N296" s="481" t="s">
        <v>246</v>
      </c>
      <c r="O296" s="481" t="s">
        <v>724</v>
      </c>
      <c r="P296" s="484" t="s">
        <v>1485</v>
      </c>
      <c r="Q296" s="481" t="s">
        <v>1514</v>
      </c>
      <c r="R296" s="448" t="s">
        <v>1889</v>
      </c>
      <c r="S296" s="421"/>
      <c r="T296" s="421"/>
      <c r="U296" s="421"/>
      <c r="V296" s="421"/>
      <c r="W296" s="421"/>
      <c r="X296" s="421"/>
      <c r="Y296" s="421"/>
      <c r="Z296" s="421"/>
      <c r="AA296" s="421"/>
      <c r="AB296" s="421"/>
      <c r="AC296" s="421"/>
      <c r="AD296" s="421"/>
      <c r="AE296" s="421"/>
      <c r="AF296" s="421"/>
      <c r="AG296" s="421"/>
      <c r="AH296" s="421"/>
      <c r="AI296" s="421"/>
      <c r="AJ296" s="421"/>
      <c r="AK296" s="421"/>
      <c r="AL296" s="421"/>
      <c r="AM296" s="421"/>
      <c r="AN296" s="421"/>
      <c r="AO296" s="421"/>
      <c r="AP296" s="421"/>
      <c r="AQ296" s="421"/>
    </row>
    <row r="297" spans="1:43" ht="76.5" x14ac:dyDescent="0.25">
      <c r="A297" s="1702"/>
      <c r="B297" s="1702" t="s">
        <v>1542</v>
      </c>
      <c r="C297" s="479" t="s">
        <v>1543</v>
      </c>
      <c r="D297" s="483">
        <v>3163</v>
      </c>
      <c r="E297" s="547">
        <v>200</v>
      </c>
      <c r="F297" s="548" t="s">
        <v>86</v>
      </c>
      <c r="G297" s="480">
        <v>42736</v>
      </c>
      <c r="H297" s="481" t="s">
        <v>243</v>
      </c>
      <c r="I297" s="482" t="s">
        <v>1538</v>
      </c>
      <c r="J297" s="439" t="s">
        <v>930</v>
      </c>
      <c r="K297" s="482" t="s">
        <v>58</v>
      </c>
      <c r="L297" s="492">
        <f t="shared" si="8"/>
        <v>632600</v>
      </c>
      <c r="M297" s="492">
        <f t="shared" si="9"/>
        <v>632600</v>
      </c>
      <c r="N297" s="481" t="s">
        <v>246</v>
      </c>
      <c r="O297" s="481" t="s">
        <v>724</v>
      </c>
      <c r="P297" s="484" t="s">
        <v>1485</v>
      </c>
      <c r="Q297" s="481" t="s">
        <v>1514</v>
      </c>
      <c r="R297" s="448" t="s">
        <v>1889</v>
      </c>
      <c r="S297" s="421"/>
      <c r="T297" s="421"/>
      <c r="U297" s="421"/>
      <c r="V297" s="421"/>
      <c r="W297" s="421"/>
      <c r="X297" s="421"/>
      <c r="Y297" s="421"/>
      <c r="Z297" s="421"/>
      <c r="AA297" s="421"/>
      <c r="AB297" s="421"/>
      <c r="AC297" s="421"/>
      <c r="AD297" s="421"/>
      <c r="AE297" s="421"/>
      <c r="AF297" s="421"/>
      <c r="AG297" s="421"/>
      <c r="AH297" s="421"/>
      <c r="AI297" s="421"/>
      <c r="AJ297" s="421"/>
      <c r="AK297" s="421"/>
      <c r="AL297" s="421"/>
      <c r="AM297" s="421"/>
      <c r="AN297" s="421"/>
      <c r="AO297" s="421"/>
      <c r="AP297" s="421"/>
      <c r="AQ297" s="421"/>
    </row>
    <row r="298" spans="1:43" ht="76.5" x14ac:dyDescent="0.25">
      <c r="A298" s="1702"/>
      <c r="B298" s="1702"/>
      <c r="C298" s="479" t="s">
        <v>1544</v>
      </c>
      <c r="D298" s="483">
        <v>3163</v>
      </c>
      <c r="E298" s="547">
        <v>200</v>
      </c>
      <c r="F298" s="548" t="s">
        <v>86</v>
      </c>
      <c r="G298" s="480">
        <v>42736</v>
      </c>
      <c r="H298" s="481" t="s">
        <v>243</v>
      </c>
      <c r="I298" s="482" t="s">
        <v>1538</v>
      </c>
      <c r="J298" s="439" t="s">
        <v>930</v>
      </c>
      <c r="K298" s="482" t="s">
        <v>58</v>
      </c>
      <c r="L298" s="492">
        <f t="shared" si="8"/>
        <v>632600</v>
      </c>
      <c r="M298" s="492">
        <f t="shared" si="9"/>
        <v>632600</v>
      </c>
      <c r="N298" s="481" t="s">
        <v>246</v>
      </c>
      <c r="O298" s="481" t="s">
        <v>724</v>
      </c>
      <c r="P298" s="484" t="s">
        <v>1485</v>
      </c>
      <c r="Q298" s="481" t="s">
        <v>1514</v>
      </c>
      <c r="R298" s="448" t="s">
        <v>1889</v>
      </c>
      <c r="S298" s="421"/>
      <c r="T298" s="421"/>
      <c r="U298" s="421"/>
      <c r="V298" s="421"/>
      <c r="W298" s="421"/>
      <c r="X298" s="421"/>
      <c r="Y298" s="421"/>
      <c r="Z298" s="421"/>
      <c r="AA298" s="421"/>
      <c r="AB298" s="421"/>
      <c r="AC298" s="421"/>
      <c r="AD298" s="421"/>
      <c r="AE298" s="421"/>
      <c r="AF298" s="421"/>
      <c r="AG298" s="421"/>
      <c r="AH298" s="421"/>
      <c r="AI298" s="421"/>
      <c r="AJ298" s="421"/>
      <c r="AK298" s="421"/>
      <c r="AL298" s="421"/>
      <c r="AM298" s="421"/>
      <c r="AN298" s="421"/>
      <c r="AO298" s="421"/>
      <c r="AP298" s="421"/>
      <c r="AQ298" s="421"/>
    </row>
    <row r="299" spans="1:43" ht="76.5" x14ac:dyDescent="0.25">
      <c r="A299" s="1702"/>
      <c r="B299" s="1702"/>
      <c r="C299" s="479" t="s">
        <v>1545</v>
      </c>
      <c r="D299" s="483">
        <v>3163</v>
      </c>
      <c r="E299" s="547">
        <v>100</v>
      </c>
      <c r="F299" s="548" t="s">
        <v>86</v>
      </c>
      <c r="G299" s="480">
        <v>42736</v>
      </c>
      <c r="H299" s="481" t="s">
        <v>243</v>
      </c>
      <c r="I299" s="482" t="s">
        <v>1538</v>
      </c>
      <c r="J299" s="439" t="s">
        <v>930</v>
      </c>
      <c r="K299" s="482" t="s">
        <v>58</v>
      </c>
      <c r="L299" s="492">
        <f t="shared" si="8"/>
        <v>316300</v>
      </c>
      <c r="M299" s="492">
        <f t="shared" si="9"/>
        <v>316300</v>
      </c>
      <c r="N299" s="481" t="s">
        <v>246</v>
      </c>
      <c r="O299" s="481" t="s">
        <v>724</v>
      </c>
      <c r="P299" s="484" t="s">
        <v>1485</v>
      </c>
      <c r="Q299" s="481" t="s">
        <v>1514</v>
      </c>
      <c r="R299" s="448" t="s">
        <v>1889</v>
      </c>
      <c r="S299" s="421"/>
      <c r="T299" s="421"/>
      <c r="U299" s="421"/>
      <c r="V299" s="421"/>
      <c r="W299" s="421"/>
      <c r="X299" s="421"/>
      <c r="Y299" s="421"/>
      <c r="Z299" s="421"/>
      <c r="AA299" s="421"/>
      <c r="AB299" s="421"/>
      <c r="AC299" s="421"/>
      <c r="AD299" s="421"/>
      <c r="AE299" s="421"/>
      <c r="AF299" s="421"/>
      <c r="AG299" s="421"/>
      <c r="AH299" s="421"/>
      <c r="AI299" s="421"/>
      <c r="AJ299" s="421"/>
      <c r="AK299" s="421"/>
      <c r="AL299" s="421"/>
      <c r="AM299" s="421"/>
      <c r="AN299" s="421"/>
      <c r="AO299" s="421"/>
      <c r="AP299" s="421"/>
      <c r="AQ299" s="421"/>
    </row>
    <row r="300" spans="1:43" ht="140.25" x14ac:dyDescent="0.25">
      <c r="A300" s="482" t="s">
        <v>1549</v>
      </c>
      <c r="B300" s="482" t="s">
        <v>1549</v>
      </c>
      <c r="C300" s="479" t="s">
        <v>1550</v>
      </c>
      <c r="D300" s="483">
        <v>1</v>
      </c>
      <c r="E300" s="547">
        <v>1200000000</v>
      </c>
      <c r="F300" s="548" t="s">
        <v>86</v>
      </c>
      <c r="G300" s="480">
        <v>42736</v>
      </c>
      <c r="H300" s="481" t="s">
        <v>243</v>
      </c>
      <c r="I300" s="482" t="s">
        <v>1538</v>
      </c>
      <c r="J300" s="482" t="s">
        <v>1553</v>
      </c>
      <c r="K300" s="482" t="s">
        <v>58</v>
      </c>
      <c r="L300" s="492">
        <f t="shared" si="8"/>
        <v>1200000000</v>
      </c>
      <c r="M300" s="492">
        <f t="shared" si="9"/>
        <v>1200000000</v>
      </c>
      <c r="N300" s="551" t="s">
        <v>246</v>
      </c>
      <c r="O300" s="551" t="s">
        <v>724</v>
      </c>
      <c r="P300" s="554" t="s">
        <v>1551</v>
      </c>
      <c r="Q300" s="551" t="s">
        <v>1514</v>
      </c>
      <c r="R300" s="448" t="s">
        <v>1842</v>
      </c>
      <c r="S300" s="421"/>
      <c r="T300" s="421"/>
      <c r="U300" s="421"/>
      <c r="V300" s="421"/>
      <c r="W300" s="421"/>
      <c r="X300" s="421"/>
      <c r="Y300" s="421"/>
      <c r="Z300" s="421"/>
      <c r="AA300" s="421"/>
      <c r="AB300" s="421"/>
      <c r="AC300" s="421"/>
      <c r="AD300" s="421"/>
      <c r="AE300" s="421"/>
      <c r="AF300" s="421"/>
      <c r="AG300" s="421"/>
      <c r="AH300" s="421"/>
      <c r="AI300" s="421"/>
      <c r="AJ300" s="421"/>
      <c r="AK300" s="421"/>
      <c r="AL300" s="421"/>
      <c r="AM300" s="421"/>
      <c r="AN300" s="421"/>
      <c r="AO300" s="421"/>
      <c r="AP300" s="421"/>
      <c r="AQ300" s="421"/>
    </row>
    <row r="301" spans="1:43" ht="15.75" x14ac:dyDescent="0.25">
      <c r="A301" s="1710"/>
      <c r="B301" s="1700"/>
      <c r="C301" s="1700"/>
      <c r="D301" s="538"/>
      <c r="E301" s="1700"/>
      <c r="F301" s="1700"/>
      <c r="G301" s="1700"/>
      <c r="H301" s="1700"/>
      <c r="I301" s="1709" t="s">
        <v>45</v>
      </c>
      <c r="J301" s="1709"/>
      <c r="K301" s="1709"/>
      <c r="L301" s="561">
        <f>SUM(L282:L300)</f>
        <v>1993184614</v>
      </c>
      <c r="M301" s="562">
        <f>SUM(M282:M300)</f>
        <v>1993184614</v>
      </c>
      <c r="N301" s="555"/>
      <c r="O301" s="555"/>
      <c r="P301" s="556"/>
      <c r="Q301" s="557"/>
      <c r="R301" s="421"/>
      <c r="S301" s="421"/>
      <c r="T301" s="421"/>
      <c r="U301" s="421"/>
      <c r="V301" s="421"/>
      <c r="W301" s="421"/>
      <c r="X301" s="421"/>
      <c r="Y301" s="421"/>
      <c r="Z301" s="421"/>
      <c r="AA301" s="421"/>
      <c r="AB301" s="421"/>
      <c r="AC301" s="421"/>
      <c r="AD301" s="421"/>
      <c r="AE301" s="421"/>
      <c r="AF301" s="421"/>
      <c r="AG301" s="421"/>
      <c r="AH301" s="421"/>
      <c r="AI301" s="421"/>
      <c r="AJ301" s="421"/>
      <c r="AK301" s="421"/>
      <c r="AL301" s="421"/>
      <c r="AM301" s="421"/>
      <c r="AN301" s="421"/>
      <c r="AO301" s="421"/>
      <c r="AP301" s="421"/>
      <c r="AQ301" s="421"/>
    </row>
    <row r="302" spans="1:43" ht="15.75" x14ac:dyDescent="0.25">
      <c r="A302" s="565"/>
      <c r="B302" s="565"/>
      <c r="C302" s="565"/>
      <c r="D302" s="566"/>
      <c r="E302" s="565"/>
      <c r="F302" s="565"/>
      <c r="G302" s="565"/>
      <c r="H302" s="565"/>
      <c r="I302" s="567"/>
      <c r="J302" s="567"/>
      <c r="K302" s="567"/>
      <c r="L302" s="568"/>
      <c r="M302" s="568"/>
      <c r="N302" s="549"/>
      <c r="O302" s="549"/>
      <c r="P302" s="550"/>
      <c r="Q302" s="569"/>
      <c r="R302" s="421"/>
      <c r="S302" s="421"/>
      <c r="T302" s="421"/>
      <c r="U302" s="421"/>
      <c r="V302" s="421"/>
      <c r="W302" s="421"/>
      <c r="X302" s="421"/>
      <c r="Y302" s="421"/>
      <c r="Z302" s="421"/>
      <c r="AA302" s="421"/>
      <c r="AB302" s="421"/>
      <c r="AC302" s="421"/>
      <c r="AD302" s="421"/>
      <c r="AE302" s="421"/>
      <c r="AF302" s="421"/>
      <c r="AG302" s="421"/>
      <c r="AH302" s="421"/>
      <c r="AI302" s="421"/>
      <c r="AJ302" s="421"/>
      <c r="AK302" s="421"/>
      <c r="AL302" s="421"/>
      <c r="AM302" s="421"/>
      <c r="AN302" s="421"/>
      <c r="AO302" s="421"/>
      <c r="AP302" s="421"/>
      <c r="AQ302" s="421"/>
    </row>
    <row r="303" spans="1:43" ht="81" x14ac:dyDescent="0.25">
      <c r="A303" s="573" t="s">
        <v>10</v>
      </c>
      <c r="B303" s="573" t="s">
        <v>11</v>
      </c>
      <c r="C303" s="573" t="s">
        <v>12</v>
      </c>
      <c r="D303" s="574" t="s">
        <v>13</v>
      </c>
      <c r="E303" s="573" t="s">
        <v>14</v>
      </c>
      <c r="F303" s="573" t="s">
        <v>15</v>
      </c>
      <c r="G303" s="575" t="s">
        <v>16</v>
      </c>
      <c r="H303" s="573" t="s">
        <v>17</v>
      </c>
      <c r="I303" s="573" t="s">
        <v>18</v>
      </c>
      <c r="J303" s="573" t="s">
        <v>19</v>
      </c>
      <c r="K303" s="573" t="s">
        <v>20</v>
      </c>
      <c r="L303" s="577" t="s">
        <v>21</v>
      </c>
      <c r="M303" s="577" t="s">
        <v>22</v>
      </c>
      <c r="N303" s="577" t="s">
        <v>23</v>
      </c>
      <c r="O303" s="578" t="s">
        <v>24</v>
      </c>
      <c r="P303" s="577" t="s">
        <v>25</v>
      </c>
      <c r="Q303" s="577" t="s">
        <v>1617</v>
      </c>
      <c r="R303" s="901" t="s">
        <v>1838</v>
      </c>
      <c r="S303" s="421"/>
      <c r="T303" s="421"/>
      <c r="U303" s="421"/>
      <c r="V303" s="421"/>
      <c r="W303" s="421"/>
      <c r="X303" s="421"/>
      <c r="Y303" s="421"/>
      <c r="Z303" s="421"/>
      <c r="AA303" s="421"/>
      <c r="AB303" s="421"/>
      <c r="AC303" s="421"/>
      <c r="AD303" s="421"/>
      <c r="AE303" s="421"/>
      <c r="AF303" s="421"/>
      <c r="AG303" s="421"/>
      <c r="AH303" s="421"/>
      <c r="AI303" s="421"/>
      <c r="AJ303" s="421"/>
      <c r="AK303" s="421"/>
      <c r="AL303" s="421"/>
      <c r="AM303" s="421"/>
      <c r="AN303" s="421"/>
      <c r="AO303" s="421"/>
      <c r="AP303" s="421"/>
      <c r="AQ303" s="421"/>
    </row>
    <row r="304" spans="1:43" ht="76.5" x14ac:dyDescent="0.25">
      <c r="A304" s="446"/>
      <c r="B304" s="488" t="s">
        <v>1568</v>
      </c>
      <c r="C304" s="438">
        <v>4324328</v>
      </c>
      <c r="D304" s="505">
        <v>112000</v>
      </c>
      <c r="E304" s="508">
        <v>8400</v>
      </c>
      <c r="F304" s="490" t="s">
        <v>86</v>
      </c>
      <c r="G304" s="491">
        <v>42736</v>
      </c>
      <c r="H304" s="439" t="s">
        <v>56</v>
      </c>
      <c r="I304" s="439" t="s">
        <v>1136</v>
      </c>
      <c r="J304" s="439" t="s">
        <v>1137</v>
      </c>
      <c r="K304" s="439" t="s">
        <v>58</v>
      </c>
      <c r="L304" s="492">
        <f>SUM(D304*E304)</f>
        <v>940800000</v>
      </c>
      <c r="M304" s="576">
        <f>SUM(D304*E304)</f>
        <v>940800000</v>
      </c>
      <c r="N304" s="439" t="s">
        <v>246</v>
      </c>
      <c r="O304" s="439" t="s">
        <v>724</v>
      </c>
      <c r="P304" s="493" t="s">
        <v>1138</v>
      </c>
      <c r="Q304" s="569" t="s">
        <v>1556</v>
      </c>
      <c r="R304" s="900" t="s">
        <v>2007</v>
      </c>
      <c r="S304" s="421"/>
      <c r="T304" s="421"/>
      <c r="U304" s="421"/>
      <c r="V304" s="421"/>
      <c r="W304" s="421"/>
      <c r="X304" s="421"/>
      <c r="Y304" s="421"/>
      <c r="Z304" s="421"/>
      <c r="AA304" s="421"/>
      <c r="AB304" s="421"/>
      <c r="AC304" s="421"/>
      <c r="AD304" s="421"/>
      <c r="AE304" s="421"/>
      <c r="AF304" s="421"/>
      <c r="AG304" s="421"/>
      <c r="AH304" s="421"/>
      <c r="AI304" s="421"/>
      <c r="AJ304" s="421"/>
      <c r="AK304" s="421"/>
      <c r="AL304" s="421"/>
      <c r="AM304" s="421"/>
      <c r="AN304" s="421"/>
      <c r="AO304" s="421"/>
      <c r="AP304" s="421"/>
      <c r="AQ304" s="421"/>
    </row>
    <row r="305" spans="1:43" ht="76.5" x14ac:dyDescent="0.25">
      <c r="A305" s="495"/>
      <c r="B305" s="1711" t="s">
        <v>1569</v>
      </c>
      <c r="C305" s="473" t="s">
        <v>1570</v>
      </c>
      <c r="D305" s="505"/>
      <c r="E305" s="508">
        <v>0</v>
      </c>
      <c r="F305" s="490" t="s">
        <v>86</v>
      </c>
      <c r="G305" s="491">
        <v>42736</v>
      </c>
      <c r="H305" s="439" t="s">
        <v>56</v>
      </c>
      <c r="I305" s="439" t="s">
        <v>1136</v>
      </c>
      <c r="J305" s="439" t="s">
        <v>1137</v>
      </c>
      <c r="K305" s="439" t="s">
        <v>58</v>
      </c>
      <c r="L305" s="492">
        <v>0</v>
      </c>
      <c r="M305" s="576">
        <v>0</v>
      </c>
      <c r="N305" s="439" t="s">
        <v>246</v>
      </c>
      <c r="O305" s="439" t="s">
        <v>724</v>
      </c>
      <c r="P305" s="493" t="s">
        <v>1138</v>
      </c>
      <c r="Q305" s="569" t="s">
        <v>1556</v>
      </c>
      <c r="R305" s="900" t="s">
        <v>2007</v>
      </c>
      <c r="S305" s="421"/>
      <c r="T305" s="421"/>
      <c r="U305" s="421"/>
      <c r="V305" s="421"/>
      <c r="W305" s="421"/>
      <c r="X305" s="421"/>
      <c r="Y305" s="421"/>
      <c r="Z305" s="421"/>
      <c r="AA305" s="421"/>
      <c r="AB305" s="421"/>
      <c r="AC305" s="421"/>
      <c r="AD305" s="421"/>
      <c r="AE305" s="421"/>
      <c r="AF305" s="421"/>
      <c r="AG305" s="421"/>
      <c r="AH305" s="421"/>
      <c r="AI305" s="421"/>
      <c r="AJ305" s="421"/>
      <c r="AK305" s="421"/>
      <c r="AL305" s="421"/>
      <c r="AM305" s="421"/>
      <c r="AN305" s="421"/>
      <c r="AO305" s="421"/>
      <c r="AP305" s="421"/>
      <c r="AQ305" s="421"/>
    </row>
    <row r="306" spans="1:43" ht="76.5" x14ac:dyDescent="0.25">
      <c r="A306" s="495"/>
      <c r="B306" s="1711"/>
      <c r="C306" s="473" t="s">
        <v>1571</v>
      </c>
      <c r="D306" s="505"/>
      <c r="E306" s="508">
        <v>0</v>
      </c>
      <c r="F306" s="490" t="s">
        <v>86</v>
      </c>
      <c r="G306" s="491">
        <v>42736</v>
      </c>
      <c r="H306" s="439" t="s">
        <v>56</v>
      </c>
      <c r="I306" s="439" t="s">
        <v>1136</v>
      </c>
      <c r="J306" s="439" t="s">
        <v>1137</v>
      </c>
      <c r="K306" s="439" t="s">
        <v>58</v>
      </c>
      <c r="L306" s="492">
        <v>0</v>
      </c>
      <c r="M306" s="576">
        <v>0</v>
      </c>
      <c r="N306" s="439" t="s">
        <v>246</v>
      </c>
      <c r="O306" s="439" t="s">
        <v>724</v>
      </c>
      <c r="P306" s="493" t="s">
        <v>1138</v>
      </c>
      <c r="Q306" s="569" t="s">
        <v>1556</v>
      </c>
      <c r="R306" s="900" t="s">
        <v>2007</v>
      </c>
      <c r="S306" s="421"/>
      <c r="T306" s="421"/>
      <c r="U306" s="421"/>
      <c r="V306" s="421"/>
      <c r="W306" s="421"/>
      <c r="X306" s="421"/>
      <c r="Y306" s="421"/>
      <c r="Z306" s="421"/>
      <c r="AA306" s="421"/>
      <c r="AB306" s="421"/>
      <c r="AC306" s="421"/>
      <c r="AD306" s="421"/>
      <c r="AE306" s="421"/>
      <c r="AF306" s="421"/>
      <c r="AG306" s="421"/>
      <c r="AH306" s="421"/>
      <c r="AI306" s="421"/>
      <c r="AJ306" s="421"/>
      <c r="AK306" s="421"/>
      <c r="AL306" s="421"/>
      <c r="AM306" s="421"/>
      <c r="AN306" s="421"/>
      <c r="AO306" s="421"/>
      <c r="AP306" s="421"/>
      <c r="AQ306" s="421"/>
    </row>
    <row r="307" spans="1:43" ht="76.5" x14ac:dyDescent="0.25">
      <c r="A307" s="495"/>
      <c r="B307" s="1711"/>
      <c r="C307" s="473" t="s">
        <v>1572</v>
      </c>
      <c r="D307" s="505"/>
      <c r="E307" s="508">
        <v>0</v>
      </c>
      <c r="F307" s="490" t="s">
        <v>86</v>
      </c>
      <c r="G307" s="491">
        <v>42736</v>
      </c>
      <c r="H307" s="439" t="s">
        <v>56</v>
      </c>
      <c r="I307" s="439" t="s">
        <v>1136</v>
      </c>
      <c r="J307" s="439" t="s">
        <v>1137</v>
      </c>
      <c r="K307" s="439" t="s">
        <v>58</v>
      </c>
      <c r="L307" s="492">
        <v>0</v>
      </c>
      <c r="M307" s="576">
        <v>0</v>
      </c>
      <c r="N307" s="439" t="s">
        <v>246</v>
      </c>
      <c r="O307" s="439" t="s">
        <v>724</v>
      </c>
      <c r="P307" s="493" t="s">
        <v>1138</v>
      </c>
      <c r="Q307" s="569" t="s">
        <v>1556</v>
      </c>
      <c r="R307" s="900" t="s">
        <v>2007</v>
      </c>
      <c r="S307" s="421"/>
      <c r="T307" s="421"/>
      <c r="U307" s="421"/>
      <c r="V307" s="421"/>
      <c r="W307" s="421"/>
      <c r="X307" s="421"/>
      <c r="Y307" s="421"/>
      <c r="Z307" s="421"/>
      <c r="AA307" s="421"/>
      <c r="AB307" s="421"/>
      <c r="AC307" s="421"/>
      <c r="AD307" s="421"/>
      <c r="AE307" s="421"/>
      <c r="AF307" s="421"/>
      <c r="AG307" s="421"/>
      <c r="AH307" s="421"/>
      <c r="AI307" s="421"/>
      <c r="AJ307" s="421"/>
      <c r="AK307" s="421"/>
      <c r="AL307" s="421"/>
      <c r="AM307" s="421"/>
      <c r="AN307" s="421"/>
      <c r="AO307" s="421"/>
      <c r="AP307" s="421"/>
      <c r="AQ307" s="421"/>
    </row>
    <row r="308" spans="1:43" ht="76.5" x14ac:dyDescent="0.25">
      <c r="A308" s="495"/>
      <c r="B308" s="1711"/>
      <c r="C308" s="473" t="s">
        <v>1573</v>
      </c>
      <c r="D308" s="505"/>
      <c r="E308" s="508">
        <v>0</v>
      </c>
      <c r="F308" s="490" t="s">
        <v>86</v>
      </c>
      <c r="G308" s="491">
        <v>42736</v>
      </c>
      <c r="H308" s="439" t="s">
        <v>56</v>
      </c>
      <c r="I308" s="439" t="s">
        <v>1136</v>
      </c>
      <c r="J308" s="439" t="s">
        <v>1137</v>
      </c>
      <c r="K308" s="439" t="s">
        <v>58</v>
      </c>
      <c r="L308" s="492">
        <v>0</v>
      </c>
      <c r="M308" s="576">
        <v>0</v>
      </c>
      <c r="N308" s="439" t="s">
        <v>246</v>
      </c>
      <c r="O308" s="439" t="s">
        <v>724</v>
      </c>
      <c r="P308" s="493" t="s">
        <v>1138</v>
      </c>
      <c r="Q308" s="569" t="s">
        <v>1556</v>
      </c>
      <c r="R308" s="900" t="s">
        <v>2007</v>
      </c>
      <c r="S308" s="421"/>
      <c r="T308" s="421"/>
      <c r="U308" s="421"/>
      <c r="V308" s="421"/>
      <c r="W308" s="421"/>
      <c r="X308" s="421"/>
      <c r="Y308" s="421"/>
      <c r="Z308" s="421"/>
      <c r="AA308" s="421"/>
      <c r="AB308" s="421"/>
      <c r="AC308" s="421"/>
      <c r="AD308" s="421"/>
      <c r="AE308" s="421"/>
      <c r="AF308" s="421"/>
      <c r="AG308" s="421"/>
      <c r="AH308" s="421"/>
      <c r="AI308" s="421"/>
      <c r="AJ308" s="421"/>
      <c r="AK308" s="421"/>
      <c r="AL308" s="421"/>
      <c r="AM308" s="421"/>
      <c r="AN308" s="421"/>
      <c r="AO308" s="421"/>
      <c r="AP308" s="421"/>
      <c r="AQ308" s="421"/>
    </row>
    <row r="309" spans="1:43" ht="76.5" x14ac:dyDescent="0.25">
      <c r="A309" s="495"/>
      <c r="B309" s="1711"/>
      <c r="C309" s="473" t="s">
        <v>1574</v>
      </c>
      <c r="D309" s="505"/>
      <c r="E309" s="508">
        <v>0</v>
      </c>
      <c r="F309" s="490" t="s">
        <v>86</v>
      </c>
      <c r="G309" s="491">
        <v>42736</v>
      </c>
      <c r="H309" s="439" t="s">
        <v>56</v>
      </c>
      <c r="I309" s="439" t="s">
        <v>1136</v>
      </c>
      <c r="J309" s="439" t="s">
        <v>1137</v>
      </c>
      <c r="K309" s="439" t="s">
        <v>58</v>
      </c>
      <c r="L309" s="492">
        <v>0</v>
      </c>
      <c r="M309" s="576">
        <v>0</v>
      </c>
      <c r="N309" s="439" t="s">
        <v>246</v>
      </c>
      <c r="O309" s="439" t="s">
        <v>724</v>
      </c>
      <c r="P309" s="493" t="s">
        <v>1138</v>
      </c>
      <c r="Q309" s="569" t="s">
        <v>1556</v>
      </c>
      <c r="R309" s="900" t="s">
        <v>2007</v>
      </c>
      <c r="S309" s="421"/>
      <c r="T309" s="421"/>
      <c r="U309" s="421"/>
      <c r="V309" s="421"/>
      <c r="W309" s="421"/>
      <c r="X309" s="421"/>
      <c r="Y309" s="421"/>
      <c r="Z309" s="421"/>
      <c r="AA309" s="421"/>
      <c r="AB309" s="421"/>
      <c r="AC309" s="421"/>
      <c r="AD309" s="421"/>
      <c r="AE309" s="421"/>
      <c r="AF309" s="421"/>
      <c r="AG309" s="421"/>
      <c r="AH309" s="421"/>
      <c r="AI309" s="421"/>
      <c r="AJ309" s="421"/>
      <c r="AK309" s="421"/>
      <c r="AL309" s="421"/>
      <c r="AM309" s="421"/>
      <c r="AN309" s="421"/>
      <c r="AO309" s="421"/>
      <c r="AP309" s="421"/>
      <c r="AQ309" s="421"/>
    </row>
    <row r="310" spans="1:43" ht="76.5" x14ac:dyDescent="0.25">
      <c r="A310" s="495"/>
      <c r="B310" s="1711"/>
      <c r="C310" s="473" t="s">
        <v>1575</v>
      </c>
      <c r="D310" s="505"/>
      <c r="E310" s="508">
        <v>0</v>
      </c>
      <c r="F310" s="490" t="s">
        <v>86</v>
      </c>
      <c r="G310" s="491">
        <v>42736</v>
      </c>
      <c r="H310" s="439" t="s">
        <v>56</v>
      </c>
      <c r="I310" s="439" t="s">
        <v>1136</v>
      </c>
      <c r="J310" s="439" t="s">
        <v>1137</v>
      </c>
      <c r="K310" s="439" t="s">
        <v>58</v>
      </c>
      <c r="L310" s="492">
        <v>0</v>
      </c>
      <c r="M310" s="576">
        <v>0</v>
      </c>
      <c r="N310" s="439" t="s">
        <v>246</v>
      </c>
      <c r="O310" s="439" t="s">
        <v>724</v>
      </c>
      <c r="P310" s="493" t="s">
        <v>1138</v>
      </c>
      <c r="Q310" s="569" t="s">
        <v>1556</v>
      </c>
      <c r="R310" s="900" t="s">
        <v>2007</v>
      </c>
      <c r="S310" s="421"/>
      <c r="T310" s="421"/>
      <c r="U310" s="421"/>
      <c r="V310" s="421"/>
      <c r="W310" s="421"/>
      <c r="X310" s="421"/>
      <c r="Y310" s="421"/>
      <c r="Z310" s="421"/>
      <c r="AA310" s="421"/>
      <c r="AB310" s="421"/>
      <c r="AC310" s="421"/>
      <c r="AD310" s="421"/>
      <c r="AE310" s="421"/>
      <c r="AF310" s="421"/>
      <c r="AG310" s="421"/>
      <c r="AH310" s="421"/>
      <c r="AI310" s="421"/>
      <c r="AJ310" s="421"/>
      <c r="AK310" s="421"/>
      <c r="AL310" s="421"/>
      <c r="AM310" s="421"/>
      <c r="AN310" s="421"/>
      <c r="AO310" s="421"/>
      <c r="AP310" s="421"/>
      <c r="AQ310" s="421"/>
    </row>
    <row r="311" spans="1:43" ht="76.5" x14ac:dyDescent="0.25">
      <c r="A311" s="495"/>
      <c r="B311" s="1711"/>
      <c r="C311" s="473" t="s">
        <v>1576</v>
      </c>
      <c r="D311" s="505"/>
      <c r="E311" s="508">
        <v>0</v>
      </c>
      <c r="F311" s="490" t="s">
        <v>86</v>
      </c>
      <c r="G311" s="491">
        <v>42736</v>
      </c>
      <c r="H311" s="439" t="s">
        <v>56</v>
      </c>
      <c r="I311" s="439" t="s">
        <v>1136</v>
      </c>
      <c r="J311" s="439" t="s">
        <v>1137</v>
      </c>
      <c r="K311" s="439" t="s">
        <v>58</v>
      </c>
      <c r="L311" s="492">
        <v>0</v>
      </c>
      <c r="M311" s="576">
        <v>0</v>
      </c>
      <c r="N311" s="439" t="s">
        <v>246</v>
      </c>
      <c r="O311" s="439" t="s">
        <v>724</v>
      </c>
      <c r="P311" s="493" t="s">
        <v>1138</v>
      </c>
      <c r="Q311" s="569" t="s">
        <v>1556</v>
      </c>
      <c r="R311" s="900" t="s">
        <v>2007</v>
      </c>
      <c r="S311" s="421"/>
      <c r="T311" s="421"/>
      <c r="U311" s="421"/>
      <c r="V311" s="421"/>
      <c r="W311" s="421"/>
      <c r="X311" s="421"/>
      <c r="Y311" s="421"/>
      <c r="Z311" s="421"/>
      <c r="AA311" s="421"/>
      <c r="AB311" s="421"/>
      <c r="AC311" s="421"/>
      <c r="AD311" s="421"/>
      <c r="AE311" s="421"/>
      <c r="AF311" s="421"/>
      <c r="AG311" s="421"/>
      <c r="AH311" s="421"/>
      <c r="AI311" s="421"/>
      <c r="AJ311" s="421"/>
      <c r="AK311" s="421"/>
      <c r="AL311" s="421"/>
      <c r="AM311" s="421"/>
      <c r="AN311" s="421"/>
      <c r="AO311" s="421"/>
      <c r="AP311" s="421"/>
      <c r="AQ311" s="421"/>
    </row>
    <row r="312" spans="1:43" ht="76.5" x14ac:dyDescent="0.25">
      <c r="A312" s="495"/>
      <c r="B312" s="1712" t="s">
        <v>1577</v>
      </c>
      <c r="C312" s="473" t="s">
        <v>1578</v>
      </c>
      <c r="D312" s="505"/>
      <c r="E312" s="508">
        <v>0</v>
      </c>
      <c r="F312" s="490" t="s">
        <v>86</v>
      </c>
      <c r="G312" s="491">
        <v>42736</v>
      </c>
      <c r="H312" s="439" t="s">
        <v>56</v>
      </c>
      <c r="I312" s="439" t="s">
        <v>1136</v>
      </c>
      <c r="J312" s="439" t="s">
        <v>1137</v>
      </c>
      <c r="K312" s="439" t="s">
        <v>58</v>
      </c>
      <c r="L312" s="492">
        <v>0</v>
      </c>
      <c r="M312" s="576">
        <v>0</v>
      </c>
      <c r="N312" s="439" t="s">
        <v>246</v>
      </c>
      <c r="O312" s="439" t="s">
        <v>724</v>
      </c>
      <c r="P312" s="493" t="s">
        <v>1138</v>
      </c>
      <c r="Q312" s="569" t="s">
        <v>1556</v>
      </c>
      <c r="R312" s="900" t="s">
        <v>2007</v>
      </c>
      <c r="S312" s="421"/>
      <c r="T312" s="421"/>
      <c r="U312" s="421"/>
      <c r="V312" s="421"/>
      <c r="W312" s="421"/>
      <c r="X312" s="421"/>
      <c r="Y312" s="421"/>
      <c r="Z312" s="421"/>
      <c r="AA312" s="421"/>
      <c r="AB312" s="421"/>
      <c r="AC312" s="421"/>
      <c r="AD312" s="421"/>
      <c r="AE312" s="421"/>
      <c r="AF312" s="421"/>
      <c r="AG312" s="421"/>
      <c r="AH312" s="421"/>
      <c r="AI312" s="421"/>
      <c r="AJ312" s="421"/>
      <c r="AK312" s="421"/>
      <c r="AL312" s="421"/>
      <c r="AM312" s="421"/>
      <c r="AN312" s="421"/>
      <c r="AO312" s="421"/>
      <c r="AP312" s="421"/>
      <c r="AQ312" s="421"/>
    </row>
    <row r="313" spans="1:43" ht="76.5" x14ac:dyDescent="0.25">
      <c r="A313" s="495"/>
      <c r="B313" s="1712"/>
      <c r="C313" s="473" t="s">
        <v>1579</v>
      </c>
      <c r="D313" s="505"/>
      <c r="E313" s="508">
        <v>0</v>
      </c>
      <c r="F313" s="490" t="s">
        <v>86</v>
      </c>
      <c r="G313" s="491">
        <v>42736</v>
      </c>
      <c r="H313" s="439" t="s">
        <v>56</v>
      </c>
      <c r="I313" s="439" t="s">
        <v>1136</v>
      </c>
      <c r="J313" s="439" t="s">
        <v>1137</v>
      </c>
      <c r="K313" s="439" t="s">
        <v>58</v>
      </c>
      <c r="L313" s="492">
        <v>0</v>
      </c>
      <c r="M313" s="576">
        <v>0</v>
      </c>
      <c r="N313" s="439" t="s">
        <v>246</v>
      </c>
      <c r="O313" s="439" t="s">
        <v>724</v>
      </c>
      <c r="P313" s="493" t="s">
        <v>1138</v>
      </c>
      <c r="Q313" s="569" t="s">
        <v>1556</v>
      </c>
      <c r="R313" s="900" t="s">
        <v>2007</v>
      </c>
      <c r="S313" s="421"/>
      <c r="T313" s="421"/>
      <c r="U313" s="421"/>
      <c r="V313" s="421"/>
      <c r="W313" s="421"/>
      <c r="X313" s="421"/>
      <c r="Y313" s="421"/>
      <c r="Z313" s="421"/>
      <c r="AA313" s="421"/>
      <c r="AB313" s="421"/>
      <c r="AC313" s="421"/>
      <c r="AD313" s="421"/>
      <c r="AE313" s="421"/>
      <c r="AF313" s="421"/>
      <c r="AG313" s="421"/>
      <c r="AH313" s="421"/>
      <c r="AI313" s="421"/>
      <c r="AJ313" s="421"/>
      <c r="AK313" s="421"/>
      <c r="AL313" s="421"/>
      <c r="AM313" s="421"/>
      <c r="AN313" s="421"/>
      <c r="AO313" s="421"/>
      <c r="AP313" s="421"/>
      <c r="AQ313" s="421"/>
    </row>
    <row r="314" spans="1:43" ht="76.5" x14ac:dyDescent="0.25">
      <c r="A314" s="495"/>
      <c r="B314" s="1712"/>
      <c r="C314" s="473" t="s">
        <v>1580</v>
      </c>
      <c r="D314" s="505"/>
      <c r="E314" s="508">
        <v>0</v>
      </c>
      <c r="F314" s="490" t="s">
        <v>86</v>
      </c>
      <c r="G314" s="491">
        <v>42736</v>
      </c>
      <c r="H314" s="439" t="s">
        <v>56</v>
      </c>
      <c r="I314" s="439" t="s">
        <v>1136</v>
      </c>
      <c r="J314" s="439" t="s">
        <v>1137</v>
      </c>
      <c r="K314" s="439" t="s">
        <v>58</v>
      </c>
      <c r="L314" s="492">
        <v>0</v>
      </c>
      <c r="M314" s="576">
        <v>0</v>
      </c>
      <c r="N314" s="439" t="s">
        <v>246</v>
      </c>
      <c r="O314" s="439" t="s">
        <v>724</v>
      </c>
      <c r="P314" s="493" t="s">
        <v>1138</v>
      </c>
      <c r="Q314" s="569" t="s">
        <v>1556</v>
      </c>
      <c r="R314" s="900" t="s">
        <v>2007</v>
      </c>
      <c r="S314" s="421"/>
      <c r="T314" s="421"/>
      <c r="U314" s="421"/>
      <c r="V314" s="421"/>
      <c r="W314" s="421"/>
      <c r="X314" s="421"/>
      <c r="Y314" s="421"/>
      <c r="Z314" s="421"/>
      <c r="AA314" s="421"/>
      <c r="AB314" s="421"/>
      <c r="AC314" s="421"/>
      <c r="AD314" s="421"/>
      <c r="AE314" s="421"/>
      <c r="AF314" s="421"/>
      <c r="AG314" s="421"/>
      <c r="AH314" s="421"/>
      <c r="AI314" s="421"/>
      <c r="AJ314" s="421"/>
      <c r="AK314" s="421"/>
      <c r="AL314" s="421"/>
      <c r="AM314" s="421"/>
      <c r="AN314" s="421"/>
      <c r="AO314" s="421"/>
      <c r="AP314" s="421"/>
      <c r="AQ314" s="421"/>
    </row>
    <row r="315" spans="1:43" ht="76.5" x14ac:dyDescent="0.25">
      <c r="A315" s="495"/>
      <c r="B315" s="473" t="s">
        <v>1581</v>
      </c>
      <c r="C315" s="473" t="s">
        <v>1582</v>
      </c>
      <c r="D315" s="505"/>
      <c r="E315" s="508">
        <v>0</v>
      </c>
      <c r="F315" s="490" t="s">
        <v>86</v>
      </c>
      <c r="G315" s="491">
        <v>42736</v>
      </c>
      <c r="H315" s="439" t="s">
        <v>56</v>
      </c>
      <c r="I315" s="439" t="s">
        <v>1136</v>
      </c>
      <c r="J315" s="439" t="s">
        <v>1137</v>
      </c>
      <c r="K315" s="439" t="s">
        <v>58</v>
      </c>
      <c r="L315" s="492">
        <v>0</v>
      </c>
      <c r="M315" s="576">
        <v>0</v>
      </c>
      <c r="N315" s="439" t="s">
        <v>246</v>
      </c>
      <c r="O315" s="439" t="s">
        <v>724</v>
      </c>
      <c r="P315" s="493" t="s">
        <v>1138</v>
      </c>
      <c r="Q315" s="569" t="s">
        <v>1556</v>
      </c>
      <c r="R315" s="900" t="s">
        <v>2007</v>
      </c>
      <c r="S315" s="421"/>
      <c r="T315" s="421"/>
      <c r="U315" s="421"/>
      <c r="V315" s="421"/>
      <c r="W315" s="421"/>
      <c r="X315" s="421"/>
      <c r="Y315" s="421"/>
      <c r="Z315" s="421"/>
      <c r="AA315" s="421"/>
      <c r="AB315" s="421"/>
      <c r="AC315" s="421"/>
      <c r="AD315" s="421"/>
      <c r="AE315" s="421"/>
      <c r="AF315" s="421"/>
      <c r="AG315" s="421"/>
      <c r="AH315" s="421"/>
      <c r="AI315" s="421"/>
      <c r="AJ315" s="421"/>
      <c r="AK315" s="421"/>
      <c r="AL315" s="421"/>
      <c r="AM315" s="421"/>
      <c r="AN315" s="421"/>
      <c r="AO315" s="421"/>
      <c r="AP315" s="421"/>
      <c r="AQ315" s="421"/>
    </row>
    <row r="316" spans="1:43" ht="76.5" x14ac:dyDescent="0.25">
      <c r="A316" s="495"/>
      <c r="B316" s="473" t="s">
        <v>1583</v>
      </c>
      <c r="C316" s="473" t="s">
        <v>1584</v>
      </c>
      <c r="D316" s="505"/>
      <c r="E316" s="508">
        <v>0</v>
      </c>
      <c r="F316" s="490" t="s">
        <v>86</v>
      </c>
      <c r="G316" s="491">
        <v>42736</v>
      </c>
      <c r="H316" s="439" t="s">
        <v>56</v>
      </c>
      <c r="I316" s="439" t="s">
        <v>1136</v>
      </c>
      <c r="J316" s="439" t="s">
        <v>1137</v>
      </c>
      <c r="K316" s="439" t="s">
        <v>58</v>
      </c>
      <c r="L316" s="492">
        <v>0</v>
      </c>
      <c r="M316" s="576">
        <v>0</v>
      </c>
      <c r="N316" s="439" t="s">
        <v>246</v>
      </c>
      <c r="O316" s="439" t="s">
        <v>724</v>
      </c>
      <c r="P316" s="493" t="s">
        <v>1138</v>
      </c>
      <c r="Q316" s="569" t="s">
        <v>1556</v>
      </c>
      <c r="R316" s="900" t="s">
        <v>2007</v>
      </c>
      <c r="S316" s="421"/>
      <c r="T316" s="421"/>
      <c r="U316" s="421"/>
      <c r="V316" s="421"/>
      <c r="W316" s="421"/>
      <c r="X316" s="421"/>
      <c r="Y316" s="421"/>
      <c r="Z316" s="421"/>
      <c r="AA316" s="421"/>
      <c r="AB316" s="421"/>
      <c r="AC316" s="421"/>
      <c r="AD316" s="421"/>
      <c r="AE316" s="421"/>
      <c r="AF316" s="421"/>
      <c r="AG316" s="421"/>
      <c r="AH316" s="421"/>
      <c r="AI316" s="421"/>
      <c r="AJ316" s="421"/>
      <c r="AK316" s="421"/>
      <c r="AL316" s="421"/>
      <c r="AM316" s="421"/>
      <c r="AN316" s="421"/>
      <c r="AO316" s="421"/>
      <c r="AP316" s="421"/>
      <c r="AQ316" s="421"/>
    </row>
    <row r="317" spans="1:43" ht="76.5" x14ac:dyDescent="0.25">
      <c r="A317" s="495"/>
      <c r="B317" s="473" t="s">
        <v>1585</v>
      </c>
      <c r="C317" s="473" t="s">
        <v>1586</v>
      </c>
      <c r="D317" s="505"/>
      <c r="E317" s="508">
        <v>0</v>
      </c>
      <c r="F317" s="490" t="s">
        <v>86</v>
      </c>
      <c r="G317" s="491">
        <v>42736</v>
      </c>
      <c r="H317" s="439" t="s">
        <v>56</v>
      </c>
      <c r="I317" s="439" t="s">
        <v>1136</v>
      </c>
      <c r="J317" s="439" t="s">
        <v>1137</v>
      </c>
      <c r="K317" s="439" t="s">
        <v>58</v>
      </c>
      <c r="L317" s="492">
        <v>0</v>
      </c>
      <c r="M317" s="576">
        <v>0</v>
      </c>
      <c r="N317" s="439" t="s">
        <v>246</v>
      </c>
      <c r="O317" s="439" t="s">
        <v>724</v>
      </c>
      <c r="P317" s="493" t="s">
        <v>1138</v>
      </c>
      <c r="Q317" s="569" t="s">
        <v>1556</v>
      </c>
      <c r="R317" s="900" t="s">
        <v>2007</v>
      </c>
      <c r="S317" s="421"/>
      <c r="T317" s="421"/>
      <c r="U317" s="421"/>
      <c r="V317" s="421"/>
      <c r="W317" s="421"/>
      <c r="X317" s="421"/>
      <c r="Y317" s="421"/>
      <c r="Z317" s="421"/>
      <c r="AA317" s="421"/>
      <c r="AB317" s="421"/>
      <c r="AC317" s="421"/>
      <c r="AD317" s="421"/>
      <c r="AE317" s="421"/>
      <c r="AF317" s="421"/>
      <c r="AG317" s="421"/>
      <c r="AH317" s="421"/>
      <c r="AI317" s="421"/>
      <c r="AJ317" s="421"/>
      <c r="AK317" s="421"/>
      <c r="AL317" s="421"/>
      <c r="AM317" s="421"/>
      <c r="AN317" s="421"/>
      <c r="AO317" s="421"/>
      <c r="AP317" s="421"/>
      <c r="AQ317" s="421"/>
    </row>
    <row r="318" spans="1:43" ht="38.25" x14ac:dyDescent="0.25">
      <c r="A318" s="495"/>
      <c r="B318" s="504" t="s">
        <v>1435</v>
      </c>
      <c r="C318" s="438"/>
      <c r="D318" s="505">
        <v>11594</v>
      </c>
      <c r="E318" s="506">
        <v>80</v>
      </c>
      <c r="F318" s="438" t="s">
        <v>136</v>
      </c>
      <c r="G318" s="491">
        <v>42736</v>
      </c>
      <c r="H318" s="439" t="s">
        <v>56</v>
      </c>
      <c r="I318" s="439" t="s">
        <v>1136</v>
      </c>
      <c r="J318" s="439" t="s">
        <v>1137</v>
      </c>
      <c r="K318" s="439" t="s">
        <v>58</v>
      </c>
      <c r="L318" s="492">
        <f t="shared" ref="L318:L356" si="10">SUM(D318*E318)</f>
        <v>927520</v>
      </c>
      <c r="M318" s="576">
        <f t="shared" ref="M318:M356" si="11">SUM(D318*E318)</f>
        <v>927520</v>
      </c>
      <c r="N318" s="439" t="s">
        <v>246</v>
      </c>
      <c r="O318" s="439" t="s">
        <v>724</v>
      </c>
      <c r="P318" s="1701" t="s">
        <v>1138</v>
      </c>
      <c r="Q318" s="569" t="s">
        <v>1556</v>
      </c>
      <c r="R318" s="900" t="s">
        <v>2007</v>
      </c>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c r="AN318" s="421"/>
      <c r="AO318" s="421"/>
      <c r="AP318" s="421"/>
      <c r="AQ318" s="421"/>
    </row>
    <row r="319" spans="1:43" ht="38.25" x14ac:dyDescent="0.25">
      <c r="A319" s="495"/>
      <c r="B319" s="504" t="s">
        <v>1436</v>
      </c>
      <c r="C319" s="438"/>
      <c r="D319" s="505">
        <v>11594</v>
      </c>
      <c r="E319" s="506">
        <v>80</v>
      </c>
      <c r="F319" s="438" t="s">
        <v>136</v>
      </c>
      <c r="G319" s="491">
        <v>42736</v>
      </c>
      <c r="H319" s="439" t="s">
        <v>56</v>
      </c>
      <c r="I319" s="439" t="s">
        <v>1136</v>
      </c>
      <c r="J319" s="439" t="s">
        <v>1137</v>
      </c>
      <c r="K319" s="439" t="s">
        <v>58</v>
      </c>
      <c r="L319" s="492">
        <f t="shared" si="10"/>
        <v>927520</v>
      </c>
      <c r="M319" s="576">
        <f t="shared" si="11"/>
        <v>927520</v>
      </c>
      <c r="N319" s="439" t="s">
        <v>246</v>
      </c>
      <c r="O319" s="439" t="s">
        <v>724</v>
      </c>
      <c r="P319" s="1701"/>
      <c r="Q319" s="569" t="s">
        <v>1556</v>
      </c>
      <c r="R319" s="900" t="s">
        <v>2007</v>
      </c>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c r="AP319" s="421"/>
      <c r="AQ319" s="421"/>
    </row>
    <row r="320" spans="1:43" ht="76.5" x14ac:dyDescent="0.25">
      <c r="A320" s="446"/>
      <c r="B320" s="504" t="s">
        <v>1437</v>
      </c>
      <c r="C320" s="438"/>
      <c r="D320" s="505">
        <v>21953</v>
      </c>
      <c r="E320" s="506">
        <v>100</v>
      </c>
      <c r="F320" s="438" t="s">
        <v>136</v>
      </c>
      <c r="G320" s="491">
        <v>42736</v>
      </c>
      <c r="H320" s="439" t="s">
        <v>56</v>
      </c>
      <c r="I320" s="439" t="s">
        <v>1136</v>
      </c>
      <c r="J320" s="439" t="s">
        <v>1137</v>
      </c>
      <c r="K320" s="439" t="s">
        <v>58</v>
      </c>
      <c r="L320" s="492">
        <f t="shared" si="10"/>
        <v>2195300</v>
      </c>
      <c r="M320" s="576">
        <f t="shared" si="11"/>
        <v>2195300</v>
      </c>
      <c r="N320" s="439" t="s">
        <v>246</v>
      </c>
      <c r="O320" s="439" t="s">
        <v>724</v>
      </c>
      <c r="P320" s="493" t="s">
        <v>1138</v>
      </c>
      <c r="Q320" s="569" t="s">
        <v>1556</v>
      </c>
      <c r="R320" s="900" t="s">
        <v>2007</v>
      </c>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c r="AP320" s="421"/>
      <c r="AQ320" s="421"/>
    </row>
    <row r="321" spans="1:43" ht="76.5" x14ac:dyDescent="0.25">
      <c r="A321" s="495"/>
      <c r="B321" s="504" t="s">
        <v>1433</v>
      </c>
      <c r="C321" s="438"/>
      <c r="D321" s="505">
        <v>9023</v>
      </c>
      <c r="E321" s="506">
        <v>30</v>
      </c>
      <c r="F321" s="438" t="s">
        <v>136</v>
      </c>
      <c r="G321" s="491">
        <v>42736</v>
      </c>
      <c r="H321" s="439" t="s">
        <v>56</v>
      </c>
      <c r="I321" s="439" t="s">
        <v>1136</v>
      </c>
      <c r="J321" s="439" t="s">
        <v>1137</v>
      </c>
      <c r="K321" s="439" t="s">
        <v>58</v>
      </c>
      <c r="L321" s="492">
        <f t="shared" si="10"/>
        <v>270690</v>
      </c>
      <c r="M321" s="576">
        <f t="shared" si="11"/>
        <v>270690</v>
      </c>
      <c r="N321" s="439" t="s">
        <v>246</v>
      </c>
      <c r="O321" s="439" t="s">
        <v>724</v>
      </c>
      <c r="P321" s="493" t="s">
        <v>1138</v>
      </c>
      <c r="Q321" s="569" t="s">
        <v>1556</v>
      </c>
      <c r="R321" s="900" t="s">
        <v>2007</v>
      </c>
      <c r="S321" s="421"/>
      <c r="T321" s="421"/>
      <c r="U321" s="421"/>
      <c r="V321" s="421"/>
      <c r="W321" s="421"/>
      <c r="X321" s="421"/>
      <c r="Y321" s="421"/>
      <c r="Z321" s="421"/>
      <c r="AA321" s="421"/>
      <c r="AB321" s="421"/>
      <c r="AC321" s="421"/>
      <c r="AD321" s="421"/>
      <c r="AE321" s="421"/>
      <c r="AF321" s="421"/>
      <c r="AG321" s="421"/>
      <c r="AH321" s="421"/>
      <c r="AI321" s="421"/>
      <c r="AJ321" s="421"/>
      <c r="AK321" s="421"/>
      <c r="AL321" s="421"/>
      <c r="AM321" s="421"/>
      <c r="AN321" s="421"/>
      <c r="AO321" s="421"/>
      <c r="AP321" s="421"/>
      <c r="AQ321" s="421"/>
    </row>
    <row r="322" spans="1:43" ht="38.25" x14ac:dyDescent="0.25">
      <c r="A322" s="495"/>
      <c r="B322" s="504" t="s">
        <v>1441</v>
      </c>
      <c r="C322" s="438"/>
      <c r="D322" s="505">
        <v>9023</v>
      </c>
      <c r="E322" s="506">
        <v>30</v>
      </c>
      <c r="F322" s="438" t="s">
        <v>136</v>
      </c>
      <c r="G322" s="491">
        <v>42736</v>
      </c>
      <c r="H322" s="439" t="s">
        <v>56</v>
      </c>
      <c r="I322" s="439" t="s">
        <v>1136</v>
      </c>
      <c r="J322" s="439" t="s">
        <v>1137</v>
      </c>
      <c r="K322" s="439" t="s">
        <v>58</v>
      </c>
      <c r="L322" s="492">
        <f t="shared" si="10"/>
        <v>270690</v>
      </c>
      <c r="M322" s="576">
        <f t="shared" si="11"/>
        <v>270690</v>
      </c>
      <c r="N322" s="439" t="s">
        <v>246</v>
      </c>
      <c r="O322" s="439" t="s">
        <v>724</v>
      </c>
      <c r="P322" s="1701" t="s">
        <v>1138</v>
      </c>
      <c r="Q322" s="569" t="s">
        <v>1556</v>
      </c>
      <c r="R322" s="900" t="s">
        <v>2007</v>
      </c>
      <c r="S322" s="421"/>
      <c r="T322" s="421"/>
      <c r="U322" s="421"/>
      <c r="V322" s="421"/>
      <c r="W322" s="421"/>
      <c r="X322" s="421"/>
      <c r="Y322" s="421"/>
      <c r="Z322" s="421"/>
      <c r="AA322" s="421"/>
      <c r="AB322" s="421"/>
      <c r="AC322" s="421"/>
      <c r="AD322" s="421"/>
      <c r="AE322" s="421"/>
      <c r="AF322" s="421"/>
      <c r="AG322" s="421"/>
      <c r="AH322" s="421"/>
      <c r="AI322" s="421"/>
      <c r="AJ322" s="421"/>
      <c r="AK322" s="421"/>
      <c r="AL322" s="421"/>
      <c r="AM322" s="421"/>
      <c r="AN322" s="421"/>
      <c r="AO322" s="421"/>
      <c r="AP322" s="421"/>
      <c r="AQ322" s="421"/>
    </row>
    <row r="323" spans="1:43" ht="38.25" x14ac:dyDescent="0.25">
      <c r="A323" s="495"/>
      <c r="B323" s="504" t="s">
        <v>1442</v>
      </c>
      <c r="C323" s="438"/>
      <c r="D323" s="505">
        <v>15835</v>
      </c>
      <c r="E323" s="506">
        <v>30</v>
      </c>
      <c r="F323" s="438" t="s">
        <v>136</v>
      </c>
      <c r="G323" s="491">
        <v>42736</v>
      </c>
      <c r="H323" s="439" t="s">
        <v>56</v>
      </c>
      <c r="I323" s="439" t="s">
        <v>1136</v>
      </c>
      <c r="J323" s="439" t="s">
        <v>1137</v>
      </c>
      <c r="K323" s="439" t="s">
        <v>58</v>
      </c>
      <c r="L323" s="492">
        <f t="shared" si="10"/>
        <v>475050</v>
      </c>
      <c r="M323" s="576">
        <f t="shared" si="11"/>
        <v>475050</v>
      </c>
      <c r="N323" s="439" t="s">
        <v>246</v>
      </c>
      <c r="O323" s="439" t="s">
        <v>724</v>
      </c>
      <c r="P323" s="1701"/>
      <c r="Q323" s="569" t="s">
        <v>1556</v>
      </c>
      <c r="R323" s="900" t="s">
        <v>2007</v>
      </c>
      <c r="S323" s="421"/>
      <c r="T323" s="421"/>
      <c r="U323" s="421"/>
      <c r="V323" s="421"/>
      <c r="W323" s="421"/>
      <c r="X323" s="421"/>
      <c r="Y323" s="421"/>
      <c r="Z323" s="421"/>
      <c r="AA323" s="421"/>
      <c r="AB323" s="421"/>
      <c r="AC323" s="421"/>
      <c r="AD323" s="421"/>
      <c r="AE323" s="421"/>
      <c r="AF323" s="421"/>
      <c r="AG323" s="421"/>
      <c r="AH323" s="421"/>
      <c r="AI323" s="421"/>
      <c r="AJ323" s="421"/>
      <c r="AK323" s="421"/>
      <c r="AL323" s="421"/>
      <c r="AM323" s="421"/>
      <c r="AN323" s="421"/>
      <c r="AO323" s="421"/>
      <c r="AP323" s="421"/>
      <c r="AQ323" s="421"/>
    </row>
    <row r="324" spans="1:43" ht="76.5" x14ac:dyDescent="0.25">
      <c r="A324" s="495"/>
      <c r="B324" s="504" t="s">
        <v>1452</v>
      </c>
      <c r="C324" s="438"/>
      <c r="D324" s="497">
        <v>339.88</v>
      </c>
      <c r="E324" s="506">
        <v>10000</v>
      </c>
      <c r="F324" s="438" t="s">
        <v>136</v>
      </c>
      <c r="G324" s="491">
        <v>42736</v>
      </c>
      <c r="H324" s="439" t="s">
        <v>56</v>
      </c>
      <c r="I324" s="439" t="s">
        <v>1136</v>
      </c>
      <c r="J324" s="439" t="s">
        <v>1137</v>
      </c>
      <c r="K324" s="439" t="s">
        <v>58</v>
      </c>
      <c r="L324" s="492">
        <f t="shared" si="10"/>
        <v>3398800</v>
      </c>
      <c r="M324" s="576">
        <f t="shared" si="11"/>
        <v>3398800</v>
      </c>
      <c r="N324" s="439" t="s">
        <v>246</v>
      </c>
      <c r="O324" s="439" t="s">
        <v>724</v>
      </c>
      <c r="P324" s="493" t="s">
        <v>1138</v>
      </c>
      <c r="Q324" s="569" t="s">
        <v>1556</v>
      </c>
      <c r="R324" s="900" t="s">
        <v>2007</v>
      </c>
      <c r="S324" s="421"/>
      <c r="T324" s="421"/>
      <c r="U324" s="421"/>
      <c r="V324" s="421"/>
      <c r="W324" s="421"/>
      <c r="X324" s="421"/>
      <c r="Y324" s="421"/>
      <c r="Z324" s="421"/>
      <c r="AA324" s="421"/>
      <c r="AB324" s="421"/>
      <c r="AC324" s="421"/>
      <c r="AD324" s="421"/>
      <c r="AE324" s="421"/>
      <c r="AF324" s="421"/>
      <c r="AG324" s="421"/>
      <c r="AH324" s="421"/>
      <c r="AI324" s="421"/>
      <c r="AJ324" s="421"/>
      <c r="AK324" s="421"/>
      <c r="AL324" s="421"/>
      <c r="AM324" s="421"/>
      <c r="AN324" s="421"/>
      <c r="AO324" s="421"/>
      <c r="AP324" s="421"/>
      <c r="AQ324" s="421"/>
    </row>
    <row r="325" spans="1:43" ht="76.5" x14ac:dyDescent="0.25">
      <c r="A325" s="495"/>
      <c r="B325" s="504" t="s">
        <v>1464</v>
      </c>
      <c r="C325" s="438"/>
      <c r="D325" s="505">
        <v>10085</v>
      </c>
      <c r="E325" s="508">
        <v>30</v>
      </c>
      <c r="F325" s="438" t="s">
        <v>136</v>
      </c>
      <c r="G325" s="491">
        <v>42736</v>
      </c>
      <c r="H325" s="439" t="s">
        <v>56</v>
      </c>
      <c r="I325" s="439" t="s">
        <v>1136</v>
      </c>
      <c r="J325" s="439" t="s">
        <v>1137</v>
      </c>
      <c r="K325" s="439" t="s">
        <v>58</v>
      </c>
      <c r="L325" s="492">
        <f t="shared" si="10"/>
        <v>302550</v>
      </c>
      <c r="M325" s="576">
        <f t="shared" si="11"/>
        <v>302550</v>
      </c>
      <c r="N325" s="439" t="s">
        <v>246</v>
      </c>
      <c r="O325" s="439" t="s">
        <v>724</v>
      </c>
      <c r="P325" s="493" t="s">
        <v>1138</v>
      </c>
      <c r="Q325" s="569" t="s">
        <v>1556</v>
      </c>
      <c r="R325" s="900" t="s">
        <v>2007</v>
      </c>
      <c r="S325" s="421"/>
      <c r="T325" s="421"/>
      <c r="U325" s="421"/>
      <c r="V325" s="421"/>
      <c r="W325" s="421"/>
      <c r="X325" s="421"/>
      <c r="Y325" s="421"/>
      <c r="Z325" s="421"/>
      <c r="AA325" s="421"/>
      <c r="AB325" s="421"/>
      <c r="AC325" s="421"/>
      <c r="AD325" s="421"/>
      <c r="AE325" s="421"/>
      <c r="AF325" s="421"/>
      <c r="AG325" s="421"/>
      <c r="AH325" s="421"/>
      <c r="AI325" s="421"/>
      <c r="AJ325" s="421"/>
      <c r="AK325" s="421"/>
      <c r="AL325" s="421"/>
      <c r="AM325" s="421"/>
      <c r="AN325" s="421"/>
      <c r="AO325" s="421"/>
      <c r="AP325" s="421"/>
      <c r="AQ325" s="421"/>
    </row>
    <row r="326" spans="1:43" ht="76.5" x14ac:dyDescent="0.25">
      <c r="A326" s="502"/>
      <c r="B326" s="509" t="s">
        <v>1465</v>
      </c>
      <c r="C326" s="510"/>
      <c r="D326" s="511">
        <v>1749300</v>
      </c>
      <c r="E326" s="512">
        <v>1</v>
      </c>
      <c r="F326" s="510" t="s">
        <v>1466</v>
      </c>
      <c r="G326" s="491">
        <v>42736</v>
      </c>
      <c r="H326" s="439" t="s">
        <v>56</v>
      </c>
      <c r="I326" s="452" t="s">
        <v>1136</v>
      </c>
      <c r="J326" s="439" t="s">
        <v>1137</v>
      </c>
      <c r="K326" s="452" t="s">
        <v>58</v>
      </c>
      <c r="L326" s="492">
        <f t="shared" si="10"/>
        <v>1749300</v>
      </c>
      <c r="M326" s="576">
        <f t="shared" si="11"/>
        <v>1749300</v>
      </c>
      <c r="N326" s="452" t="s">
        <v>246</v>
      </c>
      <c r="O326" s="452" t="s">
        <v>724</v>
      </c>
      <c r="P326" s="493" t="s">
        <v>1138</v>
      </c>
      <c r="Q326" s="569" t="s">
        <v>1556</v>
      </c>
      <c r="R326" s="900" t="s">
        <v>2007</v>
      </c>
      <c r="S326" s="421"/>
      <c r="T326" s="421"/>
      <c r="U326" s="421"/>
      <c r="V326" s="421"/>
      <c r="W326" s="421"/>
      <c r="X326" s="421"/>
      <c r="Y326" s="421"/>
      <c r="Z326" s="421"/>
      <c r="AA326" s="421"/>
      <c r="AB326" s="421"/>
      <c r="AC326" s="421"/>
      <c r="AD326" s="421"/>
      <c r="AE326" s="421"/>
      <c r="AF326" s="421"/>
      <c r="AG326" s="421"/>
      <c r="AH326" s="421"/>
      <c r="AI326" s="421"/>
      <c r="AJ326" s="421"/>
      <c r="AK326" s="421"/>
      <c r="AL326" s="421"/>
      <c r="AM326" s="421"/>
      <c r="AN326" s="421"/>
      <c r="AO326" s="421"/>
      <c r="AP326" s="421"/>
      <c r="AQ326" s="421"/>
    </row>
    <row r="327" spans="1:43" ht="76.5" x14ac:dyDescent="0.25">
      <c r="A327" s="502"/>
      <c r="B327" s="509" t="s">
        <v>1587</v>
      </c>
      <c r="C327" s="510"/>
      <c r="D327" s="511">
        <v>4475000</v>
      </c>
      <c r="E327" s="512">
        <v>1</v>
      </c>
      <c r="F327" s="510" t="s">
        <v>1466</v>
      </c>
      <c r="G327" s="491">
        <v>42736</v>
      </c>
      <c r="H327" s="439" t="s">
        <v>56</v>
      </c>
      <c r="I327" s="452" t="s">
        <v>1136</v>
      </c>
      <c r="J327" s="439" t="s">
        <v>1137</v>
      </c>
      <c r="K327" s="452" t="s">
        <v>58</v>
      </c>
      <c r="L327" s="492">
        <f t="shared" si="10"/>
        <v>4475000</v>
      </c>
      <c r="M327" s="576">
        <f t="shared" si="11"/>
        <v>4475000</v>
      </c>
      <c r="N327" s="452" t="s">
        <v>246</v>
      </c>
      <c r="O327" s="452" t="s">
        <v>724</v>
      </c>
      <c r="P327" s="493" t="s">
        <v>1138</v>
      </c>
      <c r="Q327" s="569" t="s">
        <v>1556</v>
      </c>
      <c r="R327" s="900" t="s">
        <v>2007</v>
      </c>
      <c r="S327" s="421"/>
      <c r="T327" s="421"/>
      <c r="U327" s="421"/>
      <c r="V327" s="421"/>
      <c r="W327" s="421"/>
      <c r="X327" s="421"/>
      <c r="Y327" s="421"/>
      <c r="Z327" s="421"/>
      <c r="AA327" s="421"/>
      <c r="AB327" s="421"/>
      <c r="AC327" s="421"/>
      <c r="AD327" s="421"/>
      <c r="AE327" s="421"/>
      <c r="AF327" s="421"/>
      <c r="AG327" s="421"/>
      <c r="AH327" s="421"/>
      <c r="AI327" s="421"/>
      <c r="AJ327" s="421"/>
      <c r="AK327" s="421"/>
      <c r="AL327" s="421"/>
      <c r="AM327" s="421"/>
      <c r="AN327" s="421"/>
      <c r="AO327" s="421"/>
      <c r="AP327" s="421"/>
      <c r="AQ327" s="421"/>
    </row>
    <row r="328" spans="1:43" ht="89.25" x14ac:dyDescent="0.25">
      <c r="A328" s="502"/>
      <c r="B328" s="515" t="s">
        <v>1588</v>
      </c>
      <c r="C328" s="510"/>
      <c r="D328" s="513">
        <v>12000000</v>
      </c>
      <c r="E328" s="512">
        <v>1</v>
      </c>
      <c r="F328" s="451" t="s">
        <v>1466</v>
      </c>
      <c r="G328" s="491">
        <v>42736</v>
      </c>
      <c r="H328" s="439" t="s">
        <v>56</v>
      </c>
      <c r="I328" s="452" t="s">
        <v>1136</v>
      </c>
      <c r="J328" s="439" t="s">
        <v>1137</v>
      </c>
      <c r="K328" s="452" t="s">
        <v>58</v>
      </c>
      <c r="L328" s="492">
        <f t="shared" si="10"/>
        <v>12000000</v>
      </c>
      <c r="M328" s="576">
        <f t="shared" si="11"/>
        <v>12000000</v>
      </c>
      <c r="N328" s="452" t="s">
        <v>246</v>
      </c>
      <c r="O328" s="452" t="s">
        <v>724</v>
      </c>
      <c r="P328" s="493" t="s">
        <v>1138</v>
      </c>
      <c r="Q328" s="569" t="s">
        <v>1556</v>
      </c>
      <c r="R328" s="900" t="s">
        <v>2007</v>
      </c>
      <c r="S328" s="421"/>
      <c r="T328" s="421"/>
      <c r="U328" s="421"/>
      <c r="V328" s="421"/>
      <c r="W328" s="421"/>
      <c r="X328" s="421"/>
      <c r="Y328" s="421"/>
      <c r="Z328" s="421"/>
      <c r="AA328" s="421"/>
      <c r="AB328" s="421"/>
      <c r="AC328" s="421"/>
      <c r="AD328" s="421"/>
      <c r="AE328" s="421"/>
      <c r="AF328" s="421"/>
      <c r="AG328" s="421"/>
      <c r="AH328" s="421"/>
      <c r="AI328" s="421"/>
      <c r="AJ328" s="421"/>
      <c r="AK328" s="421"/>
      <c r="AL328" s="421"/>
      <c r="AM328" s="421"/>
      <c r="AN328" s="421"/>
      <c r="AO328" s="421"/>
      <c r="AP328" s="421"/>
      <c r="AQ328" s="421"/>
    </row>
    <row r="329" spans="1:43" ht="76.5" x14ac:dyDescent="0.25">
      <c r="A329" s="446"/>
      <c r="B329" s="440" t="s">
        <v>1589</v>
      </c>
      <c r="C329" s="440" t="s">
        <v>1590</v>
      </c>
      <c r="D329" s="497">
        <v>71428.570000000007</v>
      </c>
      <c r="E329" s="445">
        <v>700</v>
      </c>
      <c r="F329" s="442" t="s">
        <v>73</v>
      </c>
      <c r="G329" s="491">
        <v>42736</v>
      </c>
      <c r="H329" s="439" t="s">
        <v>56</v>
      </c>
      <c r="I329" s="439" t="s">
        <v>1136</v>
      </c>
      <c r="J329" s="439" t="s">
        <v>1137</v>
      </c>
      <c r="K329" s="439" t="s">
        <v>58</v>
      </c>
      <c r="L329" s="492">
        <f t="shared" si="10"/>
        <v>49999999.000000007</v>
      </c>
      <c r="M329" s="576">
        <f t="shared" si="11"/>
        <v>49999999.000000007</v>
      </c>
      <c r="N329" s="439" t="s">
        <v>246</v>
      </c>
      <c r="O329" s="439" t="s">
        <v>724</v>
      </c>
      <c r="P329" s="493" t="s">
        <v>1138</v>
      </c>
      <c r="Q329" s="569" t="s">
        <v>1556</v>
      </c>
      <c r="R329" s="900" t="s">
        <v>2007</v>
      </c>
      <c r="S329" s="421"/>
      <c r="T329" s="421"/>
      <c r="U329" s="421"/>
      <c r="V329" s="421"/>
      <c r="W329" s="421"/>
      <c r="X329" s="421"/>
      <c r="Y329" s="421"/>
      <c r="Z329" s="421"/>
      <c r="AA329" s="421"/>
      <c r="AB329" s="421"/>
      <c r="AC329" s="421"/>
      <c r="AD329" s="421"/>
      <c r="AE329" s="421"/>
      <c r="AF329" s="421"/>
      <c r="AG329" s="421"/>
      <c r="AH329" s="421"/>
      <c r="AI329" s="421"/>
      <c r="AJ329" s="421"/>
      <c r="AK329" s="421"/>
      <c r="AL329" s="421"/>
      <c r="AM329" s="421"/>
      <c r="AN329" s="421"/>
      <c r="AO329" s="421"/>
      <c r="AP329" s="421"/>
      <c r="AQ329" s="421"/>
    </row>
    <row r="330" spans="1:43" ht="76.5" x14ac:dyDescent="0.25">
      <c r="A330" s="450"/>
      <c r="B330" s="440" t="s">
        <v>1591</v>
      </c>
      <c r="C330" s="442" t="s">
        <v>1557</v>
      </c>
      <c r="D330" s="497">
        <v>739200</v>
      </c>
      <c r="E330" s="445">
        <v>32</v>
      </c>
      <c r="F330" s="442" t="s">
        <v>1557</v>
      </c>
      <c r="G330" s="491">
        <v>42736</v>
      </c>
      <c r="H330" s="439" t="s">
        <v>56</v>
      </c>
      <c r="I330" s="439" t="s">
        <v>1136</v>
      </c>
      <c r="J330" s="439" t="s">
        <v>1137</v>
      </c>
      <c r="K330" s="439" t="s">
        <v>58</v>
      </c>
      <c r="L330" s="492">
        <f t="shared" si="10"/>
        <v>23654400</v>
      </c>
      <c r="M330" s="576">
        <f t="shared" si="11"/>
        <v>23654400</v>
      </c>
      <c r="N330" s="439" t="s">
        <v>246</v>
      </c>
      <c r="O330" s="439" t="s">
        <v>724</v>
      </c>
      <c r="P330" s="493" t="s">
        <v>1138</v>
      </c>
      <c r="Q330" s="569" t="s">
        <v>1556</v>
      </c>
      <c r="R330" s="900" t="s">
        <v>2007</v>
      </c>
      <c r="S330" s="421"/>
      <c r="T330" s="421"/>
      <c r="U330" s="421"/>
      <c r="V330" s="421"/>
      <c r="W330" s="421"/>
      <c r="X330" s="421"/>
      <c r="Y330" s="421"/>
      <c r="Z330" s="421"/>
      <c r="AA330" s="421"/>
      <c r="AB330" s="421"/>
      <c r="AC330" s="421"/>
      <c r="AD330" s="421"/>
      <c r="AE330" s="421"/>
      <c r="AF330" s="421"/>
      <c r="AG330" s="421"/>
      <c r="AH330" s="421"/>
      <c r="AI330" s="421"/>
      <c r="AJ330" s="421"/>
      <c r="AK330" s="421"/>
      <c r="AL330" s="421"/>
      <c r="AM330" s="421"/>
      <c r="AN330" s="421"/>
      <c r="AO330" s="421"/>
      <c r="AP330" s="421"/>
      <c r="AQ330" s="421"/>
    </row>
    <row r="331" spans="1:43" ht="76.5" x14ac:dyDescent="0.25">
      <c r="A331" s="450"/>
      <c r="B331" s="440" t="s">
        <v>1592</v>
      </c>
      <c r="C331" s="442" t="s">
        <v>1557</v>
      </c>
      <c r="D331" s="497">
        <v>744000</v>
      </c>
      <c r="E331" s="445">
        <v>40</v>
      </c>
      <c r="F331" s="442" t="s">
        <v>1557</v>
      </c>
      <c r="G331" s="491">
        <v>42736</v>
      </c>
      <c r="H331" s="439" t="s">
        <v>56</v>
      </c>
      <c r="I331" s="439" t="s">
        <v>1136</v>
      </c>
      <c r="J331" s="439" t="s">
        <v>1137</v>
      </c>
      <c r="K331" s="439" t="s">
        <v>58</v>
      </c>
      <c r="L331" s="492">
        <f t="shared" si="10"/>
        <v>29760000</v>
      </c>
      <c r="M331" s="576">
        <f t="shared" si="11"/>
        <v>29760000</v>
      </c>
      <c r="N331" s="439" t="s">
        <v>246</v>
      </c>
      <c r="O331" s="439" t="s">
        <v>724</v>
      </c>
      <c r="P331" s="493" t="s">
        <v>1138</v>
      </c>
      <c r="Q331" s="569" t="s">
        <v>1556</v>
      </c>
      <c r="R331" s="900" t="s">
        <v>2007</v>
      </c>
      <c r="S331" s="421"/>
      <c r="T331" s="421"/>
      <c r="U331" s="421"/>
      <c r="V331" s="421"/>
      <c r="W331" s="421"/>
      <c r="X331" s="421"/>
      <c r="Y331" s="421"/>
      <c r="Z331" s="421"/>
      <c r="AA331" s="421"/>
      <c r="AB331" s="421"/>
      <c r="AC331" s="421"/>
      <c r="AD331" s="421"/>
      <c r="AE331" s="421"/>
      <c r="AF331" s="421"/>
      <c r="AG331" s="421"/>
      <c r="AH331" s="421"/>
      <c r="AI331" s="421"/>
      <c r="AJ331" s="421"/>
      <c r="AK331" s="421"/>
      <c r="AL331" s="421"/>
      <c r="AM331" s="421"/>
      <c r="AN331" s="421"/>
      <c r="AO331" s="421"/>
      <c r="AP331" s="421"/>
      <c r="AQ331" s="421"/>
    </row>
    <row r="332" spans="1:43" ht="76.5" x14ac:dyDescent="0.25">
      <c r="A332" s="571"/>
      <c r="B332" s="440" t="s">
        <v>1593</v>
      </c>
      <c r="C332" s="442" t="s">
        <v>1557</v>
      </c>
      <c r="D332" s="497">
        <v>292800</v>
      </c>
      <c r="E332" s="445">
        <v>60</v>
      </c>
      <c r="F332" s="442" t="s">
        <v>1557</v>
      </c>
      <c r="G332" s="491">
        <v>42736</v>
      </c>
      <c r="H332" s="439" t="s">
        <v>56</v>
      </c>
      <c r="I332" s="439" t="s">
        <v>1136</v>
      </c>
      <c r="J332" s="439" t="s">
        <v>1137</v>
      </c>
      <c r="K332" s="439" t="s">
        <v>58</v>
      </c>
      <c r="L332" s="492">
        <f t="shared" si="10"/>
        <v>17568000</v>
      </c>
      <c r="M332" s="576">
        <f t="shared" si="11"/>
        <v>17568000</v>
      </c>
      <c r="N332" s="439" t="s">
        <v>246</v>
      </c>
      <c r="O332" s="439" t="s">
        <v>724</v>
      </c>
      <c r="P332" s="493" t="s">
        <v>1138</v>
      </c>
      <c r="Q332" s="569" t="s">
        <v>1556</v>
      </c>
      <c r="R332" s="900" t="s">
        <v>2007</v>
      </c>
      <c r="S332" s="421"/>
      <c r="T332" s="421"/>
      <c r="U332" s="421"/>
      <c r="V332" s="421"/>
      <c r="W332" s="421"/>
      <c r="X332" s="421"/>
      <c r="Y332" s="421"/>
      <c r="Z332" s="421"/>
      <c r="AA332" s="421"/>
      <c r="AB332" s="421"/>
      <c r="AC332" s="421"/>
      <c r="AD332" s="421"/>
      <c r="AE332" s="421"/>
      <c r="AF332" s="421"/>
      <c r="AG332" s="421"/>
      <c r="AH332" s="421"/>
      <c r="AI332" s="421"/>
      <c r="AJ332" s="421"/>
      <c r="AK332" s="421"/>
      <c r="AL332" s="421"/>
      <c r="AM332" s="421"/>
      <c r="AN332" s="421"/>
      <c r="AO332" s="421"/>
      <c r="AP332" s="421"/>
      <c r="AQ332" s="421"/>
    </row>
    <row r="333" spans="1:43" ht="76.5" x14ac:dyDescent="0.25">
      <c r="A333" s="450"/>
      <c r="B333" s="440" t="s">
        <v>1594</v>
      </c>
      <c r="C333" s="442" t="s">
        <v>1558</v>
      </c>
      <c r="D333" s="497">
        <v>168000</v>
      </c>
      <c r="E333" s="445">
        <v>10</v>
      </c>
      <c r="F333" s="442" t="s">
        <v>1558</v>
      </c>
      <c r="G333" s="491">
        <v>42736</v>
      </c>
      <c r="H333" s="439" t="s">
        <v>56</v>
      </c>
      <c r="I333" s="439" t="s">
        <v>1136</v>
      </c>
      <c r="J333" s="439" t="s">
        <v>1137</v>
      </c>
      <c r="K333" s="439" t="s">
        <v>58</v>
      </c>
      <c r="L333" s="492">
        <f t="shared" si="10"/>
        <v>1680000</v>
      </c>
      <c r="M333" s="576">
        <f t="shared" si="11"/>
        <v>1680000</v>
      </c>
      <c r="N333" s="439" t="s">
        <v>246</v>
      </c>
      <c r="O333" s="439" t="s">
        <v>724</v>
      </c>
      <c r="P333" s="493" t="s">
        <v>1138</v>
      </c>
      <c r="Q333" s="569" t="s">
        <v>1556</v>
      </c>
      <c r="R333" s="900" t="s">
        <v>2007</v>
      </c>
      <c r="S333" s="421"/>
      <c r="T333" s="421"/>
      <c r="U333" s="421"/>
      <c r="V333" s="421"/>
      <c r="W333" s="421"/>
      <c r="X333" s="421"/>
      <c r="Y333" s="421"/>
      <c r="Z333" s="421"/>
      <c r="AA333" s="421"/>
      <c r="AB333" s="421"/>
      <c r="AC333" s="421"/>
      <c r="AD333" s="421"/>
      <c r="AE333" s="421"/>
      <c r="AF333" s="421"/>
      <c r="AG333" s="421"/>
      <c r="AH333" s="421"/>
      <c r="AI333" s="421"/>
      <c r="AJ333" s="421"/>
      <c r="AK333" s="421"/>
      <c r="AL333" s="421"/>
      <c r="AM333" s="421"/>
      <c r="AN333" s="421"/>
      <c r="AO333" s="421"/>
      <c r="AP333" s="421"/>
      <c r="AQ333" s="421"/>
    </row>
    <row r="334" spans="1:43" ht="76.5" x14ac:dyDescent="0.25">
      <c r="A334" s="450"/>
      <c r="B334" s="440" t="s">
        <v>1595</v>
      </c>
      <c r="C334" s="442" t="s">
        <v>1557</v>
      </c>
      <c r="D334" s="497">
        <v>844800</v>
      </c>
      <c r="E334" s="445">
        <v>8</v>
      </c>
      <c r="F334" s="442" t="s">
        <v>1557</v>
      </c>
      <c r="G334" s="491">
        <v>42736</v>
      </c>
      <c r="H334" s="439" t="s">
        <v>56</v>
      </c>
      <c r="I334" s="439" t="s">
        <v>1136</v>
      </c>
      <c r="J334" s="439" t="s">
        <v>1137</v>
      </c>
      <c r="K334" s="439" t="s">
        <v>58</v>
      </c>
      <c r="L334" s="492">
        <f t="shared" si="10"/>
        <v>6758400</v>
      </c>
      <c r="M334" s="576">
        <f t="shared" si="11"/>
        <v>6758400</v>
      </c>
      <c r="N334" s="439" t="s">
        <v>246</v>
      </c>
      <c r="O334" s="439" t="s">
        <v>724</v>
      </c>
      <c r="P334" s="493" t="s">
        <v>1138</v>
      </c>
      <c r="Q334" s="569" t="s">
        <v>1556</v>
      </c>
      <c r="R334" s="900" t="s">
        <v>2007</v>
      </c>
      <c r="S334" s="421"/>
      <c r="T334" s="421"/>
      <c r="U334" s="421"/>
      <c r="V334" s="421"/>
      <c r="W334" s="421"/>
      <c r="X334" s="421"/>
      <c r="Y334" s="421"/>
      <c r="Z334" s="421"/>
      <c r="AA334" s="421"/>
      <c r="AB334" s="421"/>
      <c r="AC334" s="421"/>
      <c r="AD334" s="421"/>
      <c r="AE334" s="421"/>
      <c r="AF334" s="421"/>
      <c r="AG334" s="421"/>
      <c r="AH334" s="421"/>
      <c r="AI334" s="421"/>
      <c r="AJ334" s="421"/>
      <c r="AK334" s="421"/>
      <c r="AL334" s="421"/>
      <c r="AM334" s="421"/>
      <c r="AN334" s="421"/>
      <c r="AO334" s="421"/>
      <c r="AP334" s="421"/>
      <c r="AQ334" s="421"/>
    </row>
    <row r="335" spans="1:43" ht="76.5" x14ac:dyDescent="0.25">
      <c r="A335" s="496"/>
      <c r="B335" s="440" t="s">
        <v>1596</v>
      </c>
      <c r="C335" s="442" t="s">
        <v>1557</v>
      </c>
      <c r="D335" s="497">
        <v>456000</v>
      </c>
      <c r="E335" s="445">
        <v>40</v>
      </c>
      <c r="F335" s="442" t="s">
        <v>1557</v>
      </c>
      <c r="G335" s="491">
        <v>42736</v>
      </c>
      <c r="H335" s="439" t="s">
        <v>56</v>
      </c>
      <c r="I335" s="439" t="s">
        <v>1136</v>
      </c>
      <c r="J335" s="439" t="s">
        <v>1137</v>
      </c>
      <c r="K335" s="439" t="s">
        <v>58</v>
      </c>
      <c r="L335" s="492">
        <f t="shared" si="10"/>
        <v>18240000</v>
      </c>
      <c r="M335" s="576">
        <f t="shared" si="11"/>
        <v>18240000</v>
      </c>
      <c r="N335" s="439" t="s">
        <v>246</v>
      </c>
      <c r="O335" s="439" t="s">
        <v>724</v>
      </c>
      <c r="P335" s="493" t="s">
        <v>1138</v>
      </c>
      <c r="Q335" s="569" t="s">
        <v>1556</v>
      </c>
      <c r="R335" s="900" t="s">
        <v>2007</v>
      </c>
      <c r="S335" s="421"/>
      <c r="T335" s="421"/>
      <c r="U335" s="421"/>
      <c r="V335" s="421"/>
      <c r="W335" s="421"/>
      <c r="X335" s="421"/>
      <c r="Y335" s="421"/>
      <c r="Z335" s="421"/>
      <c r="AA335" s="421"/>
      <c r="AB335" s="421"/>
      <c r="AC335" s="421"/>
      <c r="AD335" s="421"/>
      <c r="AE335" s="421"/>
      <c r="AF335" s="421"/>
      <c r="AG335" s="421"/>
      <c r="AH335" s="421"/>
      <c r="AI335" s="421"/>
      <c r="AJ335" s="421"/>
      <c r="AK335" s="421"/>
      <c r="AL335" s="421"/>
      <c r="AM335" s="421"/>
      <c r="AN335" s="421"/>
      <c r="AO335" s="421"/>
      <c r="AP335" s="421"/>
      <c r="AQ335" s="421"/>
    </row>
    <row r="336" spans="1:43" ht="76.5" x14ac:dyDescent="0.25">
      <c r="A336" s="496"/>
      <c r="B336" s="440" t="s">
        <v>1597</v>
      </c>
      <c r="C336" s="442" t="s">
        <v>1557</v>
      </c>
      <c r="D336" s="497">
        <v>504000</v>
      </c>
      <c r="E336" s="445">
        <v>18</v>
      </c>
      <c r="F336" s="442" t="s">
        <v>1557</v>
      </c>
      <c r="G336" s="491">
        <v>42736</v>
      </c>
      <c r="H336" s="439" t="s">
        <v>56</v>
      </c>
      <c r="I336" s="439" t="s">
        <v>1136</v>
      </c>
      <c r="J336" s="439" t="s">
        <v>1137</v>
      </c>
      <c r="K336" s="439" t="s">
        <v>58</v>
      </c>
      <c r="L336" s="492">
        <f t="shared" si="10"/>
        <v>9072000</v>
      </c>
      <c r="M336" s="576">
        <f t="shared" si="11"/>
        <v>9072000</v>
      </c>
      <c r="N336" s="439" t="s">
        <v>246</v>
      </c>
      <c r="O336" s="439" t="s">
        <v>724</v>
      </c>
      <c r="P336" s="493" t="s">
        <v>1138</v>
      </c>
      <c r="Q336" s="569" t="s">
        <v>1556</v>
      </c>
      <c r="R336" s="900" t="s">
        <v>2007</v>
      </c>
      <c r="S336" s="421"/>
      <c r="T336" s="421"/>
      <c r="U336" s="421"/>
      <c r="V336" s="421"/>
      <c r="W336" s="421"/>
      <c r="X336" s="421"/>
      <c r="Y336" s="421"/>
      <c r="Z336" s="421"/>
      <c r="AA336" s="421"/>
      <c r="AB336" s="421"/>
      <c r="AC336" s="421"/>
      <c r="AD336" s="421"/>
      <c r="AE336" s="421"/>
      <c r="AF336" s="421"/>
      <c r="AG336" s="421"/>
      <c r="AH336" s="421"/>
      <c r="AI336" s="421"/>
      <c r="AJ336" s="421"/>
      <c r="AK336" s="421"/>
      <c r="AL336" s="421"/>
      <c r="AM336" s="421"/>
      <c r="AN336" s="421"/>
      <c r="AO336" s="421"/>
      <c r="AP336" s="421"/>
      <c r="AQ336" s="421"/>
    </row>
    <row r="337" spans="1:43" ht="76.5" x14ac:dyDescent="0.25">
      <c r="A337" s="496"/>
      <c r="B337" s="440" t="s">
        <v>1598</v>
      </c>
      <c r="C337" s="442" t="s">
        <v>1559</v>
      </c>
      <c r="D337" s="497">
        <v>216000</v>
      </c>
      <c r="E337" s="445">
        <v>25</v>
      </c>
      <c r="F337" s="442" t="s">
        <v>1559</v>
      </c>
      <c r="G337" s="491">
        <v>42736</v>
      </c>
      <c r="H337" s="439" t="s">
        <v>56</v>
      </c>
      <c r="I337" s="439" t="s">
        <v>1136</v>
      </c>
      <c r="J337" s="439" t="s">
        <v>1137</v>
      </c>
      <c r="K337" s="439" t="s">
        <v>58</v>
      </c>
      <c r="L337" s="492">
        <f t="shared" si="10"/>
        <v>5400000</v>
      </c>
      <c r="M337" s="576">
        <f t="shared" si="11"/>
        <v>5400000</v>
      </c>
      <c r="N337" s="439" t="s">
        <v>246</v>
      </c>
      <c r="O337" s="439" t="s">
        <v>724</v>
      </c>
      <c r="P337" s="493" t="s">
        <v>1138</v>
      </c>
      <c r="Q337" s="569" t="s">
        <v>1556</v>
      </c>
      <c r="R337" s="900" t="s">
        <v>2007</v>
      </c>
      <c r="S337" s="421"/>
      <c r="T337" s="421"/>
      <c r="U337" s="421"/>
      <c r="V337" s="421"/>
      <c r="W337" s="421"/>
      <c r="X337" s="421"/>
      <c r="Y337" s="421"/>
      <c r="Z337" s="421"/>
      <c r="AA337" s="421"/>
      <c r="AB337" s="421"/>
      <c r="AC337" s="421"/>
      <c r="AD337" s="421"/>
      <c r="AE337" s="421"/>
      <c r="AF337" s="421"/>
      <c r="AG337" s="421"/>
      <c r="AH337" s="421"/>
      <c r="AI337" s="421"/>
      <c r="AJ337" s="421"/>
      <c r="AK337" s="421"/>
      <c r="AL337" s="421"/>
      <c r="AM337" s="421"/>
      <c r="AN337" s="421"/>
      <c r="AO337" s="421"/>
      <c r="AP337" s="421"/>
      <c r="AQ337" s="421"/>
    </row>
    <row r="338" spans="1:43" ht="76.5" x14ac:dyDescent="0.25">
      <c r="A338" s="496"/>
      <c r="B338" s="440" t="s">
        <v>1599</v>
      </c>
      <c r="C338" s="442" t="s">
        <v>1559</v>
      </c>
      <c r="D338" s="497">
        <v>228000</v>
      </c>
      <c r="E338" s="445">
        <v>25</v>
      </c>
      <c r="F338" s="442" t="s">
        <v>1559</v>
      </c>
      <c r="G338" s="491">
        <v>42736</v>
      </c>
      <c r="H338" s="439" t="s">
        <v>56</v>
      </c>
      <c r="I338" s="439" t="s">
        <v>1136</v>
      </c>
      <c r="J338" s="439" t="s">
        <v>1137</v>
      </c>
      <c r="K338" s="439" t="s">
        <v>58</v>
      </c>
      <c r="L338" s="492">
        <f t="shared" si="10"/>
        <v>5700000</v>
      </c>
      <c r="M338" s="576">
        <f t="shared" si="11"/>
        <v>5700000</v>
      </c>
      <c r="N338" s="439" t="s">
        <v>246</v>
      </c>
      <c r="O338" s="439" t="s">
        <v>724</v>
      </c>
      <c r="P338" s="493" t="s">
        <v>1138</v>
      </c>
      <c r="Q338" s="569" t="s">
        <v>1556</v>
      </c>
      <c r="R338" s="900" t="s">
        <v>2007</v>
      </c>
      <c r="S338" s="421"/>
      <c r="T338" s="421"/>
      <c r="U338" s="421"/>
      <c r="V338" s="421"/>
      <c r="W338" s="421"/>
      <c r="X338" s="421"/>
      <c r="Y338" s="421"/>
      <c r="Z338" s="421"/>
      <c r="AA338" s="421"/>
      <c r="AB338" s="421"/>
      <c r="AC338" s="421"/>
      <c r="AD338" s="421"/>
      <c r="AE338" s="421"/>
      <c r="AF338" s="421"/>
      <c r="AG338" s="421"/>
      <c r="AH338" s="421"/>
      <c r="AI338" s="421"/>
      <c r="AJ338" s="421"/>
      <c r="AK338" s="421"/>
      <c r="AL338" s="421"/>
      <c r="AM338" s="421"/>
      <c r="AN338" s="421"/>
      <c r="AO338" s="421"/>
      <c r="AP338" s="421"/>
      <c r="AQ338" s="421"/>
    </row>
    <row r="339" spans="1:43" ht="76.5" x14ac:dyDescent="0.25">
      <c r="A339" s="450"/>
      <c r="B339" s="440" t="s">
        <v>1600</v>
      </c>
      <c r="C339" s="442" t="s">
        <v>1560</v>
      </c>
      <c r="D339" s="497">
        <v>166000</v>
      </c>
      <c r="E339" s="445">
        <v>24</v>
      </c>
      <c r="F339" s="442" t="s">
        <v>1560</v>
      </c>
      <c r="G339" s="491">
        <v>42736</v>
      </c>
      <c r="H339" s="439" t="s">
        <v>56</v>
      </c>
      <c r="I339" s="439" t="s">
        <v>1136</v>
      </c>
      <c r="J339" s="439" t="s">
        <v>1137</v>
      </c>
      <c r="K339" s="439" t="s">
        <v>58</v>
      </c>
      <c r="L339" s="492">
        <f t="shared" si="10"/>
        <v>3984000</v>
      </c>
      <c r="M339" s="576">
        <f t="shared" si="11"/>
        <v>3984000</v>
      </c>
      <c r="N339" s="439" t="s">
        <v>246</v>
      </c>
      <c r="O339" s="439" t="s">
        <v>724</v>
      </c>
      <c r="P339" s="493" t="s">
        <v>1138</v>
      </c>
      <c r="Q339" s="569" t="s">
        <v>1556</v>
      </c>
      <c r="R339" s="900" t="s">
        <v>2007</v>
      </c>
      <c r="S339" s="421"/>
      <c r="T339" s="421"/>
      <c r="U339" s="421"/>
      <c r="V339" s="421"/>
      <c r="W339" s="421"/>
      <c r="X339" s="421"/>
      <c r="Y339" s="421"/>
      <c r="Z339" s="421"/>
      <c r="AA339" s="421"/>
      <c r="AB339" s="421"/>
      <c r="AC339" s="421"/>
      <c r="AD339" s="421"/>
      <c r="AE339" s="421"/>
      <c r="AF339" s="421"/>
      <c r="AG339" s="421"/>
      <c r="AH339" s="421"/>
      <c r="AI339" s="421"/>
      <c r="AJ339" s="421"/>
      <c r="AK339" s="421"/>
      <c r="AL339" s="421"/>
      <c r="AM339" s="421"/>
      <c r="AN339" s="421"/>
      <c r="AO339" s="421"/>
      <c r="AP339" s="421"/>
      <c r="AQ339" s="421"/>
    </row>
    <row r="340" spans="1:43" ht="76.5" x14ac:dyDescent="0.25">
      <c r="A340" s="450"/>
      <c r="B340" s="440" t="s">
        <v>1601</v>
      </c>
      <c r="C340" s="442" t="s">
        <v>1560</v>
      </c>
      <c r="D340" s="497">
        <v>122000</v>
      </c>
      <c r="E340" s="445">
        <v>48</v>
      </c>
      <c r="F340" s="442" t="s">
        <v>1560</v>
      </c>
      <c r="G340" s="491">
        <v>42736</v>
      </c>
      <c r="H340" s="439" t="s">
        <v>56</v>
      </c>
      <c r="I340" s="439" t="s">
        <v>1136</v>
      </c>
      <c r="J340" s="439" t="s">
        <v>1137</v>
      </c>
      <c r="K340" s="439" t="s">
        <v>58</v>
      </c>
      <c r="L340" s="492">
        <f t="shared" si="10"/>
        <v>5856000</v>
      </c>
      <c r="M340" s="576">
        <f t="shared" si="11"/>
        <v>5856000</v>
      </c>
      <c r="N340" s="439" t="s">
        <v>246</v>
      </c>
      <c r="O340" s="439" t="s">
        <v>724</v>
      </c>
      <c r="P340" s="493" t="s">
        <v>1138</v>
      </c>
      <c r="Q340" s="569" t="s">
        <v>1556</v>
      </c>
      <c r="R340" s="900" t="s">
        <v>2007</v>
      </c>
      <c r="S340" s="421"/>
      <c r="T340" s="421"/>
      <c r="U340" s="421"/>
      <c r="V340" s="421"/>
      <c r="W340" s="421"/>
      <c r="X340" s="421"/>
      <c r="Y340" s="421"/>
      <c r="Z340" s="421"/>
      <c r="AA340" s="421"/>
      <c r="AB340" s="421"/>
      <c r="AC340" s="421"/>
      <c r="AD340" s="421"/>
      <c r="AE340" s="421"/>
      <c r="AF340" s="421"/>
      <c r="AG340" s="421"/>
      <c r="AH340" s="421"/>
      <c r="AI340" s="421"/>
      <c r="AJ340" s="421"/>
      <c r="AK340" s="421"/>
      <c r="AL340" s="421"/>
      <c r="AM340" s="421"/>
      <c r="AN340" s="421"/>
      <c r="AO340" s="421"/>
      <c r="AP340" s="421"/>
      <c r="AQ340" s="421"/>
    </row>
    <row r="341" spans="1:43" ht="76.5" x14ac:dyDescent="0.25">
      <c r="A341" s="450"/>
      <c r="B341" s="440" t="s">
        <v>1602</v>
      </c>
      <c r="C341" s="442" t="s">
        <v>1561</v>
      </c>
      <c r="D341" s="497">
        <v>235000</v>
      </c>
      <c r="E341" s="445">
        <v>10</v>
      </c>
      <c r="F341" s="442" t="s">
        <v>1561</v>
      </c>
      <c r="G341" s="491">
        <v>42736</v>
      </c>
      <c r="H341" s="439" t="s">
        <v>56</v>
      </c>
      <c r="I341" s="439" t="s">
        <v>1136</v>
      </c>
      <c r="J341" s="439" t="s">
        <v>1137</v>
      </c>
      <c r="K341" s="439" t="s">
        <v>58</v>
      </c>
      <c r="L341" s="492">
        <f t="shared" si="10"/>
        <v>2350000</v>
      </c>
      <c r="M341" s="576">
        <f t="shared" si="11"/>
        <v>2350000</v>
      </c>
      <c r="N341" s="439" t="s">
        <v>246</v>
      </c>
      <c r="O341" s="439" t="s">
        <v>724</v>
      </c>
      <c r="P341" s="493" t="s">
        <v>1138</v>
      </c>
      <c r="Q341" s="569" t="s">
        <v>1556</v>
      </c>
      <c r="R341" s="900" t="s">
        <v>2007</v>
      </c>
      <c r="S341" s="421"/>
      <c r="T341" s="421"/>
      <c r="U341" s="421"/>
      <c r="V341" s="421"/>
      <c r="W341" s="421"/>
      <c r="X341" s="421"/>
      <c r="Y341" s="421"/>
      <c r="Z341" s="421"/>
      <c r="AA341" s="421"/>
      <c r="AB341" s="421"/>
      <c r="AC341" s="421"/>
      <c r="AD341" s="421"/>
      <c r="AE341" s="421"/>
      <c r="AF341" s="421"/>
      <c r="AG341" s="421"/>
      <c r="AH341" s="421"/>
      <c r="AI341" s="421"/>
      <c r="AJ341" s="421"/>
      <c r="AK341" s="421"/>
      <c r="AL341" s="421"/>
      <c r="AM341" s="421"/>
      <c r="AN341" s="421"/>
      <c r="AO341" s="421"/>
      <c r="AP341" s="421"/>
      <c r="AQ341" s="421"/>
    </row>
    <row r="342" spans="1:43" ht="76.5" x14ac:dyDescent="0.25">
      <c r="A342" s="450"/>
      <c r="B342" s="440" t="s">
        <v>1603</v>
      </c>
      <c r="C342" s="442" t="s">
        <v>1562</v>
      </c>
      <c r="D342" s="497">
        <v>490000</v>
      </c>
      <c r="E342" s="445">
        <v>10</v>
      </c>
      <c r="F342" s="442" t="s">
        <v>1562</v>
      </c>
      <c r="G342" s="491">
        <v>42736</v>
      </c>
      <c r="H342" s="439" t="s">
        <v>56</v>
      </c>
      <c r="I342" s="439" t="s">
        <v>1136</v>
      </c>
      <c r="J342" s="439" t="s">
        <v>1137</v>
      </c>
      <c r="K342" s="439" t="s">
        <v>58</v>
      </c>
      <c r="L342" s="492">
        <f t="shared" si="10"/>
        <v>4900000</v>
      </c>
      <c r="M342" s="576">
        <f t="shared" si="11"/>
        <v>4900000</v>
      </c>
      <c r="N342" s="439" t="s">
        <v>246</v>
      </c>
      <c r="O342" s="439" t="s">
        <v>724</v>
      </c>
      <c r="P342" s="493" t="s">
        <v>1138</v>
      </c>
      <c r="Q342" s="569" t="s">
        <v>1556</v>
      </c>
      <c r="R342" s="900" t="s">
        <v>2007</v>
      </c>
      <c r="S342" s="421"/>
      <c r="T342" s="421"/>
      <c r="U342" s="421"/>
      <c r="V342" s="421"/>
      <c r="W342" s="421"/>
      <c r="X342" s="421"/>
      <c r="Y342" s="421"/>
      <c r="Z342" s="421"/>
      <c r="AA342" s="421"/>
      <c r="AB342" s="421"/>
      <c r="AC342" s="421"/>
      <c r="AD342" s="421"/>
      <c r="AE342" s="421"/>
      <c r="AF342" s="421"/>
      <c r="AG342" s="421"/>
      <c r="AH342" s="421"/>
      <c r="AI342" s="421"/>
      <c r="AJ342" s="421"/>
      <c r="AK342" s="421"/>
      <c r="AL342" s="421"/>
      <c r="AM342" s="421"/>
      <c r="AN342" s="421"/>
      <c r="AO342" s="421"/>
      <c r="AP342" s="421"/>
      <c r="AQ342" s="421"/>
    </row>
    <row r="343" spans="1:43" ht="76.5" x14ac:dyDescent="0.25">
      <c r="A343" s="450"/>
      <c r="B343" s="440" t="s">
        <v>1604</v>
      </c>
      <c r="C343" s="442" t="s">
        <v>1563</v>
      </c>
      <c r="D343" s="497">
        <v>410000</v>
      </c>
      <c r="E343" s="445">
        <v>24</v>
      </c>
      <c r="F343" s="442" t="s">
        <v>1563</v>
      </c>
      <c r="G343" s="491">
        <v>42736</v>
      </c>
      <c r="H343" s="439" t="s">
        <v>56</v>
      </c>
      <c r="I343" s="439" t="s">
        <v>1136</v>
      </c>
      <c r="J343" s="439" t="s">
        <v>1137</v>
      </c>
      <c r="K343" s="439" t="s">
        <v>58</v>
      </c>
      <c r="L343" s="492">
        <f t="shared" si="10"/>
        <v>9840000</v>
      </c>
      <c r="M343" s="576">
        <f t="shared" si="11"/>
        <v>9840000</v>
      </c>
      <c r="N343" s="439" t="s">
        <v>246</v>
      </c>
      <c r="O343" s="439" t="s">
        <v>724</v>
      </c>
      <c r="P343" s="493" t="s">
        <v>1138</v>
      </c>
      <c r="Q343" s="569" t="s">
        <v>1556</v>
      </c>
      <c r="R343" s="900" t="s">
        <v>2007</v>
      </c>
      <c r="S343" s="421"/>
      <c r="T343" s="421"/>
      <c r="U343" s="421"/>
      <c r="V343" s="421"/>
      <c r="W343" s="421"/>
      <c r="X343" s="421"/>
      <c r="Y343" s="421"/>
      <c r="Z343" s="421"/>
      <c r="AA343" s="421"/>
      <c r="AB343" s="421"/>
      <c r="AC343" s="421"/>
      <c r="AD343" s="421"/>
      <c r="AE343" s="421"/>
      <c r="AF343" s="421"/>
      <c r="AG343" s="421"/>
      <c r="AH343" s="421"/>
      <c r="AI343" s="421"/>
      <c r="AJ343" s="421"/>
      <c r="AK343" s="421"/>
      <c r="AL343" s="421"/>
      <c r="AM343" s="421"/>
      <c r="AN343" s="421"/>
      <c r="AO343" s="421"/>
      <c r="AP343" s="421"/>
      <c r="AQ343" s="421"/>
    </row>
    <row r="344" spans="1:43" ht="76.5" x14ac:dyDescent="0.25">
      <c r="A344" s="450"/>
      <c r="B344" s="440" t="s">
        <v>1605</v>
      </c>
      <c r="C344" s="442" t="s">
        <v>1564</v>
      </c>
      <c r="D344" s="497">
        <v>132600</v>
      </c>
      <c r="E344" s="445">
        <v>24</v>
      </c>
      <c r="F344" s="442" t="s">
        <v>1564</v>
      </c>
      <c r="G344" s="491">
        <v>42736</v>
      </c>
      <c r="H344" s="439" t="s">
        <v>56</v>
      </c>
      <c r="I344" s="439" t="s">
        <v>1136</v>
      </c>
      <c r="J344" s="439" t="s">
        <v>1137</v>
      </c>
      <c r="K344" s="439" t="s">
        <v>58</v>
      </c>
      <c r="L344" s="492">
        <f t="shared" si="10"/>
        <v>3182400</v>
      </c>
      <c r="M344" s="576">
        <f t="shared" si="11"/>
        <v>3182400</v>
      </c>
      <c r="N344" s="439" t="s">
        <v>246</v>
      </c>
      <c r="O344" s="439" t="s">
        <v>724</v>
      </c>
      <c r="P344" s="493" t="s">
        <v>1138</v>
      </c>
      <c r="Q344" s="569" t="s">
        <v>1556</v>
      </c>
      <c r="R344" s="900" t="s">
        <v>2007</v>
      </c>
      <c r="S344" s="421"/>
      <c r="T344" s="421"/>
      <c r="U344" s="421"/>
      <c r="V344" s="421"/>
      <c r="W344" s="421"/>
      <c r="X344" s="421"/>
      <c r="Y344" s="421"/>
      <c r="Z344" s="421"/>
      <c r="AA344" s="421"/>
      <c r="AB344" s="421"/>
      <c r="AC344" s="421"/>
      <c r="AD344" s="421"/>
      <c r="AE344" s="421"/>
      <c r="AF344" s="421"/>
      <c r="AG344" s="421"/>
      <c r="AH344" s="421"/>
      <c r="AI344" s="421"/>
      <c r="AJ344" s="421"/>
      <c r="AK344" s="421"/>
      <c r="AL344" s="421"/>
      <c r="AM344" s="421"/>
      <c r="AN344" s="421"/>
      <c r="AO344" s="421"/>
      <c r="AP344" s="421"/>
      <c r="AQ344" s="421"/>
    </row>
    <row r="345" spans="1:43" ht="76.5" x14ac:dyDescent="0.25">
      <c r="A345" s="450"/>
      <c r="B345" s="440" t="s">
        <v>1606</v>
      </c>
      <c r="C345" s="442" t="s">
        <v>1565</v>
      </c>
      <c r="D345" s="497">
        <v>158800</v>
      </c>
      <c r="E345" s="445">
        <v>20</v>
      </c>
      <c r="F345" s="442" t="s">
        <v>1565</v>
      </c>
      <c r="G345" s="491">
        <v>42736</v>
      </c>
      <c r="H345" s="439" t="s">
        <v>56</v>
      </c>
      <c r="I345" s="439" t="s">
        <v>1136</v>
      </c>
      <c r="J345" s="439" t="s">
        <v>1137</v>
      </c>
      <c r="K345" s="439" t="s">
        <v>58</v>
      </c>
      <c r="L345" s="492">
        <f t="shared" si="10"/>
        <v>3176000</v>
      </c>
      <c r="M345" s="576">
        <f t="shared" si="11"/>
        <v>3176000</v>
      </c>
      <c r="N345" s="439" t="s">
        <v>246</v>
      </c>
      <c r="O345" s="439" t="s">
        <v>724</v>
      </c>
      <c r="P345" s="493" t="s">
        <v>1138</v>
      </c>
      <c r="Q345" s="569" t="s">
        <v>1556</v>
      </c>
      <c r="R345" s="900" t="s">
        <v>2007</v>
      </c>
      <c r="S345" s="421"/>
      <c r="T345" s="421"/>
      <c r="U345" s="421"/>
      <c r="V345" s="421"/>
      <c r="W345" s="421"/>
      <c r="X345" s="421"/>
      <c r="Y345" s="421"/>
      <c r="Z345" s="421"/>
      <c r="AA345" s="421"/>
      <c r="AB345" s="421"/>
      <c r="AC345" s="421"/>
      <c r="AD345" s="421"/>
      <c r="AE345" s="421"/>
      <c r="AF345" s="421"/>
      <c r="AG345" s="421"/>
      <c r="AH345" s="421"/>
      <c r="AI345" s="421"/>
      <c r="AJ345" s="421"/>
      <c r="AK345" s="421"/>
      <c r="AL345" s="421"/>
      <c r="AM345" s="421"/>
      <c r="AN345" s="421"/>
      <c r="AO345" s="421"/>
      <c r="AP345" s="421"/>
      <c r="AQ345" s="421"/>
    </row>
    <row r="346" spans="1:43" ht="76.5" x14ac:dyDescent="0.25">
      <c r="A346" s="496"/>
      <c r="B346" s="440" t="s">
        <v>1607</v>
      </c>
      <c r="C346" s="440" t="s">
        <v>1607</v>
      </c>
      <c r="D346" s="497">
        <v>126029</v>
      </c>
      <c r="E346" s="445">
        <v>10</v>
      </c>
      <c r="F346" s="442" t="s">
        <v>73</v>
      </c>
      <c r="G346" s="491">
        <v>42736</v>
      </c>
      <c r="H346" s="439" t="s">
        <v>56</v>
      </c>
      <c r="I346" s="439" t="s">
        <v>1136</v>
      </c>
      <c r="J346" s="439" t="s">
        <v>1566</v>
      </c>
      <c r="K346" s="439" t="s">
        <v>58</v>
      </c>
      <c r="L346" s="492">
        <f t="shared" si="10"/>
        <v>1260290</v>
      </c>
      <c r="M346" s="576">
        <f t="shared" si="11"/>
        <v>1260290</v>
      </c>
      <c r="N346" s="439" t="s">
        <v>246</v>
      </c>
      <c r="O346" s="439" t="s">
        <v>724</v>
      </c>
      <c r="P346" s="493" t="s">
        <v>1138</v>
      </c>
      <c r="Q346" s="569" t="s">
        <v>1556</v>
      </c>
      <c r="R346" s="900" t="s">
        <v>2369</v>
      </c>
      <c r="S346" s="421"/>
      <c r="T346" s="421"/>
      <c r="U346" s="421"/>
      <c r="V346" s="421"/>
      <c r="W346" s="421"/>
      <c r="X346" s="421"/>
      <c r="Y346" s="421"/>
      <c r="Z346" s="421"/>
      <c r="AA346" s="421"/>
      <c r="AB346" s="421"/>
      <c r="AC346" s="421"/>
      <c r="AD346" s="421"/>
      <c r="AE346" s="421"/>
      <c r="AF346" s="421"/>
      <c r="AG346" s="421"/>
      <c r="AH346" s="421"/>
      <c r="AI346" s="421"/>
      <c r="AJ346" s="421"/>
      <c r="AK346" s="421"/>
      <c r="AL346" s="421"/>
      <c r="AM346" s="421"/>
      <c r="AN346" s="421"/>
      <c r="AO346" s="421"/>
      <c r="AP346" s="421"/>
      <c r="AQ346" s="421"/>
    </row>
    <row r="347" spans="1:43" s="902" customFormat="1" ht="76.5" x14ac:dyDescent="0.25">
      <c r="A347" s="498"/>
      <c r="B347" s="531" t="s">
        <v>1615</v>
      </c>
      <c r="C347" s="532" t="s">
        <v>1616</v>
      </c>
      <c r="D347" s="533">
        <v>125000000</v>
      </c>
      <c r="E347" s="534">
        <v>1</v>
      </c>
      <c r="F347" s="535" t="s">
        <v>73</v>
      </c>
      <c r="G347" s="536">
        <v>42736</v>
      </c>
      <c r="H347" s="455" t="s">
        <v>56</v>
      </c>
      <c r="I347" s="455" t="s">
        <v>1136</v>
      </c>
      <c r="J347" s="455" t="s">
        <v>1566</v>
      </c>
      <c r="K347" s="455" t="s">
        <v>58</v>
      </c>
      <c r="L347" s="492">
        <f>SUM(D347*E347)</f>
        <v>125000000</v>
      </c>
      <c r="M347" s="576">
        <f>SUM(D347*E347)</f>
        <v>125000000</v>
      </c>
      <c r="N347" s="455" t="s">
        <v>246</v>
      </c>
      <c r="O347" s="455" t="s">
        <v>724</v>
      </c>
      <c r="P347" s="537" t="s">
        <v>1138</v>
      </c>
      <c r="Q347" s="580" t="s">
        <v>1556</v>
      </c>
      <c r="R347" s="900" t="s">
        <v>2368</v>
      </c>
    </row>
    <row r="348" spans="1:43" ht="76.5" x14ac:dyDescent="0.25">
      <c r="A348" s="496"/>
      <c r="B348" s="440" t="s">
        <v>1720</v>
      </c>
      <c r="C348" s="440" t="s">
        <v>1720</v>
      </c>
      <c r="D348" s="497">
        <v>2736</v>
      </c>
      <c r="E348" s="445">
        <v>4000</v>
      </c>
      <c r="F348" s="442" t="s">
        <v>73</v>
      </c>
      <c r="G348" s="491">
        <v>42736</v>
      </c>
      <c r="H348" s="439" t="s">
        <v>56</v>
      </c>
      <c r="I348" s="439" t="s">
        <v>1136</v>
      </c>
      <c r="J348" s="439" t="s">
        <v>884</v>
      </c>
      <c r="K348" s="439" t="s">
        <v>58</v>
      </c>
      <c r="L348" s="492">
        <f t="shared" si="10"/>
        <v>10944000</v>
      </c>
      <c r="M348" s="576">
        <f t="shared" si="11"/>
        <v>10944000</v>
      </c>
      <c r="N348" s="439" t="s">
        <v>246</v>
      </c>
      <c r="O348" s="439" t="s">
        <v>724</v>
      </c>
      <c r="P348" s="493" t="s">
        <v>1138</v>
      </c>
      <c r="Q348" s="569" t="s">
        <v>1556</v>
      </c>
      <c r="R348" s="900" t="s">
        <v>1747</v>
      </c>
      <c r="S348" s="421"/>
      <c r="T348" s="421"/>
      <c r="U348" s="421"/>
      <c r="V348" s="421"/>
      <c r="W348" s="421"/>
      <c r="X348" s="421"/>
      <c r="Y348" s="421"/>
      <c r="Z348" s="421"/>
      <c r="AA348" s="421"/>
      <c r="AB348" s="421"/>
      <c r="AC348" s="421"/>
      <c r="AD348" s="421"/>
      <c r="AE348" s="421"/>
      <c r="AF348" s="421"/>
      <c r="AG348" s="421"/>
      <c r="AH348" s="421"/>
      <c r="AI348" s="421"/>
      <c r="AJ348" s="421"/>
      <c r="AK348" s="421"/>
      <c r="AL348" s="421"/>
      <c r="AM348" s="421"/>
      <c r="AN348" s="421"/>
      <c r="AO348" s="421"/>
      <c r="AP348" s="421"/>
      <c r="AQ348" s="421"/>
    </row>
    <row r="349" spans="1:43" ht="76.5" x14ac:dyDescent="0.25">
      <c r="A349" s="496"/>
      <c r="B349" s="440" t="s">
        <v>1721</v>
      </c>
      <c r="C349" s="440" t="s">
        <v>1721</v>
      </c>
      <c r="D349" s="497">
        <v>11000</v>
      </c>
      <c r="E349" s="445">
        <v>450</v>
      </c>
      <c r="F349" s="442" t="s">
        <v>73</v>
      </c>
      <c r="G349" s="491">
        <v>42736</v>
      </c>
      <c r="H349" s="439" t="s">
        <v>56</v>
      </c>
      <c r="I349" s="439" t="s">
        <v>1136</v>
      </c>
      <c r="J349" s="439" t="s">
        <v>1567</v>
      </c>
      <c r="K349" s="439" t="s">
        <v>58</v>
      </c>
      <c r="L349" s="492">
        <v>4949166</v>
      </c>
      <c r="M349" s="576">
        <v>4950834</v>
      </c>
      <c r="N349" s="439" t="s">
        <v>246</v>
      </c>
      <c r="O349" s="439" t="s">
        <v>724</v>
      </c>
      <c r="P349" s="493" t="s">
        <v>1138</v>
      </c>
      <c r="Q349" s="569" t="s">
        <v>1556</v>
      </c>
      <c r="R349" s="900" t="s">
        <v>1747</v>
      </c>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c r="AP349" s="421"/>
      <c r="AQ349" s="421"/>
    </row>
    <row r="350" spans="1:43" ht="76.5" x14ac:dyDescent="0.25">
      <c r="A350" s="496"/>
      <c r="B350" s="440" t="s">
        <v>1608</v>
      </c>
      <c r="C350" s="440" t="s">
        <v>1608</v>
      </c>
      <c r="D350" s="570">
        <v>361.00360000000001</v>
      </c>
      <c r="E350" s="445">
        <v>2000</v>
      </c>
      <c r="F350" s="442" t="s">
        <v>73</v>
      </c>
      <c r="G350" s="491">
        <v>42736</v>
      </c>
      <c r="H350" s="439" t="s">
        <v>56</v>
      </c>
      <c r="I350" s="439" t="s">
        <v>1136</v>
      </c>
      <c r="J350" s="439" t="s">
        <v>1567</v>
      </c>
      <c r="K350" s="439" t="s">
        <v>58</v>
      </c>
      <c r="L350" s="492">
        <f t="shared" si="10"/>
        <v>722007.2</v>
      </c>
      <c r="M350" s="576">
        <f t="shared" si="11"/>
        <v>722007.2</v>
      </c>
      <c r="N350" s="439" t="s">
        <v>246</v>
      </c>
      <c r="O350" s="439" t="s">
        <v>724</v>
      </c>
      <c r="P350" s="493" t="s">
        <v>1138</v>
      </c>
      <c r="Q350" s="569" t="s">
        <v>1556</v>
      </c>
      <c r="R350" s="900" t="s">
        <v>1747</v>
      </c>
      <c r="S350" s="421"/>
      <c r="T350" s="421"/>
      <c r="U350" s="421"/>
      <c r="V350" s="421"/>
      <c r="W350" s="421"/>
      <c r="X350" s="421"/>
      <c r="Y350" s="421"/>
      <c r="Z350" s="421"/>
      <c r="AA350" s="421"/>
      <c r="AB350" s="421"/>
      <c r="AC350" s="421"/>
      <c r="AD350" s="421"/>
      <c r="AE350" s="421"/>
      <c r="AF350" s="421"/>
      <c r="AG350" s="421"/>
      <c r="AH350" s="421"/>
      <c r="AI350" s="421"/>
      <c r="AJ350" s="421"/>
      <c r="AK350" s="421"/>
      <c r="AL350" s="421"/>
      <c r="AM350" s="421"/>
      <c r="AN350" s="421"/>
      <c r="AO350" s="421"/>
      <c r="AP350" s="421"/>
      <c r="AQ350" s="421"/>
    </row>
    <row r="351" spans="1:43" ht="76.5" x14ac:dyDescent="0.25">
      <c r="A351" s="496"/>
      <c r="B351" s="440" t="s">
        <v>1609</v>
      </c>
      <c r="C351" s="440" t="s">
        <v>1609</v>
      </c>
      <c r="D351" s="570">
        <v>262.00920000000002</v>
      </c>
      <c r="E351" s="445">
        <v>2000</v>
      </c>
      <c r="F351" s="442" t="s">
        <v>73</v>
      </c>
      <c r="G351" s="491">
        <v>42736</v>
      </c>
      <c r="H351" s="439" t="s">
        <v>56</v>
      </c>
      <c r="I351" s="439" t="s">
        <v>1136</v>
      </c>
      <c r="J351" s="439" t="s">
        <v>1567</v>
      </c>
      <c r="K351" s="439" t="s">
        <v>58</v>
      </c>
      <c r="L351" s="492">
        <f t="shared" si="10"/>
        <v>524018.4</v>
      </c>
      <c r="M351" s="576">
        <f t="shared" si="11"/>
        <v>524018.4</v>
      </c>
      <c r="N351" s="439" t="s">
        <v>246</v>
      </c>
      <c r="O351" s="439" t="s">
        <v>724</v>
      </c>
      <c r="P351" s="493" t="s">
        <v>1138</v>
      </c>
      <c r="Q351" s="569" t="s">
        <v>1556</v>
      </c>
      <c r="R351" s="900" t="s">
        <v>1747</v>
      </c>
      <c r="S351" s="421"/>
      <c r="T351" s="421"/>
      <c r="U351" s="421"/>
      <c r="V351" s="421"/>
      <c r="W351" s="421"/>
      <c r="X351" s="421"/>
      <c r="Y351" s="421"/>
      <c r="Z351" s="421"/>
      <c r="AA351" s="421"/>
      <c r="AB351" s="421"/>
      <c r="AC351" s="421"/>
      <c r="AD351" s="421"/>
      <c r="AE351" s="421"/>
      <c r="AF351" s="421"/>
      <c r="AG351" s="421"/>
      <c r="AH351" s="421"/>
      <c r="AI351" s="421"/>
      <c r="AJ351" s="421"/>
      <c r="AK351" s="421"/>
      <c r="AL351" s="421"/>
      <c r="AM351" s="421"/>
      <c r="AN351" s="421"/>
      <c r="AO351" s="421"/>
      <c r="AP351" s="421"/>
      <c r="AQ351" s="421"/>
    </row>
    <row r="352" spans="1:43" ht="76.5" x14ac:dyDescent="0.25">
      <c r="A352" s="496"/>
      <c r="B352" s="440" t="s">
        <v>1610</v>
      </c>
      <c r="C352" s="440" t="s">
        <v>1610</v>
      </c>
      <c r="D352" s="570">
        <v>117.00920000000001</v>
      </c>
      <c r="E352" s="445">
        <v>5000</v>
      </c>
      <c r="F352" s="442" t="s">
        <v>73</v>
      </c>
      <c r="G352" s="491">
        <v>42736</v>
      </c>
      <c r="H352" s="439" t="s">
        <v>56</v>
      </c>
      <c r="I352" s="439" t="s">
        <v>1136</v>
      </c>
      <c r="J352" s="439" t="s">
        <v>1567</v>
      </c>
      <c r="K352" s="439" t="s">
        <v>58</v>
      </c>
      <c r="L352" s="492">
        <f t="shared" si="10"/>
        <v>585046</v>
      </c>
      <c r="M352" s="576">
        <f t="shared" si="11"/>
        <v>585046</v>
      </c>
      <c r="N352" s="439" t="s">
        <v>246</v>
      </c>
      <c r="O352" s="439" t="s">
        <v>724</v>
      </c>
      <c r="P352" s="493" t="s">
        <v>1138</v>
      </c>
      <c r="Q352" s="569" t="s">
        <v>1556</v>
      </c>
      <c r="R352" s="900" t="s">
        <v>1747</v>
      </c>
      <c r="S352" s="421"/>
      <c r="T352" s="421"/>
      <c r="U352" s="421"/>
      <c r="V352" s="421"/>
      <c r="W352" s="421"/>
      <c r="X352" s="421"/>
      <c r="Y352" s="421"/>
      <c r="Z352" s="421"/>
      <c r="AA352" s="421"/>
      <c r="AB352" s="421"/>
      <c r="AC352" s="421"/>
      <c r="AD352" s="421"/>
      <c r="AE352" s="421"/>
      <c r="AF352" s="421"/>
      <c r="AG352" s="421"/>
      <c r="AH352" s="421"/>
      <c r="AI352" s="421"/>
      <c r="AJ352" s="421"/>
      <c r="AK352" s="421"/>
      <c r="AL352" s="421"/>
      <c r="AM352" s="421"/>
      <c r="AN352" s="421"/>
      <c r="AO352" s="421"/>
      <c r="AP352" s="421"/>
      <c r="AQ352" s="421"/>
    </row>
    <row r="353" spans="1:43" ht="76.5" x14ac:dyDescent="0.25">
      <c r="A353" s="496"/>
      <c r="B353" s="440" t="s">
        <v>1611</v>
      </c>
      <c r="C353" s="440" t="s">
        <v>1611</v>
      </c>
      <c r="D353" s="572">
        <v>277.99400000000003</v>
      </c>
      <c r="E353" s="445">
        <v>3000</v>
      </c>
      <c r="F353" s="442" t="s">
        <v>73</v>
      </c>
      <c r="G353" s="491">
        <v>42736</v>
      </c>
      <c r="H353" s="439" t="s">
        <v>56</v>
      </c>
      <c r="I353" s="439" t="s">
        <v>1136</v>
      </c>
      <c r="J353" s="439" t="s">
        <v>1567</v>
      </c>
      <c r="K353" s="439" t="s">
        <v>58</v>
      </c>
      <c r="L353" s="492">
        <f t="shared" si="10"/>
        <v>833982.00000000012</v>
      </c>
      <c r="M353" s="576">
        <f t="shared" si="11"/>
        <v>833982.00000000012</v>
      </c>
      <c r="N353" s="439" t="s">
        <v>246</v>
      </c>
      <c r="O353" s="439" t="s">
        <v>724</v>
      </c>
      <c r="P353" s="493" t="s">
        <v>1138</v>
      </c>
      <c r="Q353" s="569" t="s">
        <v>1556</v>
      </c>
      <c r="R353" s="900" t="s">
        <v>1747</v>
      </c>
      <c r="S353" s="421"/>
      <c r="T353" s="421"/>
      <c r="U353" s="421"/>
      <c r="V353" s="421"/>
      <c r="W353" s="421"/>
      <c r="X353" s="421"/>
      <c r="Y353" s="421"/>
      <c r="Z353" s="421"/>
      <c r="AA353" s="421"/>
      <c r="AB353" s="421"/>
      <c r="AC353" s="421"/>
      <c r="AD353" s="421"/>
      <c r="AE353" s="421"/>
      <c r="AF353" s="421"/>
      <c r="AG353" s="421"/>
      <c r="AH353" s="421"/>
      <c r="AI353" s="421"/>
      <c r="AJ353" s="421"/>
      <c r="AK353" s="421"/>
      <c r="AL353" s="421"/>
      <c r="AM353" s="421"/>
      <c r="AN353" s="421"/>
      <c r="AO353" s="421"/>
      <c r="AP353" s="421"/>
      <c r="AQ353" s="421"/>
    </row>
    <row r="354" spans="1:43" ht="76.5" x14ac:dyDescent="0.25">
      <c r="A354" s="496"/>
      <c r="B354" s="440" t="s">
        <v>1612</v>
      </c>
      <c r="C354" s="440" t="s">
        <v>1612</v>
      </c>
      <c r="D354" s="497">
        <v>116</v>
      </c>
      <c r="E354" s="445">
        <v>10000</v>
      </c>
      <c r="F354" s="442" t="s">
        <v>73</v>
      </c>
      <c r="G354" s="491">
        <v>42736</v>
      </c>
      <c r="H354" s="439" t="s">
        <v>56</v>
      </c>
      <c r="I354" s="439" t="s">
        <v>1136</v>
      </c>
      <c r="J354" s="439" t="s">
        <v>1567</v>
      </c>
      <c r="K354" s="439" t="s">
        <v>58</v>
      </c>
      <c r="L354" s="492">
        <f t="shared" si="10"/>
        <v>1160000</v>
      </c>
      <c r="M354" s="576">
        <f t="shared" si="11"/>
        <v>1160000</v>
      </c>
      <c r="N354" s="439" t="s">
        <v>246</v>
      </c>
      <c r="O354" s="439" t="s">
        <v>724</v>
      </c>
      <c r="P354" s="493" t="s">
        <v>1138</v>
      </c>
      <c r="Q354" s="569" t="s">
        <v>1556</v>
      </c>
      <c r="R354" s="900" t="s">
        <v>1747</v>
      </c>
      <c r="S354" s="421"/>
      <c r="T354" s="421"/>
      <c r="U354" s="421"/>
      <c r="V354" s="421"/>
      <c r="W354" s="421"/>
      <c r="X354" s="421"/>
      <c r="Y354" s="421"/>
      <c r="Z354" s="421"/>
      <c r="AA354" s="421"/>
      <c r="AB354" s="421"/>
      <c r="AC354" s="421"/>
      <c r="AD354" s="421"/>
      <c r="AE354" s="421"/>
      <c r="AF354" s="421"/>
      <c r="AG354" s="421"/>
      <c r="AH354" s="421"/>
      <c r="AI354" s="421"/>
      <c r="AJ354" s="421"/>
      <c r="AK354" s="421"/>
      <c r="AL354" s="421"/>
      <c r="AM354" s="421"/>
      <c r="AN354" s="421"/>
      <c r="AO354" s="421"/>
      <c r="AP354" s="421"/>
      <c r="AQ354" s="421"/>
    </row>
    <row r="355" spans="1:43" ht="76.5" x14ac:dyDescent="0.25">
      <c r="A355" s="496"/>
      <c r="B355" s="440" t="s">
        <v>1613</v>
      </c>
      <c r="C355" s="440" t="s">
        <v>1613</v>
      </c>
      <c r="D355" s="497">
        <v>104.0056</v>
      </c>
      <c r="E355" s="445">
        <v>10000</v>
      </c>
      <c r="F355" s="442" t="s">
        <v>73</v>
      </c>
      <c r="G355" s="491">
        <v>42736</v>
      </c>
      <c r="H355" s="439" t="s">
        <v>56</v>
      </c>
      <c r="I355" s="439" t="s">
        <v>1136</v>
      </c>
      <c r="J355" s="439" t="s">
        <v>1567</v>
      </c>
      <c r="K355" s="439" t="s">
        <v>58</v>
      </c>
      <c r="L355" s="492">
        <f t="shared" si="10"/>
        <v>1040056</v>
      </c>
      <c r="M355" s="576">
        <f t="shared" si="11"/>
        <v>1040056</v>
      </c>
      <c r="N355" s="439" t="s">
        <v>246</v>
      </c>
      <c r="O355" s="439" t="s">
        <v>724</v>
      </c>
      <c r="P355" s="493" t="s">
        <v>1138</v>
      </c>
      <c r="Q355" s="569" t="s">
        <v>1556</v>
      </c>
      <c r="R355" s="900" t="s">
        <v>1747</v>
      </c>
      <c r="S355" s="421"/>
      <c r="T355" s="421"/>
      <c r="U355" s="421"/>
      <c r="V355" s="421"/>
      <c r="W355" s="421"/>
      <c r="X355" s="421"/>
      <c r="Y355" s="421"/>
      <c r="Z355" s="421"/>
      <c r="AA355" s="421"/>
      <c r="AB355" s="421"/>
      <c r="AC355" s="421"/>
      <c r="AD355" s="421"/>
      <c r="AE355" s="421"/>
      <c r="AF355" s="421"/>
      <c r="AG355" s="421"/>
      <c r="AH355" s="421"/>
      <c r="AI355" s="421"/>
      <c r="AJ355" s="421"/>
      <c r="AK355" s="421"/>
      <c r="AL355" s="421"/>
      <c r="AM355" s="421"/>
      <c r="AN355" s="421"/>
      <c r="AO355" s="421"/>
      <c r="AP355" s="421"/>
      <c r="AQ355" s="421"/>
    </row>
    <row r="356" spans="1:43" ht="76.5" x14ac:dyDescent="0.25">
      <c r="A356" s="496"/>
      <c r="B356" s="440" t="s">
        <v>1614</v>
      </c>
      <c r="C356" s="440" t="s">
        <v>1614</v>
      </c>
      <c r="D356" s="497">
        <v>74.239999999999995</v>
      </c>
      <c r="E356" s="445">
        <v>10000</v>
      </c>
      <c r="F356" s="442" t="s">
        <v>136</v>
      </c>
      <c r="G356" s="491">
        <v>42736</v>
      </c>
      <c r="H356" s="439" t="s">
        <v>56</v>
      </c>
      <c r="I356" s="439" t="s">
        <v>1136</v>
      </c>
      <c r="J356" s="439" t="s">
        <v>1567</v>
      </c>
      <c r="K356" s="439" t="s">
        <v>58</v>
      </c>
      <c r="L356" s="492">
        <f t="shared" si="10"/>
        <v>742400</v>
      </c>
      <c r="M356" s="576">
        <f t="shared" si="11"/>
        <v>742400</v>
      </c>
      <c r="N356" s="439" t="s">
        <v>246</v>
      </c>
      <c r="O356" s="439" t="s">
        <v>724</v>
      </c>
      <c r="P356" s="493" t="s">
        <v>1138</v>
      </c>
      <c r="Q356" s="569" t="s">
        <v>1556</v>
      </c>
      <c r="R356" s="900" t="s">
        <v>1747</v>
      </c>
      <c r="S356" s="421"/>
      <c r="T356" s="421"/>
      <c r="U356" s="421"/>
      <c r="V356" s="421"/>
      <c r="W356" s="421"/>
      <c r="X356" s="421"/>
      <c r="Y356" s="421"/>
      <c r="Z356" s="421"/>
      <c r="AA356" s="421"/>
      <c r="AB356" s="421"/>
      <c r="AC356" s="421"/>
      <c r="AD356" s="421"/>
      <c r="AE356" s="421"/>
      <c r="AF356" s="421"/>
      <c r="AG356" s="421"/>
      <c r="AH356" s="421"/>
      <c r="AI356" s="421"/>
      <c r="AJ356" s="421"/>
      <c r="AK356" s="421"/>
      <c r="AL356" s="421"/>
      <c r="AM356" s="421"/>
      <c r="AN356" s="421"/>
      <c r="AO356" s="421"/>
      <c r="AP356" s="421"/>
      <c r="AQ356" s="421"/>
    </row>
    <row r="357" spans="1:43" x14ac:dyDescent="0.25">
      <c r="A357" s="1706" t="s">
        <v>45</v>
      </c>
      <c r="B357" s="1707"/>
      <c r="C357" s="1707"/>
      <c r="D357" s="1707"/>
      <c r="E357" s="1707"/>
      <c r="F357" s="1707"/>
      <c r="G357" s="1707"/>
      <c r="H357" s="1707"/>
      <c r="I357" s="1707"/>
      <c r="J357" s="1707"/>
      <c r="K357" s="1708"/>
      <c r="L357" s="587">
        <f>SUM(L304:L356)</f>
        <v>1316674584.6000001</v>
      </c>
      <c r="M357" s="588">
        <f>SUM(M304:M356)</f>
        <v>1316676252.6000001</v>
      </c>
      <c r="N357" s="581"/>
      <c r="O357" s="581"/>
      <c r="P357" s="581"/>
      <c r="Q357" s="557"/>
      <c r="R357" s="421"/>
      <c r="S357" s="421"/>
      <c r="T357" s="421"/>
      <c r="U357" s="421"/>
      <c r="V357" s="421"/>
      <c r="W357" s="421"/>
      <c r="X357" s="421"/>
      <c r="Y357" s="421"/>
      <c r="Z357" s="421"/>
      <c r="AA357" s="421"/>
      <c r="AB357" s="421"/>
      <c r="AC357" s="421"/>
      <c r="AD357" s="421"/>
      <c r="AE357" s="421"/>
      <c r="AF357" s="421"/>
      <c r="AG357" s="421"/>
      <c r="AH357" s="421"/>
      <c r="AI357" s="421"/>
      <c r="AJ357" s="421"/>
      <c r="AK357" s="421"/>
      <c r="AL357" s="421"/>
      <c r="AM357" s="421"/>
      <c r="AN357" s="421"/>
      <c r="AO357" s="421"/>
      <c r="AP357" s="421"/>
      <c r="AQ357" s="421"/>
    </row>
    <row r="358" spans="1:43" x14ac:dyDescent="0.25">
      <c r="A358" s="579"/>
      <c r="B358" s="579"/>
      <c r="C358" s="579"/>
      <c r="D358" s="579"/>
      <c r="E358" s="579"/>
      <c r="F358" s="579"/>
      <c r="G358" s="579"/>
      <c r="H358" s="579"/>
      <c r="I358" s="579"/>
      <c r="J358" s="579"/>
      <c r="K358" s="579"/>
      <c r="L358" s="552"/>
      <c r="M358" s="553"/>
      <c r="N358" s="475"/>
      <c r="O358" s="433"/>
      <c r="P358" s="433"/>
      <c r="Q358" s="549"/>
      <c r="R358" s="421"/>
      <c r="S358" s="421"/>
      <c r="T358" s="421"/>
      <c r="U358" s="421"/>
      <c r="V358" s="421"/>
      <c r="W358" s="421"/>
      <c r="X358" s="421"/>
      <c r="Y358" s="421"/>
      <c r="Z358" s="421"/>
      <c r="AA358" s="421"/>
      <c r="AB358" s="421"/>
      <c r="AC358" s="421"/>
      <c r="AD358" s="421"/>
      <c r="AE358" s="421"/>
      <c r="AF358" s="421"/>
      <c r="AG358" s="421"/>
      <c r="AH358" s="421"/>
      <c r="AI358" s="421"/>
      <c r="AJ358" s="421"/>
      <c r="AK358" s="421"/>
      <c r="AL358" s="421"/>
      <c r="AM358" s="421"/>
      <c r="AN358" s="421"/>
      <c r="AO358" s="421"/>
      <c r="AP358" s="421"/>
      <c r="AQ358" s="421"/>
    </row>
    <row r="359" spans="1:43" ht="16.5" x14ac:dyDescent="0.3">
      <c r="A359" s="1646" t="s">
        <v>2</v>
      </c>
      <c r="B359" s="1647"/>
      <c r="C359" s="1648">
        <v>42667</v>
      </c>
      <c r="D359" s="1686"/>
      <c r="E359" s="1687"/>
      <c r="F359" s="434"/>
      <c r="G359" s="434"/>
      <c r="H359" s="434"/>
      <c r="I359" s="471" t="s">
        <v>46</v>
      </c>
      <c r="J359" s="558" t="s">
        <v>1512</v>
      </c>
      <c r="K359" s="559"/>
      <c r="L359" s="559"/>
      <c r="M359" s="454"/>
      <c r="N359" s="453"/>
      <c r="O359" s="433"/>
      <c r="P359" s="433"/>
      <c r="Q359" s="433"/>
      <c r="R359" s="421"/>
      <c r="S359" s="421"/>
      <c r="T359" s="421"/>
      <c r="U359" s="421"/>
      <c r="V359" s="421"/>
      <c r="W359" s="421"/>
      <c r="X359" s="421"/>
      <c r="Y359" s="421"/>
      <c r="Z359" s="421"/>
      <c r="AA359" s="421"/>
      <c r="AB359" s="421"/>
      <c r="AC359" s="421"/>
      <c r="AD359" s="421"/>
      <c r="AE359" s="421"/>
      <c r="AF359" s="421"/>
      <c r="AG359" s="421"/>
      <c r="AH359" s="421"/>
      <c r="AI359" s="421"/>
      <c r="AJ359" s="421"/>
      <c r="AK359" s="421"/>
      <c r="AL359" s="421"/>
      <c r="AM359" s="421"/>
      <c r="AN359" s="421"/>
      <c r="AO359" s="421"/>
      <c r="AP359" s="421"/>
      <c r="AQ359" s="421"/>
    </row>
    <row r="360" spans="1:43" ht="16.5" x14ac:dyDescent="0.3">
      <c r="A360" s="1646"/>
      <c r="B360" s="1647"/>
      <c r="C360" s="1651"/>
      <c r="D360" s="1652"/>
      <c r="E360" s="1653"/>
      <c r="F360" s="434"/>
      <c r="G360" s="434"/>
      <c r="H360" s="434"/>
      <c r="I360" s="472"/>
      <c r="J360" s="560" t="s">
        <v>1513</v>
      </c>
      <c r="K360" s="560"/>
      <c r="L360" s="560"/>
      <c r="M360" s="468"/>
      <c r="N360" s="434"/>
      <c r="O360" s="433"/>
      <c r="P360" s="433"/>
      <c r="Q360" s="433"/>
      <c r="R360" s="421"/>
      <c r="S360" s="421"/>
      <c r="T360" s="421"/>
      <c r="U360" s="421"/>
      <c r="V360" s="421"/>
      <c r="W360" s="421"/>
      <c r="X360" s="421"/>
      <c r="Y360" s="421"/>
      <c r="Z360" s="421"/>
      <c r="AA360" s="421"/>
      <c r="AB360" s="421"/>
      <c r="AC360" s="421"/>
      <c r="AD360" s="421"/>
      <c r="AE360" s="421"/>
      <c r="AF360" s="421"/>
      <c r="AG360" s="421"/>
      <c r="AH360" s="421"/>
      <c r="AI360" s="421"/>
      <c r="AJ360" s="421"/>
      <c r="AK360" s="421"/>
      <c r="AL360" s="421"/>
      <c r="AM360" s="421"/>
      <c r="AN360" s="421"/>
      <c r="AO360" s="421"/>
      <c r="AP360" s="421"/>
      <c r="AQ360" s="421"/>
    </row>
    <row r="361" spans="1:43" ht="15.75" x14ac:dyDescent="0.3">
      <c r="A361" s="434"/>
      <c r="B361" s="434"/>
      <c r="C361" s="435"/>
      <c r="D361" s="434"/>
      <c r="E361" s="434"/>
      <c r="F361" s="434"/>
      <c r="G361" s="434"/>
      <c r="H361" s="434"/>
      <c r="I361" s="434"/>
      <c r="J361" s="434"/>
      <c r="K361" s="434"/>
      <c r="L361" s="465"/>
      <c r="M361" s="470"/>
      <c r="N361" s="434"/>
      <c r="O361" s="433"/>
      <c r="P361" s="433"/>
      <c r="Q361" s="433"/>
      <c r="R361" s="421"/>
      <c r="S361" s="421"/>
      <c r="T361" s="421"/>
      <c r="U361" s="421"/>
      <c r="V361" s="421"/>
      <c r="W361" s="421"/>
      <c r="X361" s="421"/>
      <c r="Y361" s="421"/>
      <c r="Z361" s="421"/>
      <c r="AA361" s="421"/>
      <c r="AB361" s="421"/>
      <c r="AC361" s="421"/>
      <c r="AD361" s="421"/>
      <c r="AE361" s="421"/>
      <c r="AF361" s="421"/>
      <c r="AG361" s="421"/>
      <c r="AH361" s="421"/>
      <c r="AI361" s="421"/>
      <c r="AJ361" s="421"/>
      <c r="AK361" s="421"/>
      <c r="AL361" s="421"/>
      <c r="AM361" s="421"/>
      <c r="AN361" s="421"/>
      <c r="AO361" s="421"/>
      <c r="AP361" s="421"/>
      <c r="AQ361" s="421"/>
    </row>
    <row r="362" spans="1:43" ht="25.5" x14ac:dyDescent="0.25">
      <c r="A362" s="466" t="s">
        <v>866</v>
      </c>
      <c r="B362" s="467" t="s">
        <v>870</v>
      </c>
      <c r="C362" s="466" t="s">
        <v>869</v>
      </c>
      <c r="D362" s="436"/>
      <c r="E362" s="436"/>
      <c r="F362" s="436"/>
      <c r="G362" s="436"/>
      <c r="H362" s="436"/>
      <c r="I362" s="436"/>
      <c r="J362" s="436"/>
      <c r="K362" s="436"/>
      <c r="L362" s="436"/>
      <c r="M362" s="436"/>
      <c r="N362" s="436"/>
      <c r="O362" s="433"/>
      <c r="P362" s="433"/>
      <c r="Q362" s="433"/>
      <c r="R362" s="421"/>
      <c r="S362" s="421"/>
      <c r="T362" s="421"/>
      <c r="U362" s="421"/>
      <c r="V362" s="421"/>
      <c r="W362" s="421"/>
      <c r="X362" s="421"/>
      <c r="Y362" s="421"/>
      <c r="Z362" s="421"/>
      <c r="AA362" s="421"/>
      <c r="AB362" s="421"/>
      <c r="AC362" s="421"/>
      <c r="AD362" s="421"/>
      <c r="AE362" s="421"/>
      <c r="AF362" s="421"/>
      <c r="AG362" s="421"/>
      <c r="AH362" s="421"/>
      <c r="AI362" s="421"/>
      <c r="AJ362" s="421"/>
      <c r="AK362" s="421"/>
      <c r="AL362" s="421"/>
      <c r="AM362" s="421"/>
      <c r="AN362" s="421"/>
      <c r="AO362" s="421"/>
      <c r="AP362" s="421"/>
      <c r="AQ362" s="421"/>
    </row>
    <row r="363" spans="1:43" ht="27" x14ac:dyDescent="0.3">
      <c r="A363" s="460" t="s">
        <v>943</v>
      </c>
      <c r="B363" s="546">
        <f>SUM(L7:L277)</f>
        <v>1689111553.7599998</v>
      </c>
      <c r="C363" s="476"/>
      <c r="D363" s="563" t="s">
        <v>1139</v>
      </c>
      <c r="E363" s="541"/>
      <c r="F363" s="436"/>
      <c r="G363" s="436"/>
      <c r="H363" s="436"/>
      <c r="I363" s="436"/>
      <c r="J363" s="558" t="s">
        <v>1691</v>
      </c>
      <c r="K363" s="436"/>
      <c r="L363" s="436"/>
      <c r="M363" s="436"/>
      <c r="N363" s="436"/>
      <c r="O363" s="433"/>
      <c r="P363" s="433"/>
      <c r="Q363" s="433"/>
      <c r="R363" s="421"/>
      <c r="S363" s="421"/>
      <c r="T363" s="421"/>
      <c r="U363" s="421"/>
      <c r="V363" s="421"/>
      <c r="W363" s="421"/>
      <c r="X363" s="421"/>
      <c r="Y363" s="421"/>
      <c r="Z363" s="421"/>
      <c r="AA363" s="421"/>
      <c r="AB363" s="421"/>
      <c r="AC363" s="421"/>
      <c r="AD363" s="421"/>
      <c r="AE363" s="421"/>
      <c r="AF363" s="421"/>
      <c r="AG363" s="421"/>
      <c r="AH363" s="421"/>
      <c r="AI363" s="421"/>
      <c r="AJ363" s="421"/>
      <c r="AK363" s="421"/>
      <c r="AL363" s="421"/>
      <c r="AM363" s="421"/>
      <c r="AN363" s="421"/>
      <c r="AO363" s="421"/>
      <c r="AP363" s="421"/>
      <c r="AQ363" s="421"/>
    </row>
    <row r="364" spans="1:43" ht="24.75" x14ac:dyDescent="0.25">
      <c r="A364" s="459" t="s">
        <v>933</v>
      </c>
      <c r="B364" s="464">
        <f>SUM(L278)</f>
        <v>3575000</v>
      </c>
      <c r="C364" s="476"/>
      <c r="D364" s="584" t="s">
        <v>1139</v>
      </c>
      <c r="E364" s="540"/>
      <c r="F364" s="436"/>
      <c r="G364" s="436"/>
      <c r="H364" s="436"/>
      <c r="I364" s="436"/>
      <c r="J364" s="589" t="s">
        <v>1692</v>
      </c>
      <c r="K364" s="436"/>
      <c r="L364" s="436"/>
      <c r="M364" s="436"/>
      <c r="N364" s="436"/>
      <c r="O364" s="433"/>
      <c r="P364" s="433"/>
      <c r="Q364" s="433"/>
      <c r="R364" s="421"/>
      <c r="S364" s="421"/>
      <c r="T364" s="421"/>
      <c r="U364" s="421"/>
      <c r="V364" s="421"/>
      <c r="W364" s="421"/>
      <c r="X364" s="421"/>
      <c r="Y364" s="421"/>
      <c r="Z364" s="421"/>
      <c r="AA364" s="421"/>
      <c r="AB364" s="421"/>
      <c r="AC364" s="421"/>
      <c r="AD364" s="421"/>
      <c r="AE364" s="421"/>
      <c r="AF364" s="421"/>
      <c r="AG364" s="421"/>
      <c r="AH364" s="421"/>
      <c r="AI364" s="421"/>
      <c r="AJ364" s="421"/>
      <c r="AK364" s="421"/>
      <c r="AL364" s="421"/>
      <c r="AM364" s="421"/>
      <c r="AN364" s="421"/>
      <c r="AO364" s="421"/>
      <c r="AP364" s="421"/>
      <c r="AQ364" s="421"/>
    </row>
    <row r="365" spans="1:43" ht="18.75" x14ac:dyDescent="0.25">
      <c r="A365" s="462" t="s">
        <v>758</v>
      </c>
      <c r="B365" s="463">
        <v>1692686553.76</v>
      </c>
      <c r="C365" s="461"/>
      <c r="D365" s="436"/>
      <c r="E365" s="436"/>
      <c r="F365" s="436"/>
      <c r="G365" s="436"/>
      <c r="H365" s="436"/>
      <c r="I365" s="436"/>
      <c r="J365" s="436"/>
      <c r="K365" s="436"/>
      <c r="L365" s="436"/>
      <c r="M365" s="436"/>
      <c r="N365" s="436"/>
      <c r="O365" s="433"/>
      <c r="P365" s="433"/>
      <c r="Q365" s="433"/>
      <c r="R365" s="421"/>
      <c r="S365" s="421"/>
      <c r="T365" s="421"/>
      <c r="U365" s="421"/>
      <c r="V365" s="421"/>
      <c r="W365" s="421"/>
      <c r="X365" s="421"/>
      <c r="Y365" s="421"/>
      <c r="Z365" s="421"/>
      <c r="AA365" s="421"/>
      <c r="AB365" s="421"/>
      <c r="AC365" s="421"/>
      <c r="AD365" s="421"/>
      <c r="AE365" s="421"/>
      <c r="AF365" s="421"/>
      <c r="AG365" s="421"/>
      <c r="AH365" s="421"/>
      <c r="AI365" s="421"/>
      <c r="AJ365" s="421"/>
      <c r="AK365" s="421"/>
      <c r="AL365" s="421"/>
      <c r="AM365" s="421"/>
      <c r="AN365" s="421"/>
      <c r="AO365" s="421"/>
      <c r="AP365" s="421"/>
      <c r="AQ365" s="421"/>
    </row>
    <row r="366" spans="1:43" x14ac:dyDescent="0.25">
      <c r="A366" s="436"/>
      <c r="B366" s="436"/>
      <c r="C366" s="437"/>
      <c r="D366" s="436"/>
      <c r="E366" s="436"/>
      <c r="F366" s="436"/>
      <c r="G366" s="436"/>
      <c r="H366" s="436"/>
      <c r="I366" s="436"/>
      <c r="J366" s="436"/>
      <c r="K366" s="436"/>
      <c r="L366" s="436"/>
      <c r="M366" s="436"/>
      <c r="N366" s="436"/>
      <c r="O366" s="433"/>
      <c r="P366" s="433"/>
      <c r="Q366" s="433"/>
      <c r="R366" s="421"/>
      <c r="S366" s="421"/>
      <c r="T366" s="421"/>
      <c r="U366" s="421"/>
      <c r="V366" s="421"/>
      <c r="W366" s="421"/>
      <c r="X366" s="421"/>
      <c r="Y366" s="421"/>
      <c r="Z366" s="421"/>
      <c r="AA366" s="421"/>
      <c r="AB366" s="421"/>
      <c r="AC366" s="421"/>
      <c r="AD366" s="421"/>
      <c r="AE366" s="421"/>
      <c r="AF366" s="421"/>
      <c r="AG366" s="421"/>
      <c r="AH366" s="421"/>
      <c r="AI366" s="421"/>
      <c r="AJ366" s="421"/>
      <c r="AK366" s="421"/>
      <c r="AL366" s="421"/>
      <c r="AM366" s="421"/>
      <c r="AN366" s="421"/>
      <c r="AO366" s="421"/>
      <c r="AP366" s="421"/>
      <c r="AQ366" s="421"/>
    </row>
    <row r="367" spans="1:43" ht="25.5" x14ac:dyDescent="0.25">
      <c r="A367" s="466" t="s">
        <v>866</v>
      </c>
      <c r="B367" s="467" t="s">
        <v>870</v>
      </c>
      <c r="C367" s="466" t="s">
        <v>869</v>
      </c>
      <c r="D367" s="436"/>
      <c r="E367" s="436"/>
      <c r="F367" s="433"/>
      <c r="G367" s="433"/>
      <c r="H367" s="433"/>
      <c r="I367" s="433"/>
      <c r="J367" s="433"/>
      <c r="K367" s="433"/>
      <c r="L367" s="433"/>
      <c r="M367" s="433"/>
      <c r="N367" s="433"/>
      <c r="O367" s="433"/>
      <c r="P367" s="433"/>
      <c r="Q367" s="433"/>
      <c r="R367" s="421"/>
      <c r="S367" s="421"/>
      <c r="T367" s="421"/>
      <c r="U367" s="421"/>
      <c r="V367" s="421"/>
      <c r="W367" s="421"/>
      <c r="X367" s="421"/>
      <c r="Y367" s="421"/>
      <c r="Z367" s="421"/>
      <c r="AA367" s="421"/>
      <c r="AB367" s="421"/>
      <c r="AC367" s="421"/>
      <c r="AD367" s="421"/>
      <c r="AE367" s="421"/>
      <c r="AF367" s="421"/>
      <c r="AG367" s="421"/>
      <c r="AH367" s="421"/>
      <c r="AI367" s="421"/>
      <c r="AJ367" s="421"/>
      <c r="AK367" s="421"/>
      <c r="AL367" s="421"/>
      <c r="AM367" s="421"/>
      <c r="AN367" s="421"/>
      <c r="AO367" s="421"/>
      <c r="AP367" s="421"/>
      <c r="AQ367" s="421"/>
    </row>
    <row r="368" spans="1:43" ht="26.25" x14ac:dyDescent="0.25">
      <c r="A368" s="460" t="s">
        <v>943</v>
      </c>
      <c r="B368" s="469">
        <f>SUM(L304:L345)</f>
        <v>1168913619</v>
      </c>
      <c r="C368" s="476"/>
      <c r="D368" s="834" t="s">
        <v>1556</v>
      </c>
      <c r="E368" s="834"/>
      <c r="F368" s="433"/>
      <c r="G368" s="433"/>
      <c r="H368" s="433"/>
      <c r="I368" s="433"/>
      <c r="J368" s="433"/>
      <c r="K368" s="433"/>
      <c r="L368" s="433"/>
      <c r="M368" s="433"/>
      <c r="N368" s="433"/>
      <c r="O368" s="433"/>
      <c r="P368" s="433"/>
      <c r="Q368" s="433"/>
      <c r="R368" s="421"/>
      <c r="S368" s="421"/>
      <c r="T368" s="421"/>
      <c r="U368" s="421"/>
      <c r="V368" s="421"/>
      <c r="W368" s="421"/>
      <c r="X368" s="421"/>
      <c r="Y368" s="421"/>
      <c r="Z368" s="421"/>
      <c r="AA368" s="421"/>
      <c r="AB368" s="421"/>
      <c r="AC368" s="421"/>
      <c r="AD368" s="421"/>
      <c r="AE368" s="421"/>
      <c r="AF368" s="421"/>
      <c r="AG368" s="421"/>
      <c r="AH368" s="421"/>
      <c r="AI368" s="421"/>
      <c r="AJ368" s="421"/>
      <c r="AK368" s="421"/>
      <c r="AL368" s="421"/>
      <c r="AM368" s="421"/>
      <c r="AN368" s="421"/>
      <c r="AO368" s="421"/>
      <c r="AP368" s="421"/>
      <c r="AQ368" s="421"/>
    </row>
    <row r="369" spans="1:43" ht="26.25" x14ac:dyDescent="0.25">
      <c r="A369" s="460" t="s">
        <v>754</v>
      </c>
      <c r="B369" s="1082">
        <f>SUM(L346:L347)</f>
        <v>126260290</v>
      </c>
      <c r="C369" s="476"/>
      <c r="D369" s="834" t="s">
        <v>1556</v>
      </c>
      <c r="E369" s="834"/>
      <c r="F369" s="421"/>
      <c r="G369" s="421"/>
      <c r="H369" s="421"/>
      <c r="I369" s="421"/>
      <c r="J369" s="421"/>
      <c r="K369" s="421"/>
      <c r="L369" s="421"/>
      <c r="M369" s="421"/>
      <c r="N369" s="421"/>
      <c r="O369" s="421"/>
      <c r="P369" s="421"/>
      <c r="Q369" s="421"/>
      <c r="R369" s="421"/>
      <c r="S369" s="421"/>
      <c r="T369" s="421"/>
      <c r="U369" s="421"/>
      <c r="V369" s="421"/>
      <c r="W369" s="421"/>
      <c r="X369" s="421"/>
      <c r="Y369" s="421"/>
      <c r="Z369" s="421"/>
      <c r="AA369" s="421"/>
      <c r="AB369" s="421"/>
      <c r="AC369" s="421"/>
      <c r="AD369" s="421"/>
      <c r="AE369" s="421"/>
      <c r="AF369" s="421"/>
      <c r="AG369" s="421"/>
      <c r="AH369" s="421"/>
      <c r="AI369" s="421"/>
      <c r="AJ369" s="421"/>
      <c r="AK369" s="421"/>
      <c r="AL369" s="421"/>
      <c r="AM369" s="421"/>
      <c r="AN369" s="421"/>
      <c r="AO369" s="421"/>
      <c r="AP369" s="421"/>
      <c r="AQ369" s="421"/>
    </row>
    <row r="370" spans="1:43" ht="22.5" x14ac:dyDescent="0.25">
      <c r="A370" s="583" t="s">
        <v>942</v>
      </c>
      <c r="B370" s="469">
        <f>SUM(L349:L356)</f>
        <v>10556675.600000001</v>
      </c>
      <c r="C370" s="476"/>
      <c r="D370" s="1705" t="s">
        <v>1556</v>
      </c>
      <c r="E370" s="1705"/>
      <c r="F370" s="601"/>
      <c r="G370" s="421"/>
      <c r="H370" s="421"/>
      <c r="I370" s="421"/>
      <c r="J370" s="421"/>
      <c r="K370" s="421"/>
      <c r="L370" s="421"/>
      <c r="M370" s="421"/>
      <c r="N370" s="421"/>
      <c r="O370" s="421"/>
      <c r="P370" s="421"/>
      <c r="Q370" s="421"/>
      <c r="R370" s="421"/>
      <c r="S370" s="421"/>
      <c r="T370" s="421"/>
      <c r="U370" s="421"/>
      <c r="V370" s="421"/>
      <c r="W370" s="421"/>
      <c r="X370" s="421"/>
      <c r="Y370" s="421"/>
      <c r="Z370" s="421"/>
      <c r="AA370" s="421"/>
      <c r="AB370" s="421"/>
      <c r="AC370" s="421"/>
      <c r="AD370" s="421"/>
      <c r="AE370" s="421"/>
      <c r="AF370" s="421"/>
      <c r="AG370" s="421"/>
      <c r="AH370" s="421"/>
      <c r="AI370" s="421"/>
      <c r="AJ370" s="421"/>
      <c r="AK370" s="421"/>
      <c r="AL370" s="421"/>
      <c r="AM370" s="421"/>
      <c r="AN370" s="421"/>
      <c r="AO370" s="421"/>
      <c r="AP370" s="421"/>
      <c r="AQ370" s="421"/>
    </row>
    <row r="371" spans="1:43" ht="22.5" x14ac:dyDescent="0.25">
      <c r="A371" s="583" t="s">
        <v>755</v>
      </c>
      <c r="B371" s="464">
        <f>SUM(L348)</f>
        <v>10944000</v>
      </c>
      <c r="C371" s="476"/>
      <c r="D371" s="1705" t="s">
        <v>1556</v>
      </c>
      <c r="E371" s="1705"/>
      <c r="F371" s="1015"/>
      <c r="G371" s="421"/>
      <c r="H371" s="421"/>
      <c r="I371" s="421"/>
      <c r="J371" s="421"/>
      <c r="K371" s="421"/>
      <c r="L371" s="421"/>
      <c r="M371" s="421"/>
      <c r="N371" s="421"/>
      <c r="O371" s="421"/>
      <c r="P371" s="421"/>
      <c r="Q371" s="421"/>
      <c r="R371" s="421"/>
      <c r="S371" s="421"/>
      <c r="T371" s="421"/>
      <c r="U371" s="421"/>
      <c r="V371" s="421"/>
      <c r="W371" s="421"/>
      <c r="X371" s="421"/>
      <c r="Y371" s="421"/>
      <c r="Z371" s="421"/>
      <c r="AA371" s="421"/>
      <c r="AB371" s="421"/>
      <c r="AC371" s="421"/>
      <c r="AD371" s="421"/>
      <c r="AE371" s="421"/>
      <c r="AF371" s="421"/>
      <c r="AG371" s="421"/>
      <c r="AH371" s="421"/>
      <c r="AI371" s="421"/>
      <c r="AJ371" s="421"/>
      <c r="AK371" s="421"/>
      <c r="AL371" s="421"/>
      <c r="AM371" s="421"/>
      <c r="AN371" s="421"/>
      <c r="AO371" s="421"/>
      <c r="AP371" s="421"/>
      <c r="AQ371" s="421"/>
    </row>
    <row r="372" spans="1:43" ht="18.75" x14ac:dyDescent="0.25">
      <c r="A372" s="462" t="s">
        <v>758</v>
      </c>
      <c r="B372" s="463">
        <f>SUM(B368+B369+B370+B371)</f>
        <v>1316674584.5999999</v>
      </c>
      <c r="C372" s="461"/>
      <c r="D372" s="436"/>
      <c r="E372" s="436"/>
      <c r="F372" s="601"/>
      <c r="G372" s="421"/>
      <c r="H372" s="421"/>
      <c r="I372" s="421"/>
      <c r="J372" s="421"/>
      <c r="K372" s="421"/>
      <c r="L372" s="421"/>
      <c r="M372" s="421"/>
      <c r="N372" s="421"/>
      <c r="O372" s="421"/>
      <c r="P372" s="421"/>
      <c r="Q372" s="421"/>
      <c r="R372" s="421"/>
      <c r="S372" s="421"/>
      <c r="T372" s="421"/>
      <c r="U372" s="421"/>
      <c r="V372" s="421"/>
      <c r="W372" s="421"/>
      <c r="X372" s="421"/>
      <c r="Y372" s="421"/>
      <c r="Z372" s="421"/>
      <c r="AA372" s="421"/>
      <c r="AB372" s="421"/>
      <c r="AC372" s="421"/>
      <c r="AD372" s="421"/>
      <c r="AE372" s="421"/>
      <c r="AF372" s="421"/>
      <c r="AG372" s="421"/>
      <c r="AH372" s="421"/>
      <c r="AI372" s="421"/>
      <c r="AJ372" s="421"/>
      <c r="AK372" s="421"/>
      <c r="AL372" s="421"/>
      <c r="AM372" s="421"/>
      <c r="AN372" s="421"/>
      <c r="AO372" s="421"/>
      <c r="AP372" s="421"/>
      <c r="AQ372" s="421"/>
    </row>
    <row r="373" spans="1:43" x14ac:dyDescent="0.25">
      <c r="A373" s="421"/>
      <c r="B373" s="421"/>
      <c r="C373" s="421"/>
      <c r="D373" s="421"/>
      <c r="E373" s="421"/>
      <c r="F373" s="601"/>
      <c r="G373" s="421"/>
      <c r="H373" s="421"/>
      <c r="I373" s="421"/>
      <c r="J373" s="421"/>
      <c r="K373" s="421"/>
      <c r="L373" s="421"/>
      <c r="M373" s="421"/>
      <c r="N373" s="421"/>
      <c r="O373" s="421"/>
      <c r="P373" s="421"/>
      <c r="Q373" s="421"/>
      <c r="R373" s="421"/>
      <c r="S373" s="421"/>
      <c r="T373" s="421"/>
      <c r="U373" s="421"/>
      <c r="V373" s="421"/>
      <c r="W373" s="421"/>
      <c r="X373" s="421"/>
      <c r="Y373" s="421"/>
      <c r="Z373" s="421"/>
      <c r="AA373" s="421"/>
      <c r="AB373" s="421"/>
      <c r="AC373" s="421"/>
      <c r="AD373" s="421"/>
      <c r="AE373" s="421"/>
      <c r="AF373" s="421"/>
      <c r="AG373" s="421"/>
      <c r="AH373" s="421"/>
      <c r="AI373" s="421"/>
      <c r="AJ373" s="421"/>
      <c r="AK373" s="421"/>
      <c r="AL373" s="421"/>
      <c r="AM373" s="421"/>
      <c r="AN373" s="421"/>
      <c r="AO373" s="421"/>
      <c r="AP373" s="421"/>
      <c r="AQ373" s="421"/>
    </row>
    <row r="374" spans="1:43" ht="25.5" x14ac:dyDescent="0.25">
      <c r="A374" s="466" t="s">
        <v>866</v>
      </c>
      <c r="B374" s="467" t="s">
        <v>870</v>
      </c>
      <c r="C374" s="466" t="s">
        <v>869</v>
      </c>
      <c r="D374" s="436"/>
      <c r="E374" s="436"/>
      <c r="F374" s="421"/>
      <c r="G374" s="421"/>
      <c r="H374" s="421"/>
      <c r="I374" s="421"/>
      <c r="J374" s="421"/>
      <c r="K374" s="421"/>
      <c r="L374" s="421"/>
      <c r="M374" s="421"/>
      <c r="N374" s="421"/>
      <c r="O374" s="421"/>
      <c r="P374" s="421"/>
      <c r="Q374" s="421"/>
      <c r="R374" s="421"/>
      <c r="S374" s="421"/>
      <c r="T374" s="421"/>
      <c r="U374" s="421"/>
      <c r="V374" s="421"/>
      <c r="W374" s="421"/>
      <c r="X374" s="421"/>
      <c r="Y374" s="421"/>
      <c r="Z374" s="421"/>
      <c r="AA374" s="421"/>
      <c r="AB374" s="421"/>
      <c r="AC374" s="421"/>
      <c r="AD374" s="421"/>
      <c r="AE374" s="421"/>
      <c r="AF374" s="421"/>
      <c r="AG374" s="421"/>
      <c r="AH374" s="421"/>
      <c r="AI374" s="421"/>
      <c r="AJ374" s="421"/>
      <c r="AK374" s="421"/>
      <c r="AL374" s="421"/>
      <c r="AM374" s="421"/>
      <c r="AN374" s="421"/>
      <c r="AO374" s="421"/>
      <c r="AP374" s="421"/>
      <c r="AQ374" s="421"/>
    </row>
    <row r="375" spans="1:43" ht="26.25" x14ac:dyDescent="0.25">
      <c r="A375" s="460" t="s">
        <v>943</v>
      </c>
      <c r="B375" s="469">
        <f>SUM(L282:L292)</f>
        <v>779542740</v>
      </c>
      <c r="C375" s="476"/>
      <c r="D375" s="563" t="s">
        <v>1514</v>
      </c>
      <c r="E375" s="564"/>
      <c r="F375" s="421"/>
      <c r="G375" s="421"/>
      <c r="H375" s="421"/>
      <c r="I375" s="421"/>
      <c r="J375" s="421"/>
      <c r="K375" s="421"/>
      <c r="L375" s="421"/>
      <c r="M375" s="421"/>
      <c r="N375" s="421"/>
      <c r="O375" s="421"/>
      <c r="P375" s="421"/>
      <c r="Q375" s="421"/>
      <c r="R375" s="421"/>
      <c r="S375" s="421"/>
      <c r="T375" s="421"/>
      <c r="U375" s="421"/>
      <c r="V375" s="421"/>
      <c r="W375" s="421"/>
      <c r="X375" s="421"/>
      <c r="Y375" s="421"/>
      <c r="Z375" s="421"/>
      <c r="AA375" s="421"/>
      <c r="AB375" s="421"/>
      <c r="AC375" s="421"/>
      <c r="AD375" s="421"/>
      <c r="AE375" s="421"/>
      <c r="AF375" s="421"/>
      <c r="AG375" s="421"/>
      <c r="AH375" s="421"/>
      <c r="AI375" s="421"/>
      <c r="AJ375" s="421"/>
      <c r="AK375" s="421"/>
      <c r="AL375" s="421"/>
      <c r="AM375" s="421"/>
      <c r="AN375" s="421"/>
      <c r="AO375" s="421"/>
      <c r="AP375" s="421"/>
      <c r="AQ375" s="421"/>
    </row>
    <row r="376" spans="1:43" ht="25.5" x14ac:dyDescent="0.25">
      <c r="A376" s="746" t="s">
        <v>755</v>
      </c>
      <c r="B376" s="464">
        <f>SUM(M293:M296)</f>
        <v>12060374</v>
      </c>
      <c r="C376" s="476"/>
      <c r="D376" s="1703" t="s">
        <v>1515</v>
      </c>
      <c r="E376" s="1704"/>
      <c r="F376" s="421"/>
      <c r="G376" s="421"/>
      <c r="H376" s="421"/>
      <c r="I376" s="421"/>
      <c r="J376" s="421"/>
      <c r="K376" s="421"/>
      <c r="L376" s="421"/>
      <c r="M376" s="421"/>
      <c r="N376" s="421"/>
      <c r="O376" s="421"/>
      <c r="P376" s="421"/>
      <c r="Q376" s="421"/>
      <c r="R376" s="421"/>
      <c r="S376" s="421"/>
      <c r="T376" s="421"/>
      <c r="U376" s="421"/>
      <c r="V376" s="421"/>
      <c r="W376" s="421"/>
      <c r="X376" s="421"/>
      <c r="Y376" s="421"/>
      <c r="Z376" s="421"/>
      <c r="AA376" s="421"/>
      <c r="AB376" s="421"/>
      <c r="AC376" s="421"/>
      <c r="AD376" s="421"/>
      <c r="AE376" s="421"/>
      <c r="AF376" s="421"/>
      <c r="AG376" s="421"/>
      <c r="AH376" s="421"/>
      <c r="AI376" s="421"/>
      <c r="AJ376" s="421"/>
      <c r="AK376" s="421"/>
      <c r="AL376" s="421"/>
      <c r="AM376" s="421"/>
      <c r="AN376" s="421"/>
      <c r="AO376" s="421"/>
      <c r="AP376" s="421"/>
      <c r="AQ376" s="421"/>
    </row>
    <row r="377" spans="1:43" ht="24.75" x14ac:dyDescent="0.25">
      <c r="A377" s="459" t="s">
        <v>1555</v>
      </c>
      <c r="B377" s="979">
        <f>SUM(L300)</f>
        <v>1200000000</v>
      </c>
      <c r="C377" s="461"/>
      <c r="D377" s="1703" t="s">
        <v>1515</v>
      </c>
      <c r="E377" s="1704"/>
      <c r="F377" s="421"/>
      <c r="G377" s="421"/>
      <c r="H377" s="421"/>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c r="AN377" s="421"/>
      <c r="AO377" s="421"/>
      <c r="AP377" s="421"/>
      <c r="AQ377" s="421"/>
    </row>
    <row r="378" spans="1:43" ht="25.5" x14ac:dyDescent="0.25">
      <c r="A378" s="857" t="s">
        <v>930</v>
      </c>
      <c r="B378" s="464">
        <f>SUM(L297:L299)</f>
        <v>1581500</v>
      </c>
      <c r="C378" s="461"/>
      <c r="D378" s="584" t="s">
        <v>1515</v>
      </c>
      <c r="E378" s="585"/>
      <c r="F378" s="421"/>
      <c r="G378" s="421"/>
      <c r="H378" s="421"/>
      <c r="I378" s="421"/>
      <c r="J378" s="421"/>
      <c r="K378" s="421"/>
      <c r="L378" s="421"/>
      <c r="M378" s="421"/>
      <c r="N378" s="421"/>
      <c r="O378" s="421"/>
      <c r="P378" s="421"/>
      <c r="Q378" s="421"/>
      <c r="R378" s="421"/>
      <c r="S378" s="421"/>
      <c r="T378" s="421"/>
      <c r="U378" s="421"/>
      <c r="V378" s="421"/>
      <c r="W378" s="421"/>
      <c r="X378" s="421"/>
      <c r="Y378" s="421"/>
      <c r="Z378" s="421"/>
      <c r="AA378" s="421"/>
      <c r="AB378" s="421"/>
      <c r="AC378" s="421"/>
      <c r="AD378" s="421"/>
      <c r="AE378" s="421"/>
      <c r="AF378" s="421"/>
      <c r="AG378" s="421"/>
      <c r="AH378" s="421"/>
      <c r="AI378" s="421"/>
      <c r="AJ378" s="421"/>
      <c r="AK378" s="421"/>
      <c r="AL378" s="421"/>
      <c r="AM378" s="421"/>
      <c r="AN378" s="421"/>
      <c r="AO378" s="421"/>
      <c r="AP378" s="421"/>
      <c r="AQ378" s="421"/>
    </row>
    <row r="379" spans="1:43" ht="18.75" x14ac:dyDescent="0.25">
      <c r="A379" s="593" t="s">
        <v>758</v>
      </c>
      <c r="B379" s="592">
        <f>SUM(B375+B376+B377+B378)</f>
        <v>1993184614</v>
      </c>
      <c r="C379" s="591"/>
      <c r="D379" s="586"/>
      <c r="E379" s="586"/>
      <c r="F379" s="421"/>
      <c r="G379" s="421"/>
      <c r="H379" s="421"/>
      <c r="I379" s="421"/>
      <c r="J379" s="421"/>
      <c r="K379" s="421"/>
      <c r="L379" s="421"/>
      <c r="M379" s="421"/>
      <c r="N379" s="421"/>
      <c r="O379" s="421"/>
      <c r="P379" s="421"/>
      <c r="Q379" s="421"/>
      <c r="R379" s="421"/>
      <c r="S379" s="421"/>
      <c r="T379" s="421"/>
      <c r="U379" s="421"/>
      <c r="V379" s="421"/>
      <c r="W379" s="421"/>
      <c r="X379" s="421"/>
      <c r="Y379" s="421"/>
      <c r="Z379" s="421"/>
      <c r="AA379" s="421"/>
      <c r="AB379" s="421"/>
      <c r="AC379" s="421"/>
      <c r="AD379" s="421"/>
      <c r="AE379" s="421"/>
      <c r="AF379" s="421"/>
      <c r="AG379" s="421"/>
      <c r="AH379" s="421"/>
      <c r="AI379" s="421"/>
      <c r="AJ379" s="421"/>
      <c r="AK379" s="421"/>
      <c r="AL379" s="421"/>
      <c r="AM379" s="421"/>
      <c r="AN379" s="421"/>
      <c r="AO379" s="421"/>
      <c r="AP379" s="421"/>
      <c r="AQ379" s="421"/>
    </row>
    <row r="380" spans="1:43" ht="42" x14ac:dyDescent="0.35">
      <c r="A380" s="1044" t="s">
        <v>1722</v>
      </c>
      <c r="B380" s="594">
        <f>SUM(B365+B372+B379)</f>
        <v>5002545752.3599997</v>
      </c>
      <c r="C380" s="581"/>
      <c r="D380" s="581"/>
      <c r="E380" s="590"/>
      <c r="F380" s="421"/>
      <c r="G380" s="421"/>
      <c r="H380" s="421"/>
      <c r="I380" s="421"/>
      <c r="J380" s="421"/>
      <c r="K380" s="421"/>
      <c r="L380" s="421"/>
      <c r="M380" s="421"/>
      <c r="N380" s="421"/>
      <c r="O380" s="421"/>
      <c r="P380" s="421"/>
      <c r="Q380" s="421"/>
      <c r="R380" s="421"/>
      <c r="S380" s="421"/>
      <c r="T380" s="421"/>
      <c r="U380" s="421"/>
      <c r="V380" s="421"/>
      <c r="W380" s="421"/>
      <c r="X380" s="421"/>
      <c r="Y380" s="421"/>
      <c r="Z380" s="421"/>
      <c r="AA380" s="421"/>
      <c r="AB380" s="421"/>
      <c r="AC380" s="421"/>
      <c r="AD380" s="421"/>
      <c r="AE380" s="421"/>
      <c r="AF380" s="421"/>
      <c r="AG380" s="421"/>
      <c r="AH380" s="421"/>
      <c r="AI380" s="421"/>
      <c r="AJ380" s="421"/>
      <c r="AK380" s="421"/>
      <c r="AL380" s="421"/>
      <c r="AM380" s="421"/>
      <c r="AN380" s="421"/>
      <c r="AO380" s="421"/>
      <c r="AP380" s="421"/>
      <c r="AQ380" s="421"/>
    </row>
  </sheetData>
  <mergeCells count="52">
    <mergeCell ref="A1:A5"/>
    <mergeCell ref="B1:D5"/>
    <mergeCell ref="F1:G1"/>
    <mergeCell ref="H1:H5"/>
    <mergeCell ref="I1:I5"/>
    <mergeCell ref="Q1:Q5"/>
    <mergeCell ref="E2:E3"/>
    <mergeCell ref="F2:G2"/>
    <mergeCell ref="O2:O3"/>
    <mergeCell ref="F3:G3"/>
    <mergeCell ref="F4:G4"/>
    <mergeCell ref="F5:G5"/>
    <mergeCell ref="J1:N5"/>
    <mergeCell ref="P322:P323"/>
    <mergeCell ref="P318:P319"/>
    <mergeCell ref="A357:K357"/>
    <mergeCell ref="I279:K279"/>
    <mergeCell ref="I301:K301"/>
    <mergeCell ref="A301:C301"/>
    <mergeCell ref="E301:H301"/>
    <mergeCell ref="B305:B311"/>
    <mergeCell ref="B312:B314"/>
    <mergeCell ref="A279:C279"/>
    <mergeCell ref="E279:H279"/>
    <mergeCell ref="B282:B283"/>
    <mergeCell ref="B284:B287"/>
    <mergeCell ref="B288:B290"/>
    <mergeCell ref="B297:B299"/>
    <mergeCell ref="B294:B295"/>
    <mergeCell ref="D376:E376"/>
    <mergeCell ref="D377:E377"/>
    <mergeCell ref="D371:E371"/>
    <mergeCell ref="A359:B360"/>
    <mergeCell ref="C359:E360"/>
    <mergeCell ref="D370:E370"/>
    <mergeCell ref="A282:A283"/>
    <mergeCell ref="A284:A287"/>
    <mergeCell ref="A288:A290"/>
    <mergeCell ref="A297:A299"/>
    <mergeCell ref="A294:A295"/>
    <mergeCell ref="N279:P279"/>
    <mergeCell ref="P41:P44"/>
    <mergeCell ref="P47:P52"/>
    <mergeCell ref="P204:P206"/>
    <mergeCell ref="P208:P209"/>
    <mergeCell ref="P210:P211"/>
    <mergeCell ref="P214:P217"/>
    <mergeCell ref="P218:P219"/>
    <mergeCell ref="P221:P223"/>
    <mergeCell ref="P224:P227"/>
    <mergeCell ref="P231:P233"/>
    <mergeCell ref="P235:P23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9"/>
  <sheetViews>
    <sheetView topLeftCell="A220" workbookViewId="0">
      <selection activeCell="B223" sqref="B223"/>
    </sheetView>
  </sheetViews>
  <sheetFormatPr baseColWidth="10" defaultRowHeight="9" x14ac:dyDescent="0.15"/>
  <cols>
    <col min="1" max="1" width="12.7109375" style="1150" customWidth="1"/>
    <col min="2" max="2" width="20.28515625" style="1150" customWidth="1"/>
    <col min="3" max="3" width="21.140625" style="1150" customWidth="1"/>
    <col min="4" max="4" width="12.5703125" style="1150" bestFit="1" customWidth="1"/>
    <col min="5" max="5" width="11.5703125" style="1150" bestFit="1" customWidth="1"/>
    <col min="6" max="6" width="11.42578125" style="1150"/>
    <col min="7" max="7" width="11.5703125" style="1150" bestFit="1" customWidth="1"/>
    <col min="8" max="8" width="11.42578125" style="1150"/>
    <col min="9" max="9" width="20" style="1150" customWidth="1"/>
    <col min="10" max="10" width="17.140625" style="1150" customWidth="1"/>
    <col min="11" max="11" width="11.42578125" style="1150"/>
    <col min="12" max="12" width="20.7109375" style="1150" customWidth="1"/>
    <col min="13" max="13" width="17.85546875" style="1150" customWidth="1"/>
    <col min="14" max="15" width="11.42578125" style="1150"/>
    <col min="16" max="16" width="12.7109375" style="1150" customWidth="1"/>
    <col min="17" max="17" width="11.42578125" style="1150"/>
    <col min="18" max="18" width="18.140625" style="1150" customWidth="1"/>
    <col min="19" max="16384" width="11.42578125" style="1150"/>
  </cols>
  <sheetData>
    <row r="1" spans="1:19" x14ac:dyDescent="0.15">
      <c r="A1" s="1739"/>
      <c r="B1" s="1740" t="s">
        <v>0</v>
      </c>
      <c r="C1" s="1740"/>
      <c r="D1" s="1740"/>
      <c r="E1" s="1127" t="s">
        <v>1</v>
      </c>
      <c r="F1" s="1740" t="s">
        <v>2</v>
      </c>
      <c r="G1" s="1740"/>
      <c r="H1" s="1739"/>
      <c r="I1" s="1739"/>
      <c r="J1" s="1741" t="s">
        <v>0</v>
      </c>
      <c r="K1" s="1742"/>
      <c r="L1" s="1742"/>
      <c r="M1" s="1742"/>
      <c r="N1" s="1743"/>
      <c r="O1" s="1127" t="s">
        <v>1</v>
      </c>
      <c r="P1" s="1127" t="s">
        <v>2</v>
      </c>
      <c r="Q1" s="1739"/>
    </row>
    <row r="2" spans="1:19" x14ac:dyDescent="0.15">
      <c r="A2" s="1739"/>
      <c r="B2" s="1740"/>
      <c r="C2" s="1740"/>
      <c r="D2" s="1740"/>
      <c r="E2" s="1740" t="s">
        <v>3</v>
      </c>
      <c r="F2" s="1740" t="s">
        <v>4</v>
      </c>
      <c r="G2" s="1740"/>
      <c r="H2" s="1739"/>
      <c r="I2" s="1739"/>
      <c r="J2" s="1744"/>
      <c r="K2" s="1745"/>
      <c r="L2" s="1745"/>
      <c r="M2" s="1745"/>
      <c r="N2" s="1746"/>
      <c r="O2" s="1740" t="s">
        <v>3</v>
      </c>
      <c r="P2" s="1127" t="s">
        <v>4</v>
      </c>
      <c r="Q2" s="1739"/>
    </row>
    <row r="3" spans="1:19" x14ac:dyDescent="0.15">
      <c r="A3" s="1739"/>
      <c r="B3" s="1740"/>
      <c r="C3" s="1740"/>
      <c r="D3" s="1740"/>
      <c r="E3" s="1740"/>
      <c r="F3" s="1740" t="s">
        <v>5</v>
      </c>
      <c r="G3" s="1740"/>
      <c r="H3" s="1739"/>
      <c r="I3" s="1739"/>
      <c r="J3" s="1744"/>
      <c r="K3" s="1745"/>
      <c r="L3" s="1745"/>
      <c r="M3" s="1745"/>
      <c r="N3" s="1746"/>
      <c r="O3" s="1740"/>
      <c r="P3" s="1127" t="s">
        <v>5</v>
      </c>
      <c r="Q3" s="1739"/>
    </row>
    <row r="4" spans="1:19" x14ac:dyDescent="0.15">
      <c r="A4" s="1739"/>
      <c r="B4" s="1740"/>
      <c r="C4" s="1740"/>
      <c r="D4" s="1740"/>
      <c r="E4" s="1127" t="s">
        <v>6</v>
      </c>
      <c r="F4" s="1740" t="s">
        <v>4</v>
      </c>
      <c r="G4" s="1740"/>
      <c r="H4" s="1739"/>
      <c r="I4" s="1739"/>
      <c r="J4" s="1744"/>
      <c r="K4" s="1745"/>
      <c r="L4" s="1745"/>
      <c r="M4" s="1745"/>
      <c r="N4" s="1746"/>
      <c r="O4" s="1127" t="s">
        <v>6</v>
      </c>
      <c r="P4" s="1127" t="s">
        <v>4</v>
      </c>
      <c r="Q4" s="1739"/>
    </row>
    <row r="5" spans="1:19" x14ac:dyDescent="0.15">
      <c r="A5" s="1739"/>
      <c r="B5" s="1740"/>
      <c r="C5" s="1740"/>
      <c r="D5" s="1740"/>
      <c r="E5" s="1151" t="s">
        <v>7</v>
      </c>
      <c r="F5" s="1740" t="s">
        <v>8</v>
      </c>
      <c r="G5" s="1740"/>
      <c r="H5" s="1739"/>
      <c r="I5" s="1739"/>
      <c r="J5" s="1747"/>
      <c r="K5" s="1748"/>
      <c r="L5" s="1748"/>
      <c r="M5" s="1748"/>
      <c r="N5" s="1749"/>
      <c r="O5" s="1151" t="s">
        <v>7</v>
      </c>
      <c r="P5" s="1127" t="s">
        <v>9</v>
      </c>
      <c r="Q5" s="1739"/>
    </row>
    <row r="6" spans="1:19" x14ac:dyDescent="0.15">
      <c r="A6" s="1152"/>
      <c r="B6" s="1153"/>
      <c r="C6" s="1153"/>
      <c r="D6" s="1153"/>
      <c r="E6" s="1152"/>
      <c r="F6" s="1152"/>
      <c r="G6" s="1152"/>
      <c r="H6" s="1152"/>
      <c r="I6" s="1152"/>
      <c r="J6" s="1152"/>
      <c r="K6" s="1152"/>
      <c r="L6" s="1154"/>
      <c r="M6" s="1152"/>
      <c r="N6" s="1152"/>
      <c r="O6" s="1152"/>
      <c r="P6" s="1152"/>
      <c r="Q6" s="1152"/>
    </row>
    <row r="7" spans="1:19" ht="36" x14ac:dyDescent="0.15">
      <c r="A7" s="582" t="s">
        <v>10</v>
      </c>
      <c r="B7" s="1155" t="s">
        <v>11</v>
      </c>
      <c r="C7" s="1155" t="s">
        <v>12</v>
      </c>
      <c r="D7" s="1155" t="s">
        <v>13</v>
      </c>
      <c r="E7" s="1155" t="s">
        <v>14</v>
      </c>
      <c r="F7" s="1155" t="s">
        <v>15</v>
      </c>
      <c r="G7" s="1155" t="s">
        <v>16</v>
      </c>
      <c r="H7" s="1155" t="s">
        <v>17</v>
      </c>
      <c r="I7" s="1155" t="s">
        <v>18</v>
      </c>
      <c r="J7" s="1155" t="s">
        <v>19</v>
      </c>
      <c r="K7" s="1155" t="s">
        <v>20</v>
      </c>
      <c r="L7" s="1156" t="s">
        <v>21</v>
      </c>
      <c r="M7" s="1155" t="s">
        <v>22</v>
      </c>
      <c r="N7" s="1155" t="s">
        <v>23</v>
      </c>
      <c r="O7" s="1155" t="s">
        <v>24</v>
      </c>
      <c r="P7" s="1155" t="s">
        <v>25</v>
      </c>
      <c r="Q7" s="1155" t="s">
        <v>26</v>
      </c>
    </row>
    <row r="8" spans="1:19" ht="72" x14ac:dyDescent="0.15">
      <c r="A8" s="1157"/>
      <c r="B8" s="1158" t="s">
        <v>2031</v>
      </c>
      <c r="C8" s="1159" t="s">
        <v>2031</v>
      </c>
      <c r="D8" s="1160">
        <v>190</v>
      </c>
      <c r="E8" s="1161">
        <v>5000</v>
      </c>
      <c r="F8" s="1162" t="s">
        <v>73</v>
      </c>
      <c r="G8" s="1162" t="s">
        <v>634</v>
      </c>
      <c r="H8" s="1163" t="s">
        <v>243</v>
      </c>
      <c r="I8" s="1162" t="s">
        <v>2032</v>
      </c>
      <c r="J8" s="1162" t="s">
        <v>2033</v>
      </c>
      <c r="K8" s="1164" t="s">
        <v>72</v>
      </c>
      <c r="L8" s="1165">
        <f t="shared" ref="L8:L44" si="0">SUM(D8*E8)</f>
        <v>950000</v>
      </c>
      <c r="M8" s="1166">
        <f t="shared" ref="M8:M44" si="1">SUM(D8*E8)</f>
        <v>950000</v>
      </c>
      <c r="N8" s="1166" t="s">
        <v>30</v>
      </c>
      <c r="O8" s="1167" t="s">
        <v>30</v>
      </c>
      <c r="P8" s="1168" t="s">
        <v>335</v>
      </c>
      <c r="Q8" s="1169" t="s">
        <v>733</v>
      </c>
      <c r="R8" s="1128" t="s">
        <v>2034</v>
      </c>
    </row>
    <row r="9" spans="1:19" ht="72" x14ac:dyDescent="0.15">
      <c r="A9" s="1157"/>
      <c r="B9" s="1159" t="s">
        <v>2035</v>
      </c>
      <c r="C9" s="1159" t="s">
        <v>2035</v>
      </c>
      <c r="D9" s="1170">
        <v>270</v>
      </c>
      <c r="E9" s="1161">
        <v>2000</v>
      </c>
      <c r="F9" s="1161" t="s">
        <v>73</v>
      </c>
      <c r="G9" s="1162" t="s">
        <v>634</v>
      </c>
      <c r="H9" s="1163" t="s">
        <v>243</v>
      </c>
      <c r="I9" s="1162" t="s">
        <v>2032</v>
      </c>
      <c r="J9" s="1162" t="s">
        <v>2033</v>
      </c>
      <c r="K9" s="1164" t="s">
        <v>72</v>
      </c>
      <c r="L9" s="1165">
        <f t="shared" si="0"/>
        <v>540000</v>
      </c>
      <c r="M9" s="1166">
        <f t="shared" si="1"/>
        <v>540000</v>
      </c>
      <c r="N9" s="1166" t="s">
        <v>30</v>
      </c>
      <c r="O9" s="1167" t="s">
        <v>30</v>
      </c>
      <c r="P9" s="1168" t="s">
        <v>335</v>
      </c>
      <c r="Q9" s="1169" t="s">
        <v>733</v>
      </c>
      <c r="R9" s="1128" t="s">
        <v>2036</v>
      </c>
    </row>
    <row r="10" spans="1:19" ht="72" x14ac:dyDescent="0.15">
      <c r="A10" s="1157"/>
      <c r="B10" s="1159" t="s">
        <v>2037</v>
      </c>
      <c r="C10" s="1159" t="s">
        <v>2037</v>
      </c>
      <c r="D10" s="1171">
        <v>350</v>
      </c>
      <c r="E10" s="1161">
        <v>2000</v>
      </c>
      <c r="F10" s="1161" t="s">
        <v>73</v>
      </c>
      <c r="G10" s="1162" t="s">
        <v>634</v>
      </c>
      <c r="H10" s="1163" t="s">
        <v>243</v>
      </c>
      <c r="I10" s="1162" t="s">
        <v>2032</v>
      </c>
      <c r="J10" s="1162" t="s">
        <v>2033</v>
      </c>
      <c r="K10" s="1164" t="s">
        <v>72</v>
      </c>
      <c r="L10" s="1165">
        <f t="shared" si="0"/>
        <v>700000</v>
      </c>
      <c r="M10" s="1166">
        <f t="shared" si="1"/>
        <v>700000</v>
      </c>
      <c r="N10" s="1166" t="s">
        <v>30</v>
      </c>
      <c r="O10" s="1167" t="s">
        <v>30</v>
      </c>
      <c r="P10" s="1168" t="s">
        <v>335</v>
      </c>
      <c r="Q10" s="1169" t="s">
        <v>733</v>
      </c>
      <c r="R10" s="1128" t="s">
        <v>2036</v>
      </c>
    </row>
    <row r="11" spans="1:19" ht="324.75" x14ac:dyDescent="0.25">
      <c r="A11" s="1157"/>
      <c r="B11" s="147" t="s">
        <v>727</v>
      </c>
      <c r="C11" s="147" t="s">
        <v>728</v>
      </c>
      <c r="D11" s="300">
        <v>20000000</v>
      </c>
      <c r="E11" s="965">
        <v>1</v>
      </c>
      <c r="F11" s="1305" t="s">
        <v>136</v>
      </c>
      <c r="G11" s="1162" t="s">
        <v>634</v>
      </c>
      <c r="H11" s="1163" t="s">
        <v>243</v>
      </c>
      <c r="I11" s="1162" t="s">
        <v>2032</v>
      </c>
      <c r="J11" s="1390" t="s">
        <v>2353</v>
      </c>
      <c r="K11" s="1164" t="s">
        <v>72</v>
      </c>
      <c r="L11" s="1165">
        <f t="shared" si="0"/>
        <v>20000000</v>
      </c>
      <c r="M11" s="1166">
        <f t="shared" si="1"/>
        <v>20000000</v>
      </c>
      <c r="N11" s="1166" t="s">
        <v>30</v>
      </c>
      <c r="O11" s="1167" t="s">
        <v>30</v>
      </c>
      <c r="P11" s="1168" t="s">
        <v>335</v>
      </c>
      <c r="Q11" s="1169" t="s">
        <v>733</v>
      </c>
      <c r="R11" s="459" t="s">
        <v>2370</v>
      </c>
      <c r="S11" s="1412"/>
    </row>
    <row r="12" spans="1:19" ht="263.25" customHeight="1" x14ac:dyDescent="0.25">
      <c r="A12" s="1157"/>
      <c r="B12" s="147" t="s">
        <v>729</v>
      </c>
      <c r="C12" s="147" t="s">
        <v>730</v>
      </c>
      <c r="D12" s="239">
        <v>18000000</v>
      </c>
      <c r="E12" s="965">
        <v>1</v>
      </c>
      <c r="F12" s="1305" t="s">
        <v>136</v>
      </c>
      <c r="G12" s="1162" t="s">
        <v>634</v>
      </c>
      <c r="H12" s="1163" t="s">
        <v>243</v>
      </c>
      <c r="I12" s="1162" t="s">
        <v>2032</v>
      </c>
      <c r="J12" s="1390" t="s">
        <v>2353</v>
      </c>
      <c r="K12" s="1164" t="s">
        <v>72</v>
      </c>
      <c r="L12" s="1165">
        <f t="shared" si="0"/>
        <v>18000000</v>
      </c>
      <c r="M12" s="1166">
        <f t="shared" si="1"/>
        <v>18000000</v>
      </c>
      <c r="N12" s="1166" t="s">
        <v>30</v>
      </c>
      <c r="O12" s="1167" t="s">
        <v>30</v>
      </c>
      <c r="P12" s="1168" t="s">
        <v>335</v>
      </c>
      <c r="Q12" s="1169" t="s">
        <v>733</v>
      </c>
      <c r="R12" s="1413" t="s">
        <v>2371</v>
      </c>
      <c r="S12" s="720"/>
    </row>
    <row r="13" spans="1:19" ht="72" x14ac:dyDescent="0.2">
      <c r="A13" s="1157"/>
      <c r="B13" s="957" t="s">
        <v>731</v>
      </c>
      <c r="C13" s="957" t="s">
        <v>731</v>
      </c>
      <c r="D13" s="239">
        <v>1500000</v>
      </c>
      <c r="E13" s="965">
        <v>1</v>
      </c>
      <c r="F13" s="1305" t="s">
        <v>136</v>
      </c>
      <c r="G13" s="1162" t="s">
        <v>634</v>
      </c>
      <c r="H13" s="1163" t="s">
        <v>243</v>
      </c>
      <c r="I13" s="1162" t="s">
        <v>2032</v>
      </c>
      <c r="J13" s="1390" t="s">
        <v>2353</v>
      </c>
      <c r="K13" s="1164" t="s">
        <v>72</v>
      </c>
      <c r="L13" s="1165">
        <f t="shared" si="0"/>
        <v>1500000</v>
      </c>
      <c r="M13" s="1166">
        <f t="shared" si="1"/>
        <v>1500000</v>
      </c>
      <c r="N13" s="1166" t="s">
        <v>30</v>
      </c>
      <c r="O13" s="1167" t="s">
        <v>30</v>
      </c>
      <c r="P13" s="1168" t="s">
        <v>335</v>
      </c>
      <c r="Q13" s="1169" t="s">
        <v>733</v>
      </c>
      <c r="R13" s="663" t="s">
        <v>2372</v>
      </c>
    </row>
    <row r="14" spans="1:19" ht="72" x14ac:dyDescent="0.15">
      <c r="A14" s="1173"/>
      <c r="B14" s="1191" t="s">
        <v>2193</v>
      </c>
      <c r="C14" s="1191" t="s">
        <v>2194</v>
      </c>
      <c r="D14" s="1192">
        <v>250</v>
      </c>
      <c r="E14" s="1193">
        <v>6000</v>
      </c>
      <c r="F14" s="1128" t="s">
        <v>73</v>
      </c>
      <c r="G14" s="1194">
        <v>42736</v>
      </c>
      <c r="H14" s="1128" t="s">
        <v>243</v>
      </c>
      <c r="I14" s="1128" t="s">
        <v>57</v>
      </c>
      <c r="J14" s="1128" t="s">
        <v>2195</v>
      </c>
      <c r="K14" s="1128" t="s">
        <v>72</v>
      </c>
      <c r="L14" s="1196">
        <f>+D14*E14</f>
        <v>1500000</v>
      </c>
      <c r="M14" s="1197">
        <f t="shared" ref="M14:M19" si="2">+L14</f>
        <v>1500000</v>
      </c>
      <c r="N14" s="1128" t="s">
        <v>30</v>
      </c>
      <c r="O14" s="1128" t="s">
        <v>144</v>
      </c>
      <c r="P14" s="1195" t="s">
        <v>1485</v>
      </c>
      <c r="Q14" s="1128" t="s">
        <v>1624</v>
      </c>
      <c r="R14" s="833" t="s">
        <v>2050</v>
      </c>
    </row>
    <row r="15" spans="1:19" ht="72" x14ac:dyDescent="0.15">
      <c r="A15" s="1157"/>
      <c r="B15" s="1191" t="s">
        <v>2193</v>
      </c>
      <c r="C15" s="1191" t="s">
        <v>2194</v>
      </c>
      <c r="D15" s="1192">
        <v>250</v>
      </c>
      <c r="E15" s="1193">
        <v>1800</v>
      </c>
      <c r="F15" s="1128" t="s">
        <v>73</v>
      </c>
      <c r="G15" s="1194">
        <v>42736</v>
      </c>
      <c r="H15" s="1128" t="s">
        <v>243</v>
      </c>
      <c r="I15" s="1128" t="s">
        <v>57</v>
      </c>
      <c r="J15" s="1128" t="s">
        <v>2195</v>
      </c>
      <c r="K15" s="1128" t="s">
        <v>72</v>
      </c>
      <c r="L15" s="1189">
        <f>+D15*E15</f>
        <v>450000</v>
      </c>
      <c r="M15" s="1190">
        <f t="shared" si="2"/>
        <v>450000</v>
      </c>
      <c r="N15" s="1128" t="s">
        <v>30</v>
      </c>
      <c r="O15" s="1128" t="s">
        <v>144</v>
      </c>
      <c r="P15" s="1195" t="s">
        <v>1485</v>
      </c>
      <c r="Q15" s="1128" t="s">
        <v>1642</v>
      </c>
      <c r="R15" s="1128" t="s">
        <v>1762</v>
      </c>
    </row>
    <row r="16" spans="1:19" ht="72" x14ac:dyDescent="0.15">
      <c r="A16" s="1157"/>
      <c r="B16" s="1191" t="s">
        <v>2193</v>
      </c>
      <c r="C16" s="1191" t="s">
        <v>2194</v>
      </c>
      <c r="D16" s="1192">
        <v>250</v>
      </c>
      <c r="E16" s="1193">
        <v>1500</v>
      </c>
      <c r="F16" s="1128" t="s">
        <v>73</v>
      </c>
      <c r="G16" s="1194">
        <v>42736</v>
      </c>
      <c r="H16" s="1128" t="s">
        <v>243</v>
      </c>
      <c r="I16" s="1128" t="s">
        <v>57</v>
      </c>
      <c r="J16" s="1128" t="s">
        <v>2195</v>
      </c>
      <c r="K16" s="1128" t="s">
        <v>72</v>
      </c>
      <c r="L16" s="1196">
        <f>+D16*E16</f>
        <v>375000</v>
      </c>
      <c r="M16" s="1197">
        <f t="shared" si="2"/>
        <v>375000</v>
      </c>
      <c r="N16" s="1128" t="s">
        <v>30</v>
      </c>
      <c r="O16" s="1128" t="s">
        <v>144</v>
      </c>
      <c r="P16" s="1195" t="s">
        <v>1485</v>
      </c>
      <c r="Q16" s="1128" t="s">
        <v>1649</v>
      </c>
      <c r="R16" s="785" t="s">
        <v>1747</v>
      </c>
    </row>
    <row r="17" spans="1:19" ht="72" x14ac:dyDescent="0.15">
      <c r="A17" s="1157"/>
      <c r="B17" s="1191" t="s">
        <v>2193</v>
      </c>
      <c r="C17" s="1191" t="s">
        <v>2194</v>
      </c>
      <c r="D17" s="1192">
        <v>250</v>
      </c>
      <c r="E17" s="1193">
        <v>1800</v>
      </c>
      <c r="F17" s="1128" t="s">
        <v>73</v>
      </c>
      <c r="G17" s="1194">
        <v>42736</v>
      </c>
      <c r="H17" s="1128" t="s">
        <v>243</v>
      </c>
      <c r="I17" s="1128" t="s">
        <v>57</v>
      </c>
      <c r="J17" s="1128" t="s">
        <v>2195</v>
      </c>
      <c r="K17" s="1128" t="s">
        <v>72</v>
      </c>
      <c r="L17" s="1189">
        <f>+D17*E17</f>
        <v>450000</v>
      </c>
      <c r="M17" s="1204">
        <f t="shared" si="2"/>
        <v>450000</v>
      </c>
      <c r="N17" s="1128" t="s">
        <v>30</v>
      </c>
      <c r="O17" s="1128" t="s">
        <v>144</v>
      </c>
      <c r="P17" s="1195" t="s">
        <v>1485</v>
      </c>
      <c r="Q17" s="1190" t="s">
        <v>1656</v>
      </c>
      <c r="R17" s="749" t="s">
        <v>1747</v>
      </c>
    </row>
    <row r="18" spans="1:19" ht="72" x14ac:dyDescent="0.15">
      <c r="A18" s="1157"/>
      <c r="B18" s="1181" t="s">
        <v>2196</v>
      </c>
      <c r="C18" s="1181" t="s">
        <v>2197</v>
      </c>
      <c r="D18" s="1182">
        <v>1500</v>
      </c>
      <c r="E18" s="1183">
        <v>4000</v>
      </c>
      <c r="F18" s="1129" t="s">
        <v>73</v>
      </c>
      <c r="G18" s="1184">
        <v>42736</v>
      </c>
      <c r="H18" s="1129" t="s">
        <v>243</v>
      </c>
      <c r="I18" s="1129" t="s">
        <v>57</v>
      </c>
      <c r="J18" s="1128" t="s">
        <v>2195</v>
      </c>
      <c r="K18" s="1129" t="s">
        <v>72</v>
      </c>
      <c r="L18" s="1185">
        <v>6000000</v>
      </c>
      <c r="M18" s="1186">
        <f t="shared" si="2"/>
        <v>6000000</v>
      </c>
      <c r="N18" s="1129" t="s">
        <v>30</v>
      </c>
      <c r="O18" s="1129" t="s">
        <v>144</v>
      </c>
      <c r="P18" s="1187" t="s">
        <v>1485</v>
      </c>
      <c r="Q18" s="1188" t="s">
        <v>2198</v>
      </c>
      <c r="R18" s="785" t="s">
        <v>1747</v>
      </c>
    </row>
    <row r="19" spans="1:19" ht="72" x14ac:dyDescent="0.15">
      <c r="A19" s="1157"/>
      <c r="B19" s="1181" t="s">
        <v>2199</v>
      </c>
      <c r="C19" s="1181" t="s">
        <v>2200</v>
      </c>
      <c r="D19" s="1182">
        <v>50000</v>
      </c>
      <c r="E19" s="1183">
        <v>6</v>
      </c>
      <c r="F19" s="1129" t="s">
        <v>73</v>
      </c>
      <c r="G19" s="1184">
        <v>42736</v>
      </c>
      <c r="H19" s="1129" t="s">
        <v>243</v>
      </c>
      <c r="I19" s="1129" t="s">
        <v>57</v>
      </c>
      <c r="J19" s="1128" t="s">
        <v>2195</v>
      </c>
      <c r="K19" s="1129" t="s">
        <v>72</v>
      </c>
      <c r="L19" s="1185">
        <v>3000000</v>
      </c>
      <c r="M19" s="1186">
        <f t="shared" si="2"/>
        <v>3000000</v>
      </c>
      <c r="N19" s="1129" t="s">
        <v>30</v>
      </c>
      <c r="O19" s="1129" t="s">
        <v>144</v>
      </c>
      <c r="P19" s="1187" t="s">
        <v>1485</v>
      </c>
      <c r="Q19" s="1188" t="s">
        <v>2198</v>
      </c>
      <c r="R19" s="785" t="s">
        <v>1747</v>
      </c>
    </row>
    <row r="20" spans="1:19" ht="72" x14ac:dyDescent="0.15">
      <c r="A20" s="1173"/>
      <c r="B20" s="1181" t="s">
        <v>2201</v>
      </c>
      <c r="C20" s="1181" t="s">
        <v>2202</v>
      </c>
      <c r="D20" s="1182">
        <v>2000000</v>
      </c>
      <c r="E20" s="1183">
        <v>1</v>
      </c>
      <c r="F20" s="1129" t="s">
        <v>73</v>
      </c>
      <c r="G20" s="1184">
        <v>42736</v>
      </c>
      <c r="H20" s="1129" t="s">
        <v>243</v>
      </c>
      <c r="I20" s="1129" t="s">
        <v>57</v>
      </c>
      <c r="J20" s="1128" t="s">
        <v>2195</v>
      </c>
      <c r="K20" s="1129" t="s">
        <v>72</v>
      </c>
      <c r="L20" s="1185">
        <v>2000000</v>
      </c>
      <c r="M20" s="1186">
        <v>2000000</v>
      </c>
      <c r="N20" s="1129" t="s">
        <v>30</v>
      </c>
      <c r="O20" s="1129" t="s">
        <v>144</v>
      </c>
      <c r="P20" s="1187" t="s">
        <v>1485</v>
      </c>
      <c r="Q20" s="1188" t="s">
        <v>2203</v>
      </c>
      <c r="R20" s="785" t="s">
        <v>2094</v>
      </c>
    </row>
    <row r="21" spans="1:19" ht="72" x14ac:dyDescent="0.15">
      <c r="A21" s="1157"/>
      <c r="B21" s="1191" t="s">
        <v>2204</v>
      </c>
      <c r="C21" s="1191" t="s">
        <v>2194</v>
      </c>
      <c r="D21" s="1192">
        <v>250</v>
      </c>
      <c r="E21" s="1205">
        <v>3000</v>
      </c>
      <c r="F21" s="1128" t="s">
        <v>73</v>
      </c>
      <c r="G21" s="1194">
        <v>42736</v>
      </c>
      <c r="H21" s="1128" t="s">
        <v>243</v>
      </c>
      <c r="I21" s="1128" t="s">
        <v>57</v>
      </c>
      <c r="J21" s="1128" t="s">
        <v>2195</v>
      </c>
      <c r="K21" s="1190" t="s">
        <v>72</v>
      </c>
      <c r="L21" s="1189">
        <f>+D21*E21</f>
        <v>750000</v>
      </c>
      <c r="M21" s="1204">
        <f>+L21</f>
        <v>750000</v>
      </c>
      <c r="N21" s="1128" t="s">
        <v>30</v>
      </c>
      <c r="O21" s="1128" t="s">
        <v>144</v>
      </c>
      <c r="P21" s="1195" t="s">
        <v>1485</v>
      </c>
      <c r="Q21" s="1190" t="s">
        <v>1662</v>
      </c>
      <c r="R21" s="785" t="s">
        <v>2058</v>
      </c>
    </row>
    <row r="22" spans="1:19" ht="72" x14ac:dyDescent="0.15">
      <c r="A22" s="1157"/>
      <c r="B22" s="1191" t="s">
        <v>2193</v>
      </c>
      <c r="C22" s="1191" t="s">
        <v>2194</v>
      </c>
      <c r="D22" s="1192">
        <v>250</v>
      </c>
      <c r="E22" s="1193">
        <v>1500</v>
      </c>
      <c r="F22" s="1128" t="s">
        <v>73</v>
      </c>
      <c r="G22" s="1194">
        <v>42736</v>
      </c>
      <c r="H22" s="1128" t="s">
        <v>243</v>
      </c>
      <c r="I22" s="1128" t="s">
        <v>57</v>
      </c>
      <c r="J22" s="1128" t="s">
        <v>2195</v>
      </c>
      <c r="K22" s="1128" t="s">
        <v>72</v>
      </c>
      <c r="L22" s="1196">
        <f>+D22*E22</f>
        <v>375000</v>
      </c>
      <c r="M22" s="1197">
        <f>+L22</f>
        <v>375000</v>
      </c>
      <c r="N22" s="1128" t="s">
        <v>30</v>
      </c>
      <c r="O22" s="1128" t="s">
        <v>144</v>
      </c>
      <c r="P22" s="1195" t="s">
        <v>1485</v>
      </c>
      <c r="Q22" s="1128" t="s">
        <v>1668</v>
      </c>
      <c r="R22" s="1128" t="s">
        <v>1747</v>
      </c>
    </row>
    <row r="23" spans="1:19" ht="72" x14ac:dyDescent="0.15">
      <c r="A23" s="1157"/>
      <c r="B23" s="1191" t="s">
        <v>2193</v>
      </c>
      <c r="C23" s="1191" t="s">
        <v>2194</v>
      </c>
      <c r="D23" s="1192">
        <v>250</v>
      </c>
      <c r="E23" s="1193">
        <v>1500</v>
      </c>
      <c r="F23" s="1128" t="s">
        <v>73</v>
      </c>
      <c r="G23" s="1194">
        <v>42736</v>
      </c>
      <c r="H23" s="1128" t="s">
        <v>243</v>
      </c>
      <c r="I23" s="1128" t="s">
        <v>57</v>
      </c>
      <c r="J23" s="1128" t="s">
        <v>2195</v>
      </c>
      <c r="K23" s="1128" t="s">
        <v>72</v>
      </c>
      <c r="L23" s="1196">
        <f>+D23*E23</f>
        <v>375000</v>
      </c>
      <c r="M23" s="1197">
        <f>+L23</f>
        <v>375000</v>
      </c>
      <c r="N23" s="1128" t="s">
        <v>30</v>
      </c>
      <c r="O23" s="1128" t="s">
        <v>144</v>
      </c>
      <c r="P23" s="1195" t="s">
        <v>1485</v>
      </c>
      <c r="Q23" s="1128" t="s">
        <v>1674</v>
      </c>
      <c r="R23" s="1128" t="s">
        <v>1747</v>
      </c>
    </row>
    <row r="24" spans="1:19" ht="72" x14ac:dyDescent="0.15">
      <c r="A24" s="1157"/>
      <c r="B24" s="1191" t="s">
        <v>2205</v>
      </c>
      <c r="C24" s="1191" t="s">
        <v>2194</v>
      </c>
      <c r="D24" s="1192">
        <v>250</v>
      </c>
      <c r="E24" s="1193">
        <v>1800</v>
      </c>
      <c r="F24" s="1128" t="s">
        <v>73</v>
      </c>
      <c r="G24" s="1194">
        <v>42736</v>
      </c>
      <c r="H24" s="1128" t="s">
        <v>243</v>
      </c>
      <c r="I24" s="1128" t="s">
        <v>57</v>
      </c>
      <c r="J24" s="1128" t="s">
        <v>2195</v>
      </c>
      <c r="K24" s="1128" t="s">
        <v>72</v>
      </c>
      <c r="L24" s="1196">
        <f>+D24*E24</f>
        <v>450000</v>
      </c>
      <c r="M24" s="1197">
        <f>+L24</f>
        <v>450000</v>
      </c>
      <c r="N24" s="1128" t="s">
        <v>30</v>
      </c>
      <c r="O24" s="1128" t="s">
        <v>144</v>
      </c>
      <c r="P24" s="1195" t="s">
        <v>1485</v>
      </c>
      <c r="Q24" s="1128" t="s">
        <v>1679</v>
      </c>
      <c r="R24" s="1128" t="s">
        <v>2206</v>
      </c>
    </row>
    <row r="25" spans="1:19" ht="72" x14ac:dyDescent="0.15">
      <c r="A25" s="1157"/>
      <c r="B25" s="1158" t="s">
        <v>2038</v>
      </c>
      <c r="C25" s="1158" t="s">
        <v>2039</v>
      </c>
      <c r="D25" s="1172">
        <v>46480</v>
      </c>
      <c r="E25" s="1161">
        <v>20</v>
      </c>
      <c r="F25" s="1162" t="s">
        <v>2040</v>
      </c>
      <c r="G25" s="1162" t="s">
        <v>634</v>
      </c>
      <c r="H25" s="1163" t="s">
        <v>243</v>
      </c>
      <c r="I25" s="1162" t="s">
        <v>2032</v>
      </c>
      <c r="J25" s="1162" t="s">
        <v>2041</v>
      </c>
      <c r="K25" s="1164" t="s">
        <v>72</v>
      </c>
      <c r="L25" s="1165">
        <f t="shared" si="0"/>
        <v>929600</v>
      </c>
      <c r="M25" s="1166">
        <f t="shared" si="1"/>
        <v>929600</v>
      </c>
      <c r="N25" s="1166" t="s">
        <v>30</v>
      </c>
      <c r="O25" s="1167" t="s">
        <v>30</v>
      </c>
      <c r="P25" s="1168" t="s">
        <v>335</v>
      </c>
      <c r="Q25" s="1169" t="s">
        <v>733</v>
      </c>
      <c r="R25" s="1128" t="s">
        <v>1888</v>
      </c>
    </row>
    <row r="26" spans="1:19" ht="72" x14ac:dyDescent="0.15">
      <c r="A26" s="1157"/>
      <c r="B26" s="1158" t="s">
        <v>2038</v>
      </c>
      <c r="C26" s="1158" t="s">
        <v>2042</v>
      </c>
      <c r="D26" s="1172">
        <v>50288</v>
      </c>
      <c r="E26" s="1161">
        <v>30</v>
      </c>
      <c r="F26" s="1162" t="s">
        <v>2040</v>
      </c>
      <c r="G26" s="1162" t="s">
        <v>634</v>
      </c>
      <c r="H26" s="1163" t="s">
        <v>243</v>
      </c>
      <c r="I26" s="1162" t="s">
        <v>2032</v>
      </c>
      <c r="J26" s="1162" t="s">
        <v>2041</v>
      </c>
      <c r="K26" s="1164" t="s">
        <v>72</v>
      </c>
      <c r="L26" s="1165">
        <f t="shared" si="0"/>
        <v>1508640</v>
      </c>
      <c r="M26" s="1166">
        <f t="shared" si="1"/>
        <v>1508640</v>
      </c>
      <c r="N26" s="1166" t="s">
        <v>30</v>
      </c>
      <c r="O26" s="1167" t="s">
        <v>30</v>
      </c>
      <c r="P26" s="1168" t="s">
        <v>335</v>
      </c>
      <c r="Q26" s="1169" t="s">
        <v>733</v>
      </c>
      <c r="R26" s="1128" t="s">
        <v>1888</v>
      </c>
    </row>
    <row r="27" spans="1:19" ht="72" x14ac:dyDescent="0.15">
      <c r="A27" s="1157"/>
      <c r="B27" s="1158" t="s">
        <v>2043</v>
      </c>
      <c r="C27" s="1158" t="s">
        <v>2044</v>
      </c>
      <c r="D27" s="1172">
        <v>540792</v>
      </c>
      <c r="E27" s="1161">
        <v>1</v>
      </c>
      <c r="F27" s="1162" t="s">
        <v>73</v>
      </c>
      <c r="G27" s="1162" t="s">
        <v>634</v>
      </c>
      <c r="H27" s="1163" t="s">
        <v>243</v>
      </c>
      <c r="I27" s="1162" t="s">
        <v>2032</v>
      </c>
      <c r="J27" s="1162" t="s">
        <v>2041</v>
      </c>
      <c r="K27" s="1164" t="s">
        <v>72</v>
      </c>
      <c r="L27" s="1165">
        <f t="shared" si="0"/>
        <v>540792</v>
      </c>
      <c r="M27" s="1166">
        <f t="shared" si="1"/>
        <v>540792</v>
      </c>
      <c r="N27" s="1166" t="s">
        <v>30</v>
      </c>
      <c r="O27" s="1167" t="s">
        <v>30</v>
      </c>
      <c r="P27" s="1168" t="s">
        <v>335</v>
      </c>
      <c r="Q27" s="1169" t="s">
        <v>733</v>
      </c>
      <c r="R27" s="1128" t="s">
        <v>1888</v>
      </c>
    </row>
    <row r="28" spans="1:19" ht="72" x14ac:dyDescent="0.15">
      <c r="A28" s="1157"/>
      <c r="B28" s="1158" t="s">
        <v>2045</v>
      </c>
      <c r="C28" s="1158" t="s">
        <v>2045</v>
      </c>
      <c r="D28" s="1172">
        <v>266392</v>
      </c>
      <c r="E28" s="1161">
        <v>1</v>
      </c>
      <c r="F28" s="1162" t="s">
        <v>73</v>
      </c>
      <c r="G28" s="1162" t="s">
        <v>634</v>
      </c>
      <c r="H28" s="1163" t="s">
        <v>243</v>
      </c>
      <c r="I28" s="1162" t="s">
        <v>2032</v>
      </c>
      <c r="J28" s="1162" t="s">
        <v>2041</v>
      </c>
      <c r="K28" s="1164" t="s">
        <v>72</v>
      </c>
      <c r="L28" s="1165">
        <f t="shared" si="0"/>
        <v>266392</v>
      </c>
      <c r="M28" s="1166">
        <f t="shared" si="1"/>
        <v>266392</v>
      </c>
      <c r="N28" s="1166" t="s">
        <v>30</v>
      </c>
      <c r="O28" s="1167" t="s">
        <v>30</v>
      </c>
      <c r="P28" s="1168" t="s">
        <v>335</v>
      </c>
      <c r="Q28" s="1169" t="s">
        <v>733</v>
      </c>
      <c r="R28" s="1128" t="s">
        <v>2046</v>
      </c>
    </row>
    <row r="29" spans="1:19" ht="72" x14ac:dyDescent="0.15">
      <c r="A29" s="1157"/>
      <c r="B29" s="1158" t="s">
        <v>2047</v>
      </c>
      <c r="C29" s="1158" t="s">
        <v>2047</v>
      </c>
      <c r="D29" s="1172">
        <v>77372</v>
      </c>
      <c r="E29" s="1161">
        <v>3</v>
      </c>
      <c r="F29" s="1162" t="s">
        <v>73</v>
      </c>
      <c r="G29" s="1162" t="s">
        <v>634</v>
      </c>
      <c r="H29" s="1163" t="s">
        <v>243</v>
      </c>
      <c r="I29" s="1162" t="s">
        <v>2032</v>
      </c>
      <c r="J29" s="1162" t="s">
        <v>2041</v>
      </c>
      <c r="K29" s="1164" t="s">
        <v>72</v>
      </c>
      <c r="L29" s="1165">
        <f t="shared" si="0"/>
        <v>232116</v>
      </c>
      <c r="M29" s="1166">
        <f t="shared" si="1"/>
        <v>232116</v>
      </c>
      <c r="N29" s="1166" t="s">
        <v>30</v>
      </c>
      <c r="O29" s="1167" t="s">
        <v>30</v>
      </c>
      <c r="P29" s="1168" t="s">
        <v>335</v>
      </c>
      <c r="Q29" s="1169" t="s">
        <v>733</v>
      </c>
      <c r="R29" s="1128" t="s">
        <v>1888</v>
      </c>
    </row>
    <row r="30" spans="1:19" ht="72" x14ac:dyDescent="0.15">
      <c r="A30" s="1157"/>
      <c r="B30" s="1158" t="s">
        <v>2048</v>
      </c>
      <c r="C30" s="1158" t="s">
        <v>2048</v>
      </c>
      <c r="D30" s="1172">
        <v>78176</v>
      </c>
      <c r="E30" s="1161">
        <v>2</v>
      </c>
      <c r="F30" s="1162" t="s">
        <v>73</v>
      </c>
      <c r="G30" s="1162" t="s">
        <v>634</v>
      </c>
      <c r="H30" s="1163" t="s">
        <v>243</v>
      </c>
      <c r="I30" s="1162" t="s">
        <v>2032</v>
      </c>
      <c r="J30" s="1162" t="s">
        <v>2041</v>
      </c>
      <c r="K30" s="1164" t="s">
        <v>72</v>
      </c>
      <c r="L30" s="1165">
        <f t="shared" si="0"/>
        <v>156352</v>
      </c>
      <c r="M30" s="1166">
        <f t="shared" si="1"/>
        <v>156352</v>
      </c>
      <c r="N30" s="1166" t="s">
        <v>30</v>
      </c>
      <c r="O30" s="1167" t="s">
        <v>30</v>
      </c>
      <c r="P30" s="1168" t="s">
        <v>335</v>
      </c>
      <c r="Q30" s="1169" t="s">
        <v>733</v>
      </c>
      <c r="R30" s="1128" t="s">
        <v>1888</v>
      </c>
    </row>
    <row r="31" spans="1:19" ht="72" x14ac:dyDescent="0.15">
      <c r="A31" s="1157"/>
      <c r="B31" s="1158" t="s">
        <v>2049</v>
      </c>
      <c r="C31" s="1158" t="s">
        <v>2049</v>
      </c>
      <c r="D31" s="1172">
        <v>40000</v>
      </c>
      <c r="E31" s="1161">
        <v>1</v>
      </c>
      <c r="F31" s="1162" t="s">
        <v>73</v>
      </c>
      <c r="G31" s="1162" t="s">
        <v>634</v>
      </c>
      <c r="H31" s="1163" t="s">
        <v>243</v>
      </c>
      <c r="I31" s="1162" t="s">
        <v>2032</v>
      </c>
      <c r="J31" s="1162" t="s">
        <v>2041</v>
      </c>
      <c r="K31" s="1164" t="s">
        <v>72</v>
      </c>
      <c r="L31" s="1165">
        <f t="shared" si="0"/>
        <v>40000</v>
      </c>
      <c r="M31" s="1166">
        <f t="shared" si="1"/>
        <v>40000</v>
      </c>
      <c r="N31" s="1166" t="s">
        <v>30</v>
      </c>
      <c r="O31" s="1167" t="s">
        <v>30</v>
      </c>
      <c r="P31" s="1168" t="s">
        <v>335</v>
      </c>
      <c r="Q31" s="1169" t="s">
        <v>733</v>
      </c>
      <c r="R31" s="1128" t="s">
        <v>2050</v>
      </c>
    </row>
    <row r="32" spans="1:19" ht="72" x14ac:dyDescent="0.15">
      <c r="A32" s="1173"/>
      <c r="B32" s="1158" t="s">
        <v>2051</v>
      </c>
      <c r="C32" s="1158" t="s">
        <v>2052</v>
      </c>
      <c r="D32" s="1172">
        <v>40544</v>
      </c>
      <c r="E32" s="1161">
        <v>3</v>
      </c>
      <c r="F32" s="1162" t="s">
        <v>73</v>
      </c>
      <c r="G32" s="1162" t="s">
        <v>634</v>
      </c>
      <c r="H32" s="1163" t="s">
        <v>243</v>
      </c>
      <c r="I32" s="1162" t="s">
        <v>2032</v>
      </c>
      <c r="J32" s="1162" t="s">
        <v>2041</v>
      </c>
      <c r="K32" s="1164" t="s">
        <v>72</v>
      </c>
      <c r="L32" s="1165">
        <f t="shared" si="0"/>
        <v>121632</v>
      </c>
      <c r="M32" s="1166">
        <f t="shared" si="1"/>
        <v>121632</v>
      </c>
      <c r="N32" s="1166" t="s">
        <v>30</v>
      </c>
      <c r="O32" s="1167" t="s">
        <v>30</v>
      </c>
      <c r="P32" s="1168" t="s">
        <v>335</v>
      </c>
      <c r="Q32" s="1169" t="s">
        <v>733</v>
      </c>
      <c r="R32" s="1128" t="s">
        <v>2050</v>
      </c>
      <c r="S32" s="1174"/>
    </row>
    <row r="33" spans="1:21" ht="72" x14ac:dyDescent="0.15">
      <c r="A33" s="1157"/>
      <c r="B33" s="1175" t="s">
        <v>2053</v>
      </c>
      <c r="C33" s="1175" t="s">
        <v>2054</v>
      </c>
      <c r="D33" s="1176">
        <v>217000</v>
      </c>
      <c r="E33" s="1161">
        <v>1</v>
      </c>
      <c r="F33" s="1162" t="s">
        <v>73</v>
      </c>
      <c r="G33" s="1162" t="s">
        <v>634</v>
      </c>
      <c r="H33" s="1163" t="s">
        <v>243</v>
      </c>
      <c r="I33" s="1162" t="s">
        <v>2032</v>
      </c>
      <c r="J33" s="1162" t="s">
        <v>2041</v>
      </c>
      <c r="K33" s="1164" t="s">
        <v>72</v>
      </c>
      <c r="L33" s="1165">
        <f t="shared" si="0"/>
        <v>217000</v>
      </c>
      <c r="M33" s="1166">
        <f t="shared" si="1"/>
        <v>217000</v>
      </c>
      <c r="N33" s="1166" t="s">
        <v>30</v>
      </c>
      <c r="O33" s="1167" t="s">
        <v>30</v>
      </c>
      <c r="P33" s="1168" t="s">
        <v>335</v>
      </c>
      <c r="Q33" s="1169" t="s">
        <v>733</v>
      </c>
      <c r="R33" s="1128" t="s">
        <v>2055</v>
      </c>
    </row>
    <row r="34" spans="1:21" ht="72" x14ac:dyDescent="0.15">
      <c r="A34" s="1157"/>
      <c r="B34" s="1175" t="s">
        <v>2056</v>
      </c>
      <c r="C34" s="1175" t="s">
        <v>2056</v>
      </c>
      <c r="D34" s="1170">
        <v>1900000</v>
      </c>
      <c r="E34" s="1161">
        <v>2</v>
      </c>
      <c r="F34" s="1162" t="s">
        <v>2057</v>
      </c>
      <c r="G34" s="1162" t="s">
        <v>634</v>
      </c>
      <c r="H34" s="1163" t="s">
        <v>243</v>
      </c>
      <c r="I34" s="1162" t="s">
        <v>2032</v>
      </c>
      <c r="J34" s="1162" t="s">
        <v>2041</v>
      </c>
      <c r="K34" s="1164" t="s">
        <v>72</v>
      </c>
      <c r="L34" s="1165">
        <f t="shared" si="0"/>
        <v>3800000</v>
      </c>
      <c r="M34" s="1166">
        <f t="shared" si="1"/>
        <v>3800000</v>
      </c>
      <c r="N34" s="1166" t="s">
        <v>30</v>
      </c>
      <c r="O34" s="1167" t="s">
        <v>30</v>
      </c>
      <c r="P34" s="1168" t="s">
        <v>335</v>
      </c>
      <c r="Q34" s="1169" t="s">
        <v>733</v>
      </c>
      <c r="R34" s="1128" t="s">
        <v>2058</v>
      </c>
    </row>
    <row r="35" spans="1:21" ht="72" x14ac:dyDescent="0.15">
      <c r="A35" s="1157"/>
      <c r="B35" s="1159" t="s">
        <v>2059</v>
      </c>
      <c r="C35" s="1159" t="s">
        <v>2059</v>
      </c>
      <c r="D35" s="1177">
        <v>1481</v>
      </c>
      <c r="E35" s="1161">
        <v>1000</v>
      </c>
      <c r="F35" s="1161" t="s">
        <v>73</v>
      </c>
      <c r="G35" s="1162" t="s">
        <v>634</v>
      </c>
      <c r="H35" s="1163" t="s">
        <v>243</v>
      </c>
      <c r="I35" s="1162" t="s">
        <v>2032</v>
      </c>
      <c r="J35" s="1162" t="s">
        <v>2041</v>
      </c>
      <c r="K35" s="1164" t="s">
        <v>72</v>
      </c>
      <c r="L35" s="1165">
        <f t="shared" si="0"/>
        <v>1481000</v>
      </c>
      <c r="M35" s="1166">
        <f t="shared" si="1"/>
        <v>1481000</v>
      </c>
      <c r="N35" s="1166" t="s">
        <v>30</v>
      </c>
      <c r="O35" s="1167" t="s">
        <v>30</v>
      </c>
      <c r="P35" s="1168" t="s">
        <v>335</v>
      </c>
      <c r="Q35" s="1169" t="s">
        <v>733</v>
      </c>
      <c r="R35" s="1128" t="s">
        <v>1889</v>
      </c>
    </row>
    <row r="36" spans="1:21" ht="72" x14ac:dyDescent="0.15">
      <c r="A36" s="1157"/>
      <c r="B36" s="1159" t="s">
        <v>2060</v>
      </c>
      <c r="C36" s="1159" t="s">
        <v>2060</v>
      </c>
      <c r="D36" s="1170">
        <v>85000</v>
      </c>
      <c r="E36" s="1161">
        <v>2</v>
      </c>
      <c r="F36" s="1161" t="s">
        <v>73</v>
      </c>
      <c r="G36" s="1162" t="s">
        <v>634</v>
      </c>
      <c r="H36" s="1163" t="s">
        <v>243</v>
      </c>
      <c r="I36" s="1162" t="s">
        <v>2032</v>
      </c>
      <c r="J36" s="1162" t="s">
        <v>2041</v>
      </c>
      <c r="K36" s="1164" t="s">
        <v>72</v>
      </c>
      <c r="L36" s="1165">
        <f t="shared" si="0"/>
        <v>170000</v>
      </c>
      <c r="M36" s="1166">
        <f t="shared" si="1"/>
        <v>170000</v>
      </c>
      <c r="N36" s="1166" t="s">
        <v>30</v>
      </c>
      <c r="O36" s="1167" t="s">
        <v>30</v>
      </c>
      <c r="P36" s="1168" t="s">
        <v>335</v>
      </c>
      <c r="Q36" s="1169" t="s">
        <v>733</v>
      </c>
      <c r="R36" s="1128" t="s">
        <v>2036</v>
      </c>
    </row>
    <row r="37" spans="1:21" ht="72" x14ac:dyDescent="0.15">
      <c r="A37" s="1157"/>
      <c r="B37" s="1159" t="s">
        <v>2061</v>
      </c>
      <c r="C37" s="1159" t="s">
        <v>2061</v>
      </c>
      <c r="D37" s="1178">
        <v>80000</v>
      </c>
      <c r="E37" s="1161">
        <v>3</v>
      </c>
      <c r="F37" s="1161" t="s">
        <v>73</v>
      </c>
      <c r="G37" s="1162" t="s">
        <v>634</v>
      </c>
      <c r="H37" s="1163" t="s">
        <v>243</v>
      </c>
      <c r="I37" s="1162" t="s">
        <v>2032</v>
      </c>
      <c r="J37" s="1162" t="s">
        <v>2041</v>
      </c>
      <c r="K37" s="1164" t="s">
        <v>72</v>
      </c>
      <c r="L37" s="1165">
        <f t="shared" si="0"/>
        <v>240000</v>
      </c>
      <c r="M37" s="1166">
        <f t="shared" si="1"/>
        <v>240000</v>
      </c>
      <c r="N37" s="1166" t="s">
        <v>30</v>
      </c>
      <c r="O37" s="1167" t="s">
        <v>30</v>
      </c>
      <c r="P37" s="1168" t="s">
        <v>335</v>
      </c>
      <c r="Q37" s="1169" t="s">
        <v>733</v>
      </c>
      <c r="R37" s="1128" t="s">
        <v>2062</v>
      </c>
    </row>
    <row r="38" spans="1:21" ht="72" x14ac:dyDescent="0.15">
      <c r="A38" s="1157"/>
      <c r="B38" s="1159" t="s">
        <v>2063</v>
      </c>
      <c r="C38" s="1159" t="s">
        <v>2063</v>
      </c>
      <c r="D38" s="1178">
        <v>120000</v>
      </c>
      <c r="E38" s="1161">
        <v>1</v>
      </c>
      <c r="F38" s="1161" t="s">
        <v>73</v>
      </c>
      <c r="G38" s="1162" t="s">
        <v>634</v>
      </c>
      <c r="H38" s="1163" t="s">
        <v>243</v>
      </c>
      <c r="I38" s="1162" t="s">
        <v>2032</v>
      </c>
      <c r="J38" s="1162" t="s">
        <v>2041</v>
      </c>
      <c r="K38" s="1164" t="s">
        <v>72</v>
      </c>
      <c r="L38" s="1165">
        <f t="shared" si="0"/>
        <v>120000</v>
      </c>
      <c r="M38" s="1166">
        <f t="shared" si="1"/>
        <v>120000</v>
      </c>
      <c r="N38" s="1166" t="s">
        <v>30</v>
      </c>
      <c r="O38" s="1167" t="s">
        <v>30</v>
      </c>
      <c r="P38" s="1168" t="s">
        <v>335</v>
      </c>
      <c r="Q38" s="1169" t="s">
        <v>733</v>
      </c>
      <c r="R38" s="1128" t="s">
        <v>2064</v>
      </c>
    </row>
    <row r="39" spans="1:21" ht="72" x14ac:dyDescent="0.15">
      <c r="A39" s="1157"/>
      <c r="B39" s="1159" t="s">
        <v>2065</v>
      </c>
      <c r="C39" s="1159" t="s">
        <v>2065</v>
      </c>
      <c r="D39" s="1178">
        <v>277872</v>
      </c>
      <c r="E39" s="1161">
        <v>1</v>
      </c>
      <c r="F39" s="1161" t="s">
        <v>73</v>
      </c>
      <c r="G39" s="1162" t="s">
        <v>634</v>
      </c>
      <c r="H39" s="1163" t="s">
        <v>243</v>
      </c>
      <c r="I39" s="1162" t="s">
        <v>2032</v>
      </c>
      <c r="J39" s="1162" t="s">
        <v>2041</v>
      </c>
      <c r="K39" s="1164" t="s">
        <v>72</v>
      </c>
      <c r="L39" s="1165">
        <f t="shared" si="0"/>
        <v>277872</v>
      </c>
      <c r="M39" s="1166">
        <f t="shared" si="1"/>
        <v>277872</v>
      </c>
      <c r="N39" s="1166" t="s">
        <v>30</v>
      </c>
      <c r="O39" s="1167" t="s">
        <v>30</v>
      </c>
      <c r="P39" s="1168" t="s">
        <v>335</v>
      </c>
      <c r="Q39" s="1169" t="s">
        <v>733</v>
      </c>
      <c r="R39" s="1128" t="s">
        <v>2066</v>
      </c>
    </row>
    <row r="40" spans="1:21" ht="72" x14ac:dyDescent="0.15">
      <c r="A40" s="1173"/>
      <c r="B40" s="1159" t="s">
        <v>2067</v>
      </c>
      <c r="C40" s="1159" t="s">
        <v>2068</v>
      </c>
      <c r="D40" s="1178">
        <v>427000</v>
      </c>
      <c r="E40" s="1161">
        <v>1</v>
      </c>
      <c r="F40" s="1161" t="s">
        <v>73</v>
      </c>
      <c r="G40" s="1162" t="s">
        <v>634</v>
      </c>
      <c r="H40" s="1163" t="s">
        <v>243</v>
      </c>
      <c r="I40" s="1162" t="s">
        <v>2032</v>
      </c>
      <c r="J40" s="1162" t="s">
        <v>2041</v>
      </c>
      <c r="K40" s="1164" t="s">
        <v>72</v>
      </c>
      <c r="L40" s="1165">
        <f t="shared" si="0"/>
        <v>427000</v>
      </c>
      <c r="M40" s="1166">
        <f t="shared" si="1"/>
        <v>427000</v>
      </c>
      <c r="N40" s="1166" t="s">
        <v>30</v>
      </c>
      <c r="O40" s="1167" t="s">
        <v>30</v>
      </c>
      <c r="P40" s="1168" t="s">
        <v>335</v>
      </c>
      <c r="Q40" s="1169" t="s">
        <v>733</v>
      </c>
      <c r="R40" s="1128" t="s">
        <v>2066</v>
      </c>
      <c r="S40" s="1174"/>
      <c r="T40" s="1174"/>
      <c r="U40" s="1179"/>
    </row>
    <row r="41" spans="1:21" ht="72" x14ac:dyDescent="0.15">
      <c r="A41" s="1157"/>
      <c r="B41" s="1159" t="s">
        <v>2069</v>
      </c>
      <c r="C41" s="1159" t="s">
        <v>2069</v>
      </c>
      <c r="D41" s="1178">
        <v>4000000</v>
      </c>
      <c r="E41" s="1161">
        <v>1</v>
      </c>
      <c r="F41" s="1161" t="s">
        <v>73</v>
      </c>
      <c r="G41" s="1162" t="s">
        <v>634</v>
      </c>
      <c r="H41" s="1163" t="s">
        <v>243</v>
      </c>
      <c r="I41" s="1162" t="s">
        <v>2032</v>
      </c>
      <c r="J41" s="1162" t="s">
        <v>2041</v>
      </c>
      <c r="K41" s="1164" t="s">
        <v>72</v>
      </c>
      <c r="L41" s="1165">
        <f t="shared" si="0"/>
        <v>4000000</v>
      </c>
      <c r="M41" s="1166">
        <f t="shared" si="1"/>
        <v>4000000</v>
      </c>
      <c r="N41" s="1166" t="s">
        <v>30</v>
      </c>
      <c r="O41" s="1167" t="s">
        <v>30</v>
      </c>
      <c r="P41" s="1168" t="s">
        <v>335</v>
      </c>
      <c r="Q41" s="1169" t="s">
        <v>733</v>
      </c>
      <c r="R41" s="1128" t="s">
        <v>2070</v>
      </c>
    </row>
    <row r="42" spans="1:21" ht="72" x14ac:dyDescent="0.15">
      <c r="A42" s="1157"/>
      <c r="B42" s="1159" t="s">
        <v>2071</v>
      </c>
      <c r="C42" s="1159" t="s">
        <v>2071</v>
      </c>
      <c r="D42" s="1178">
        <v>20000</v>
      </c>
      <c r="E42" s="1161">
        <v>2</v>
      </c>
      <c r="F42" s="1161" t="s">
        <v>73</v>
      </c>
      <c r="G42" s="1162" t="s">
        <v>634</v>
      </c>
      <c r="H42" s="1163" t="s">
        <v>243</v>
      </c>
      <c r="I42" s="1162" t="s">
        <v>2032</v>
      </c>
      <c r="J42" s="1162" t="s">
        <v>2041</v>
      </c>
      <c r="K42" s="1164" t="s">
        <v>72</v>
      </c>
      <c r="L42" s="1165">
        <f t="shared" si="0"/>
        <v>40000</v>
      </c>
      <c r="M42" s="1166">
        <f t="shared" si="1"/>
        <v>40000</v>
      </c>
      <c r="N42" s="1166" t="s">
        <v>30</v>
      </c>
      <c r="O42" s="1167" t="s">
        <v>30</v>
      </c>
      <c r="P42" s="1168" t="s">
        <v>335</v>
      </c>
      <c r="Q42" s="1169" t="s">
        <v>733</v>
      </c>
      <c r="R42" s="1128" t="s">
        <v>2072</v>
      </c>
    </row>
    <row r="43" spans="1:21" ht="72" x14ac:dyDescent="0.15">
      <c r="A43" s="1180"/>
      <c r="B43" s="1159" t="s">
        <v>2073</v>
      </c>
      <c r="C43" s="1159" t="s">
        <v>2073</v>
      </c>
      <c r="D43" s="1178">
        <v>50000</v>
      </c>
      <c r="E43" s="1161">
        <v>1</v>
      </c>
      <c r="F43" s="1161" t="s">
        <v>73</v>
      </c>
      <c r="G43" s="1162" t="s">
        <v>634</v>
      </c>
      <c r="H43" s="1163" t="s">
        <v>243</v>
      </c>
      <c r="I43" s="1162" t="s">
        <v>2032</v>
      </c>
      <c r="J43" s="1162" t="s">
        <v>2041</v>
      </c>
      <c r="K43" s="1164" t="s">
        <v>72</v>
      </c>
      <c r="L43" s="1165">
        <f t="shared" si="0"/>
        <v>50000</v>
      </c>
      <c r="M43" s="1166">
        <f t="shared" si="1"/>
        <v>50000</v>
      </c>
      <c r="N43" s="1166" t="s">
        <v>30</v>
      </c>
      <c r="O43" s="1167" t="s">
        <v>30</v>
      </c>
      <c r="P43" s="1168" t="s">
        <v>335</v>
      </c>
      <c r="Q43" s="1169" t="s">
        <v>733</v>
      </c>
      <c r="R43" s="1128" t="s">
        <v>2034</v>
      </c>
    </row>
    <row r="44" spans="1:21" ht="72" x14ac:dyDescent="0.15">
      <c r="A44" s="1157"/>
      <c r="B44" s="1159" t="s">
        <v>2074</v>
      </c>
      <c r="C44" s="1159" t="s">
        <v>2075</v>
      </c>
      <c r="D44" s="1178">
        <v>400000</v>
      </c>
      <c r="E44" s="1161">
        <v>1</v>
      </c>
      <c r="F44" s="1161" t="s">
        <v>73</v>
      </c>
      <c r="G44" s="1162" t="s">
        <v>634</v>
      </c>
      <c r="H44" s="1163" t="s">
        <v>243</v>
      </c>
      <c r="I44" s="1162" t="s">
        <v>2032</v>
      </c>
      <c r="J44" s="1162" t="s">
        <v>2041</v>
      </c>
      <c r="K44" s="1164" t="s">
        <v>72</v>
      </c>
      <c r="L44" s="1165">
        <f t="shared" si="0"/>
        <v>400000</v>
      </c>
      <c r="M44" s="1166">
        <f t="shared" si="1"/>
        <v>400000</v>
      </c>
      <c r="N44" s="1166" t="s">
        <v>30</v>
      </c>
      <c r="O44" s="1167" t="s">
        <v>30</v>
      </c>
      <c r="P44" s="1168" t="s">
        <v>335</v>
      </c>
      <c r="Q44" s="1169" t="s">
        <v>733</v>
      </c>
      <c r="R44" s="1128" t="s">
        <v>2350</v>
      </c>
      <c r="S44" s="1389" t="s">
        <v>2076</v>
      </c>
    </row>
    <row r="45" spans="1:21" ht="72" x14ac:dyDescent="0.15">
      <c r="A45" s="1157"/>
      <c r="B45" s="1181" t="s">
        <v>2099</v>
      </c>
      <c r="C45" s="1181" t="s">
        <v>1623</v>
      </c>
      <c r="D45" s="1182">
        <v>15000</v>
      </c>
      <c r="E45" s="1183">
        <v>4</v>
      </c>
      <c r="F45" s="1129" t="s">
        <v>73</v>
      </c>
      <c r="G45" s="1184">
        <v>42736</v>
      </c>
      <c r="H45" s="1129" t="s">
        <v>243</v>
      </c>
      <c r="I45" s="1129" t="s">
        <v>57</v>
      </c>
      <c r="J45" s="1128" t="s">
        <v>1685</v>
      </c>
      <c r="K45" s="1129" t="s">
        <v>72</v>
      </c>
      <c r="L45" s="1185">
        <f>SUM(D45*E45)</f>
        <v>60000</v>
      </c>
      <c r="M45" s="1186">
        <f>SUM(D45*E45)</f>
        <v>60000</v>
      </c>
      <c r="N45" s="1129" t="s">
        <v>30</v>
      </c>
      <c r="O45" s="1129" t="s">
        <v>144</v>
      </c>
      <c r="P45" s="1187" t="s">
        <v>1485</v>
      </c>
      <c r="Q45" s="1188" t="s">
        <v>1624</v>
      </c>
      <c r="R45" s="753" t="s">
        <v>2100</v>
      </c>
      <c r="S45" s="1174"/>
    </row>
    <row r="46" spans="1:21" ht="72" x14ac:dyDescent="0.15">
      <c r="A46" s="1157"/>
      <c r="B46" s="1181" t="s">
        <v>2101</v>
      </c>
      <c r="C46" s="1181" t="s">
        <v>1623</v>
      </c>
      <c r="D46" s="1182">
        <v>3500</v>
      </c>
      <c r="E46" s="1183">
        <v>26</v>
      </c>
      <c r="F46" s="1129" t="s">
        <v>73</v>
      </c>
      <c r="G46" s="1184">
        <v>42736</v>
      </c>
      <c r="H46" s="1129" t="s">
        <v>243</v>
      </c>
      <c r="I46" s="1129" t="s">
        <v>57</v>
      </c>
      <c r="J46" s="1128" t="s">
        <v>1685</v>
      </c>
      <c r="K46" s="1129" t="s">
        <v>72</v>
      </c>
      <c r="L46" s="1185">
        <f t="shared" ref="L46:L77" si="3">+D46*E46</f>
        <v>91000</v>
      </c>
      <c r="M46" s="1186">
        <f t="shared" ref="M46:M77" si="4">+L46</f>
        <v>91000</v>
      </c>
      <c r="N46" s="1129" t="s">
        <v>30</v>
      </c>
      <c r="O46" s="1129" t="s">
        <v>144</v>
      </c>
      <c r="P46" s="1187" t="s">
        <v>1485</v>
      </c>
      <c r="Q46" s="1188" t="s">
        <v>1624</v>
      </c>
      <c r="R46" s="753" t="s">
        <v>2102</v>
      </c>
      <c r="S46" s="1174"/>
    </row>
    <row r="47" spans="1:21" ht="72" x14ac:dyDescent="0.15">
      <c r="A47" s="1157"/>
      <c r="B47" s="1181" t="s">
        <v>2103</v>
      </c>
      <c r="C47" s="1181" t="s">
        <v>2104</v>
      </c>
      <c r="D47" s="1182">
        <v>2000000</v>
      </c>
      <c r="E47" s="1183">
        <v>1</v>
      </c>
      <c r="F47" s="1129" t="s">
        <v>73</v>
      </c>
      <c r="G47" s="1184">
        <v>42736</v>
      </c>
      <c r="H47" s="1129" t="s">
        <v>243</v>
      </c>
      <c r="I47" s="1129" t="s">
        <v>57</v>
      </c>
      <c r="J47" s="1128" t="s">
        <v>1685</v>
      </c>
      <c r="K47" s="1129" t="s">
        <v>72</v>
      </c>
      <c r="L47" s="1185">
        <f t="shared" si="3"/>
        <v>2000000</v>
      </c>
      <c r="M47" s="1186">
        <f t="shared" si="4"/>
        <v>2000000</v>
      </c>
      <c r="N47" s="1129" t="s">
        <v>30</v>
      </c>
      <c r="O47" s="1129" t="s">
        <v>144</v>
      </c>
      <c r="P47" s="1187" t="s">
        <v>1485</v>
      </c>
      <c r="Q47" s="1188" t="s">
        <v>1624</v>
      </c>
      <c r="R47" s="833" t="s">
        <v>2105</v>
      </c>
      <c r="S47" s="1174"/>
    </row>
    <row r="48" spans="1:21" ht="72" x14ac:dyDescent="0.15">
      <c r="A48" s="1157"/>
      <c r="B48" s="1181" t="s">
        <v>2106</v>
      </c>
      <c r="C48" s="1181" t="s">
        <v>1623</v>
      </c>
      <c r="D48" s="1182">
        <v>23000</v>
      </c>
      <c r="E48" s="1183">
        <v>15</v>
      </c>
      <c r="F48" s="1129" t="s">
        <v>73</v>
      </c>
      <c r="G48" s="1184">
        <v>42736</v>
      </c>
      <c r="H48" s="1129" t="s">
        <v>243</v>
      </c>
      <c r="I48" s="1129" t="s">
        <v>57</v>
      </c>
      <c r="J48" s="1128" t="s">
        <v>1685</v>
      </c>
      <c r="K48" s="1129" t="s">
        <v>72</v>
      </c>
      <c r="L48" s="1185">
        <f t="shared" si="3"/>
        <v>345000</v>
      </c>
      <c r="M48" s="1186">
        <f t="shared" si="4"/>
        <v>345000</v>
      </c>
      <c r="N48" s="1129" t="s">
        <v>30</v>
      </c>
      <c r="O48" s="1129" t="s">
        <v>144</v>
      </c>
      <c r="P48" s="1187" t="s">
        <v>1485</v>
      </c>
      <c r="Q48" s="1188" t="s">
        <v>1624</v>
      </c>
      <c r="R48" s="833" t="s">
        <v>1747</v>
      </c>
      <c r="S48" s="1174"/>
    </row>
    <row r="49" spans="1:19" ht="72" x14ac:dyDescent="0.15">
      <c r="A49" s="1157"/>
      <c r="B49" s="1181" t="s">
        <v>2107</v>
      </c>
      <c r="C49" s="1181" t="s">
        <v>2108</v>
      </c>
      <c r="D49" s="1182">
        <v>1200000</v>
      </c>
      <c r="E49" s="1183">
        <v>6</v>
      </c>
      <c r="F49" s="1129" t="s">
        <v>73</v>
      </c>
      <c r="G49" s="1184">
        <v>42736</v>
      </c>
      <c r="H49" s="1129" t="s">
        <v>243</v>
      </c>
      <c r="I49" s="1129" t="s">
        <v>57</v>
      </c>
      <c r="J49" s="1128" t="s">
        <v>1685</v>
      </c>
      <c r="K49" s="1129" t="s">
        <v>72</v>
      </c>
      <c r="L49" s="1185">
        <f t="shared" si="3"/>
        <v>7200000</v>
      </c>
      <c r="M49" s="1186">
        <f t="shared" si="4"/>
        <v>7200000</v>
      </c>
      <c r="N49" s="1129" t="s">
        <v>30</v>
      </c>
      <c r="O49" s="1129" t="s">
        <v>144</v>
      </c>
      <c r="P49" s="1187" t="s">
        <v>1485</v>
      </c>
      <c r="Q49" s="1188" t="s">
        <v>1624</v>
      </c>
      <c r="R49" s="833" t="s">
        <v>2109</v>
      </c>
      <c r="S49" s="1174"/>
    </row>
    <row r="50" spans="1:19" ht="81" x14ac:dyDescent="0.15">
      <c r="A50" s="1157"/>
      <c r="B50" s="1191" t="s">
        <v>2110</v>
      </c>
      <c r="C50" s="1191" t="s">
        <v>2111</v>
      </c>
      <c r="D50" s="1192">
        <v>2000000</v>
      </c>
      <c r="E50" s="1193">
        <v>1</v>
      </c>
      <c r="F50" s="1128" t="s">
        <v>73</v>
      </c>
      <c r="G50" s="1194">
        <v>42736</v>
      </c>
      <c r="H50" s="1128" t="s">
        <v>243</v>
      </c>
      <c r="I50" s="1128" t="s">
        <v>57</v>
      </c>
      <c r="J50" s="1128" t="s">
        <v>1685</v>
      </c>
      <c r="K50" s="1128" t="s">
        <v>72</v>
      </c>
      <c r="L50" s="1196">
        <f t="shared" si="3"/>
        <v>2000000</v>
      </c>
      <c r="M50" s="1197">
        <f t="shared" si="4"/>
        <v>2000000</v>
      </c>
      <c r="N50" s="1128" t="s">
        <v>30</v>
      </c>
      <c r="O50" s="1128" t="s">
        <v>144</v>
      </c>
      <c r="P50" s="1195" t="s">
        <v>1485</v>
      </c>
      <c r="Q50" s="1128" t="s">
        <v>1624</v>
      </c>
      <c r="R50" s="785" t="s">
        <v>2112</v>
      </c>
      <c r="S50" s="1174"/>
    </row>
    <row r="51" spans="1:19" ht="72" x14ac:dyDescent="0.15">
      <c r="A51" s="1173"/>
      <c r="B51" s="1181" t="s">
        <v>339</v>
      </c>
      <c r="C51" s="1181" t="s">
        <v>2113</v>
      </c>
      <c r="D51" s="1182">
        <v>520000</v>
      </c>
      <c r="E51" s="1183">
        <v>1</v>
      </c>
      <c r="F51" s="1129" t="s">
        <v>73</v>
      </c>
      <c r="G51" s="1184">
        <v>42736</v>
      </c>
      <c r="H51" s="1129" t="s">
        <v>243</v>
      </c>
      <c r="I51" s="1129" t="s">
        <v>57</v>
      </c>
      <c r="J51" s="1128" t="s">
        <v>1685</v>
      </c>
      <c r="K51" s="1129" t="s">
        <v>72</v>
      </c>
      <c r="L51" s="1185">
        <f t="shared" si="3"/>
        <v>520000</v>
      </c>
      <c r="M51" s="1186">
        <f t="shared" si="4"/>
        <v>520000</v>
      </c>
      <c r="N51" s="1129" t="s">
        <v>30</v>
      </c>
      <c r="O51" s="1129" t="s">
        <v>144</v>
      </c>
      <c r="P51" s="1187" t="s">
        <v>1485</v>
      </c>
      <c r="Q51" s="1188" t="s">
        <v>1624</v>
      </c>
      <c r="R51" s="833" t="s">
        <v>2114</v>
      </c>
      <c r="S51" s="1174"/>
    </row>
    <row r="52" spans="1:19" ht="72" x14ac:dyDescent="0.15">
      <c r="A52" s="1157"/>
      <c r="B52" s="1191" t="s">
        <v>2115</v>
      </c>
      <c r="C52" s="1191" t="s">
        <v>2116</v>
      </c>
      <c r="D52" s="1192">
        <v>100000</v>
      </c>
      <c r="E52" s="1193">
        <v>16</v>
      </c>
      <c r="F52" s="1128" t="s">
        <v>73</v>
      </c>
      <c r="G52" s="1194">
        <v>42736</v>
      </c>
      <c r="H52" s="1128" t="s">
        <v>243</v>
      </c>
      <c r="I52" s="1128" t="s">
        <v>57</v>
      </c>
      <c r="J52" s="1128" t="s">
        <v>1685</v>
      </c>
      <c r="K52" s="1128" t="s">
        <v>72</v>
      </c>
      <c r="L52" s="1189">
        <f t="shared" si="3"/>
        <v>1600000</v>
      </c>
      <c r="M52" s="1190">
        <f t="shared" si="4"/>
        <v>1600000</v>
      </c>
      <c r="N52" s="1128" t="s">
        <v>30</v>
      </c>
      <c r="O52" s="1128" t="s">
        <v>144</v>
      </c>
      <c r="P52" s="1195" t="s">
        <v>1485</v>
      </c>
      <c r="Q52" s="1128" t="s">
        <v>1642</v>
      </c>
      <c r="R52" s="833" t="s">
        <v>2117</v>
      </c>
      <c r="S52" s="1174"/>
    </row>
    <row r="53" spans="1:19" ht="72" x14ac:dyDescent="0.15">
      <c r="A53" s="1157"/>
      <c r="B53" s="1181" t="s">
        <v>2118</v>
      </c>
      <c r="C53" s="1181" t="s">
        <v>2119</v>
      </c>
      <c r="D53" s="1182">
        <v>70000</v>
      </c>
      <c r="E53" s="1183">
        <v>1</v>
      </c>
      <c r="F53" s="1129" t="s">
        <v>73</v>
      </c>
      <c r="G53" s="1184">
        <v>42736</v>
      </c>
      <c r="H53" s="1129" t="s">
        <v>243</v>
      </c>
      <c r="I53" s="1129" t="s">
        <v>57</v>
      </c>
      <c r="J53" s="1128" t="s">
        <v>1685</v>
      </c>
      <c r="K53" s="1129" t="s">
        <v>72</v>
      </c>
      <c r="L53" s="1189">
        <f t="shared" si="3"/>
        <v>70000</v>
      </c>
      <c r="M53" s="1190">
        <f t="shared" si="4"/>
        <v>70000</v>
      </c>
      <c r="N53" s="1129" t="s">
        <v>30</v>
      </c>
      <c r="O53" s="1129" t="s">
        <v>144</v>
      </c>
      <c r="P53" s="1187" t="s">
        <v>1485</v>
      </c>
      <c r="Q53" s="1188" t="s">
        <v>1642</v>
      </c>
      <c r="R53" s="833" t="s">
        <v>2120</v>
      </c>
      <c r="S53" s="1174"/>
    </row>
    <row r="54" spans="1:19" ht="72" x14ac:dyDescent="0.15">
      <c r="A54" s="1157"/>
      <c r="B54" s="1181" t="s">
        <v>2099</v>
      </c>
      <c r="C54" s="1181" t="s">
        <v>1623</v>
      </c>
      <c r="D54" s="1182">
        <v>23000</v>
      </c>
      <c r="E54" s="1183">
        <v>4</v>
      </c>
      <c r="F54" s="1129" t="s">
        <v>73</v>
      </c>
      <c r="G54" s="1184">
        <v>42736</v>
      </c>
      <c r="H54" s="1129" t="s">
        <v>243</v>
      </c>
      <c r="I54" s="1129" t="s">
        <v>57</v>
      </c>
      <c r="J54" s="1128" t="s">
        <v>1685</v>
      </c>
      <c r="K54" s="1129" t="s">
        <v>72</v>
      </c>
      <c r="L54" s="1189">
        <f t="shared" si="3"/>
        <v>92000</v>
      </c>
      <c r="M54" s="1190">
        <f t="shared" si="4"/>
        <v>92000</v>
      </c>
      <c r="N54" s="1129" t="s">
        <v>30</v>
      </c>
      <c r="O54" s="1129" t="s">
        <v>144</v>
      </c>
      <c r="P54" s="1187" t="s">
        <v>1485</v>
      </c>
      <c r="Q54" s="1188" t="s">
        <v>1642</v>
      </c>
      <c r="R54" s="833" t="s">
        <v>2121</v>
      </c>
      <c r="S54" s="1174"/>
    </row>
    <row r="55" spans="1:19" ht="72" x14ac:dyDescent="0.15">
      <c r="A55" s="1157"/>
      <c r="B55" s="1181" t="s">
        <v>2122</v>
      </c>
      <c r="C55" s="1181" t="s">
        <v>1623</v>
      </c>
      <c r="D55" s="1182">
        <v>23000</v>
      </c>
      <c r="E55" s="1183">
        <v>20</v>
      </c>
      <c r="F55" s="1129" t="s">
        <v>73</v>
      </c>
      <c r="G55" s="1184">
        <v>42736</v>
      </c>
      <c r="H55" s="1129" t="s">
        <v>243</v>
      </c>
      <c r="I55" s="1129" t="s">
        <v>57</v>
      </c>
      <c r="J55" s="1128" t="s">
        <v>1685</v>
      </c>
      <c r="K55" s="1129" t="s">
        <v>72</v>
      </c>
      <c r="L55" s="1189">
        <f t="shared" si="3"/>
        <v>460000</v>
      </c>
      <c r="M55" s="1190">
        <f t="shared" si="4"/>
        <v>460000</v>
      </c>
      <c r="N55" s="1129" t="s">
        <v>30</v>
      </c>
      <c r="O55" s="1129" t="s">
        <v>144</v>
      </c>
      <c r="P55" s="1187" t="s">
        <v>1485</v>
      </c>
      <c r="Q55" s="1188" t="s">
        <v>1642</v>
      </c>
      <c r="R55" s="833" t="s">
        <v>2121</v>
      </c>
      <c r="S55" s="1174"/>
    </row>
    <row r="56" spans="1:19" ht="72" x14ac:dyDescent="0.15">
      <c r="A56" s="1157"/>
      <c r="B56" s="1181" t="s">
        <v>2101</v>
      </c>
      <c r="C56" s="1181" t="s">
        <v>1623</v>
      </c>
      <c r="D56" s="1182">
        <v>3500</v>
      </c>
      <c r="E56" s="1183">
        <v>22</v>
      </c>
      <c r="F56" s="1129" t="s">
        <v>73</v>
      </c>
      <c r="G56" s="1184">
        <v>42736</v>
      </c>
      <c r="H56" s="1129" t="s">
        <v>243</v>
      </c>
      <c r="I56" s="1129" t="s">
        <v>57</v>
      </c>
      <c r="J56" s="1128" t="s">
        <v>1685</v>
      </c>
      <c r="K56" s="1129" t="s">
        <v>72</v>
      </c>
      <c r="L56" s="1189">
        <f t="shared" si="3"/>
        <v>77000</v>
      </c>
      <c r="M56" s="1190">
        <f t="shared" si="4"/>
        <v>77000</v>
      </c>
      <c r="N56" s="1129" t="s">
        <v>30</v>
      </c>
      <c r="O56" s="1129" t="s">
        <v>144</v>
      </c>
      <c r="P56" s="1187" t="s">
        <v>1485</v>
      </c>
      <c r="Q56" s="1188" t="s">
        <v>1642</v>
      </c>
      <c r="R56" s="833" t="s">
        <v>2050</v>
      </c>
      <c r="S56" s="1174"/>
    </row>
    <row r="57" spans="1:19" ht="72" x14ac:dyDescent="0.15">
      <c r="A57" s="1157"/>
      <c r="B57" s="1181" t="s">
        <v>2115</v>
      </c>
      <c r="C57" s="1181" t="s">
        <v>2123</v>
      </c>
      <c r="D57" s="1182">
        <v>100000</v>
      </c>
      <c r="E57" s="1183">
        <v>19</v>
      </c>
      <c r="F57" s="1129" t="s">
        <v>73</v>
      </c>
      <c r="G57" s="1184">
        <v>42736</v>
      </c>
      <c r="H57" s="1129" t="s">
        <v>243</v>
      </c>
      <c r="I57" s="1129" t="s">
        <v>57</v>
      </c>
      <c r="J57" s="1128" t="s">
        <v>1685</v>
      </c>
      <c r="K57" s="1129" t="s">
        <v>72</v>
      </c>
      <c r="L57" s="1185">
        <f t="shared" si="3"/>
        <v>1900000</v>
      </c>
      <c r="M57" s="1186">
        <f t="shared" si="4"/>
        <v>1900000</v>
      </c>
      <c r="N57" s="1129" t="s">
        <v>30</v>
      </c>
      <c r="O57" s="1129" t="s">
        <v>144</v>
      </c>
      <c r="P57" s="1187" t="s">
        <v>1485</v>
      </c>
      <c r="Q57" s="1129" t="s">
        <v>1649</v>
      </c>
      <c r="R57" s="1128" t="s">
        <v>2124</v>
      </c>
      <c r="S57" s="1174"/>
    </row>
    <row r="58" spans="1:19" ht="72" x14ac:dyDescent="0.15">
      <c r="A58" s="1157"/>
      <c r="B58" s="1181" t="s">
        <v>2099</v>
      </c>
      <c r="C58" s="1181" t="s">
        <v>1623</v>
      </c>
      <c r="D58" s="1182">
        <v>23000</v>
      </c>
      <c r="E58" s="1183">
        <v>4</v>
      </c>
      <c r="F58" s="1129" t="s">
        <v>73</v>
      </c>
      <c r="G58" s="1184">
        <v>42736</v>
      </c>
      <c r="H58" s="1129" t="s">
        <v>243</v>
      </c>
      <c r="I58" s="1129" t="s">
        <v>57</v>
      </c>
      <c r="J58" s="1128" t="s">
        <v>1685</v>
      </c>
      <c r="K58" s="1129" t="s">
        <v>72</v>
      </c>
      <c r="L58" s="1185">
        <f t="shared" si="3"/>
        <v>92000</v>
      </c>
      <c r="M58" s="1186">
        <f t="shared" si="4"/>
        <v>92000</v>
      </c>
      <c r="N58" s="1129" t="s">
        <v>30</v>
      </c>
      <c r="O58" s="1129" t="s">
        <v>144</v>
      </c>
      <c r="P58" s="1187" t="s">
        <v>1485</v>
      </c>
      <c r="Q58" s="1129" t="s">
        <v>1649</v>
      </c>
      <c r="R58" s="1129" t="s">
        <v>2125</v>
      </c>
      <c r="S58" s="1174"/>
    </row>
    <row r="59" spans="1:19" ht="72" x14ac:dyDescent="0.15">
      <c r="A59" s="1157"/>
      <c r="B59" s="1181" t="s">
        <v>2126</v>
      </c>
      <c r="C59" s="1181" t="s">
        <v>1623</v>
      </c>
      <c r="D59" s="1182">
        <v>23000</v>
      </c>
      <c r="E59" s="1183">
        <v>26</v>
      </c>
      <c r="F59" s="1129" t="s">
        <v>73</v>
      </c>
      <c r="G59" s="1184">
        <v>42736</v>
      </c>
      <c r="H59" s="1129" t="s">
        <v>243</v>
      </c>
      <c r="I59" s="1129" t="s">
        <v>57</v>
      </c>
      <c r="J59" s="1128" t="s">
        <v>1685</v>
      </c>
      <c r="K59" s="1129" t="s">
        <v>72</v>
      </c>
      <c r="L59" s="1185">
        <f t="shared" si="3"/>
        <v>598000</v>
      </c>
      <c r="M59" s="1186">
        <f t="shared" si="4"/>
        <v>598000</v>
      </c>
      <c r="N59" s="1129" t="s">
        <v>30</v>
      </c>
      <c r="O59" s="1129" t="s">
        <v>144</v>
      </c>
      <c r="P59" s="1187" t="s">
        <v>1485</v>
      </c>
      <c r="Q59" s="1129" t="s">
        <v>1649</v>
      </c>
      <c r="R59" s="1129" t="s">
        <v>2125</v>
      </c>
      <c r="S59" s="1174"/>
    </row>
    <row r="60" spans="1:19" ht="72" x14ac:dyDescent="0.15">
      <c r="A60" s="1157"/>
      <c r="B60" s="1181" t="s">
        <v>2127</v>
      </c>
      <c r="C60" s="1181" t="s">
        <v>1623</v>
      </c>
      <c r="D60" s="1182">
        <v>3500</v>
      </c>
      <c r="E60" s="1183">
        <v>25</v>
      </c>
      <c r="F60" s="1129" t="s">
        <v>73</v>
      </c>
      <c r="G60" s="1184">
        <v>42736</v>
      </c>
      <c r="H60" s="1129" t="s">
        <v>243</v>
      </c>
      <c r="I60" s="1129" t="s">
        <v>57</v>
      </c>
      <c r="J60" s="1128" t="s">
        <v>1685</v>
      </c>
      <c r="K60" s="1129" t="s">
        <v>72</v>
      </c>
      <c r="L60" s="1185">
        <f t="shared" si="3"/>
        <v>87500</v>
      </c>
      <c r="M60" s="1186">
        <f t="shared" si="4"/>
        <v>87500</v>
      </c>
      <c r="N60" s="1129" t="s">
        <v>30</v>
      </c>
      <c r="O60" s="1129" t="s">
        <v>144</v>
      </c>
      <c r="P60" s="1187" t="s">
        <v>1485</v>
      </c>
      <c r="Q60" s="1129" t="s">
        <v>1649</v>
      </c>
      <c r="R60" s="1130" t="s">
        <v>2034</v>
      </c>
      <c r="S60" s="1174"/>
    </row>
    <row r="61" spans="1:19" ht="72" x14ac:dyDescent="0.15">
      <c r="A61" s="1157"/>
      <c r="B61" s="1181" t="s">
        <v>2128</v>
      </c>
      <c r="C61" s="1181" t="s">
        <v>1623</v>
      </c>
      <c r="D61" s="1182">
        <v>25000</v>
      </c>
      <c r="E61" s="1183">
        <v>2</v>
      </c>
      <c r="F61" s="1129" t="s">
        <v>73</v>
      </c>
      <c r="G61" s="1184">
        <v>42736</v>
      </c>
      <c r="H61" s="1129" t="s">
        <v>243</v>
      </c>
      <c r="I61" s="1129" t="s">
        <v>57</v>
      </c>
      <c r="J61" s="1128" t="s">
        <v>1685</v>
      </c>
      <c r="K61" s="1129" t="s">
        <v>72</v>
      </c>
      <c r="L61" s="1185">
        <f t="shared" si="3"/>
        <v>50000</v>
      </c>
      <c r="M61" s="1186">
        <f t="shared" si="4"/>
        <v>50000</v>
      </c>
      <c r="N61" s="1129" t="s">
        <v>30</v>
      </c>
      <c r="O61" s="1129" t="s">
        <v>144</v>
      </c>
      <c r="P61" s="1187" t="s">
        <v>1485</v>
      </c>
      <c r="Q61" s="1129" t="s">
        <v>1649</v>
      </c>
      <c r="R61" s="749" t="s">
        <v>1747</v>
      </c>
      <c r="S61" s="1174"/>
    </row>
    <row r="62" spans="1:19" ht="72" x14ac:dyDescent="0.15">
      <c r="A62" s="1180"/>
      <c r="B62" s="1191" t="s">
        <v>2129</v>
      </c>
      <c r="C62" s="1181" t="s">
        <v>1623</v>
      </c>
      <c r="D62" s="1182">
        <v>80000</v>
      </c>
      <c r="E62" s="1183">
        <v>2</v>
      </c>
      <c r="F62" s="1129" t="s">
        <v>73</v>
      </c>
      <c r="G62" s="1184">
        <v>42736</v>
      </c>
      <c r="H62" s="1129" t="s">
        <v>243</v>
      </c>
      <c r="I62" s="1129" t="s">
        <v>57</v>
      </c>
      <c r="J62" s="1128" t="s">
        <v>1685</v>
      </c>
      <c r="K62" s="1129" t="s">
        <v>72</v>
      </c>
      <c r="L62" s="1185">
        <f t="shared" si="3"/>
        <v>160000</v>
      </c>
      <c r="M62" s="1186">
        <f t="shared" si="4"/>
        <v>160000</v>
      </c>
      <c r="N62" s="1129" t="s">
        <v>30</v>
      </c>
      <c r="O62" s="1129" t="s">
        <v>144</v>
      </c>
      <c r="P62" s="1187" t="s">
        <v>1485</v>
      </c>
      <c r="Q62" s="1129" t="s">
        <v>1649</v>
      </c>
      <c r="R62" s="749" t="s">
        <v>2130</v>
      </c>
      <c r="S62" s="1174"/>
    </row>
    <row r="63" spans="1:19" ht="72" x14ac:dyDescent="0.15">
      <c r="A63" s="1173"/>
      <c r="B63" s="1191" t="s">
        <v>2131</v>
      </c>
      <c r="C63" s="1191" t="s">
        <v>1637</v>
      </c>
      <c r="D63" s="1192">
        <v>350000</v>
      </c>
      <c r="E63" s="1193">
        <v>4</v>
      </c>
      <c r="F63" s="1128" t="s">
        <v>73</v>
      </c>
      <c r="G63" s="1194">
        <v>42736</v>
      </c>
      <c r="H63" s="1128" t="s">
        <v>243</v>
      </c>
      <c r="I63" s="1128" t="s">
        <v>57</v>
      </c>
      <c r="J63" s="1128" t="s">
        <v>1685</v>
      </c>
      <c r="K63" s="1128" t="s">
        <v>72</v>
      </c>
      <c r="L63" s="1196">
        <f t="shared" si="3"/>
        <v>1400000</v>
      </c>
      <c r="M63" s="1197">
        <f t="shared" si="4"/>
        <v>1400000</v>
      </c>
      <c r="N63" s="1128" t="s">
        <v>30</v>
      </c>
      <c r="O63" s="1128" t="s">
        <v>144</v>
      </c>
      <c r="P63" s="1195" t="s">
        <v>1485</v>
      </c>
      <c r="Q63" s="1128" t="s">
        <v>1649</v>
      </c>
      <c r="R63" s="749" t="s">
        <v>2132</v>
      </c>
      <c r="S63" s="1174"/>
    </row>
    <row r="64" spans="1:19" ht="72" x14ac:dyDescent="0.15">
      <c r="A64" s="1173"/>
      <c r="B64" s="1191" t="s">
        <v>2133</v>
      </c>
      <c r="C64" s="1191" t="s">
        <v>2116</v>
      </c>
      <c r="D64" s="1192">
        <v>600000</v>
      </c>
      <c r="E64" s="1193">
        <v>7</v>
      </c>
      <c r="F64" s="1128" t="s">
        <v>73</v>
      </c>
      <c r="G64" s="1194">
        <v>42736</v>
      </c>
      <c r="H64" s="1128" t="s">
        <v>243</v>
      </c>
      <c r="I64" s="1128" t="s">
        <v>57</v>
      </c>
      <c r="J64" s="1128" t="s">
        <v>1685</v>
      </c>
      <c r="K64" s="1128" t="s">
        <v>72</v>
      </c>
      <c r="L64" s="1196">
        <f t="shared" si="3"/>
        <v>4200000</v>
      </c>
      <c r="M64" s="1197">
        <f t="shared" si="4"/>
        <v>4200000</v>
      </c>
      <c r="N64" s="1128" t="s">
        <v>30</v>
      </c>
      <c r="O64" s="1128" t="s">
        <v>144</v>
      </c>
      <c r="P64" s="1195" t="s">
        <v>1485</v>
      </c>
      <c r="Q64" s="1128" t="s">
        <v>1649</v>
      </c>
      <c r="R64" s="785" t="s">
        <v>2134</v>
      </c>
      <c r="S64" s="1174"/>
    </row>
    <row r="65" spans="1:19" ht="72" x14ac:dyDescent="0.15">
      <c r="A65" s="1173"/>
      <c r="B65" s="1199" t="s">
        <v>2099</v>
      </c>
      <c r="C65" s="1181" t="s">
        <v>1623</v>
      </c>
      <c r="D65" s="1182">
        <v>25000</v>
      </c>
      <c r="E65" s="1183">
        <v>4</v>
      </c>
      <c r="F65" s="1129" t="s">
        <v>73</v>
      </c>
      <c r="G65" s="1184">
        <v>42736</v>
      </c>
      <c r="H65" s="1129" t="s">
        <v>243</v>
      </c>
      <c r="I65" s="1129" t="s">
        <v>57</v>
      </c>
      <c r="J65" s="1128" t="s">
        <v>1685</v>
      </c>
      <c r="K65" s="1129" t="s">
        <v>72</v>
      </c>
      <c r="L65" s="1200">
        <f t="shared" si="3"/>
        <v>100000</v>
      </c>
      <c r="M65" s="1201">
        <f t="shared" si="4"/>
        <v>100000</v>
      </c>
      <c r="N65" s="1129" t="s">
        <v>30</v>
      </c>
      <c r="O65" s="1129" t="s">
        <v>144</v>
      </c>
      <c r="P65" s="1187" t="s">
        <v>1485</v>
      </c>
      <c r="Q65" s="1202" t="s">
        <v>1656</v>
      </c>
      <c r="R65" s="749" t="s">
        <v>1747</v>
      </c>
      <c r="S65" s="1174"/>
    </row>
    <row r="66" spans="1:19" ht="72" x14ac:dyDescent="0.15">
      <c r="A66" s="1173"/>
      <c r="B66" s="1199" t="s">
        <v>2101</v>
      </c>
      <c r="C66" s="1181" t="s">
        <v>1623</v>
      </c>
      <c r="D66" s="1182">
        <v>3500</v>
      </c>
      <c r="E66" s="1183">
        <v>10</v>
      </c>
      <c r="F66" s="1129" t="s">
        <v>73</v>
      </c>
      <c r="G66" s="1184">
        <v>42736</v>
      </c>
      <c r="H66" s="1129" t="s">
        <v>243</v>
      </c>
      <c r="I66" s="1129" t="s">
        <v>57</v>
      </c>
      <c r="J66" s="1128" t="s">
        <v>1685</v>
      </c>
      <c r="K66" s="1129" t="s">
        <v>72</v>
      </c>
      <c r="L66" s="1200">
        <f t="shared" si="3"/>
        <v>35000</v>
      </c>
      <c r="M66" s="1201">
        <f t="shared" si="4"/>
        <v>35000</v>
      </c>
      <c r="N66" s="1129" t="s">
        <v>30</v>
      </c>
      <c r="O66" s="1129" t="s">
        <v>144</v>
      </c>
      <c r="P66" s="1187" t="s">
        <v>1485</v>
      </c>
      <c r="Q66" s="1202" t="s">
        <v>1656</v>
      </c>
      <c r="R66" s="749" t="s">
        <v>1747</v>
      </c>
      <c r="S66" s="1174"/>
    </row>
    <row r="67" spans="1:19" ht="72" x14ac:dyDescent="0.15">
      <c r="A67" s="1173"/>
      <c r="B67" s="1181" t="s">
        <v>2135</v>
      </c>
      <c r="C67" s="1181" t="s">
        <v>2136</v>
      </c>
      <c r="D67" s="1182">
        <v>150000</v>
      </c>
      <c r="E67" s="1183">
        <v>1</v>
      </c>
      <c r="F67" s="1129" t="s">
        <v>73</v>
      </c>
      <c r="G67" s="1184">
        <v>42736</v>
      </c>
      <c r="H67" s="1129" t="s">
        <v>243</v>
      </c>
      <c r="I67" s="1129" t="s">
        <v>57</v>
      </c>
      <c r="J67" s="1128" t="s">
        <v>1685</v>
      </c>
      <c r="K67" s="1129" t="s">
        <v>72</v>
      </c>
      <c r="L67" s="1200">
        <f t="shared" si="3"/>
        <v>150000</v>
      </c>
      <c r="M67" s="1201">
        <f t="shared" si="4"/>
        <v>150000</v>
      </c>
      <c r="N67" s="1129" t="s">
        <v>30</v>
      </c>
      <c r="O67" s="1129" t="s">
        <v>144</v>
      </c>
      <c r="P67" s="1187" t="s">
        <v>1485</v>
      </c>
      <c r="Q67" s="1202" t="s">
        <v>1656</v>
      </c>
      <c r="R67" s="749" t="s">
        <v>2137</v>
      </c>
      <c r="S67" s="1174"/>
    </row>
    <row r="68" spans="1:19" ht="72" x14ac:dyDescent="0.15">
      <c r="A68" s="1173"/>
      <c r="B68" s="1181" t="s">
        <v>2138</v>
      </c>
      <c r="C68" s="1181" t="s">
        <v>2139</v>
      </c>
      <c r="D68" s="1182">
        <v>70000</v>
      </c>
      <c r="E68" s="1183">
        <v>2</v>
      </c>
      <c r="F68" s="1129" t="s">
        <v>73</v>
      </c>
      <c r="G68" s="1184">
        <v>42736</v>
      </c>
      <c r="H68" s="1129" t="s">
        <v>243</v>
      </c>
      <c r="I68" s="1129" t="s">
        <v>57</v>
      </c>
      <c r="J68" s="1128" t="s">
        <v>1685</v>
      </c>
      <c r="K68" s="1129" t="s">
        <v>72</v>
      </c>
      <c r="L68" s="1200">
        <f t="shared" si="3"/>
        <v>140000</v>
      </c>
      <c r="M68" s="1201">
        <f t="shared" si="4"/>
        <v>140000</v>
      </c>
      <c r="N68" s="1129" t="s">
        <v>30</v>
      </c>
      <c r="O68" s="1129" t="s">
        <v>144</v>
      </c>
      <c r="P68" s="1187" t="s">
        <v>1485</v>
      </c>
      <c r="Q68" s="1202" t="s">
        <v>1656</v>
      </c>
      <c r="R68" s="749" t="s">
        <v>2140</v>
      </c>
      <c r="S68" s="1174"/>
    </row>
    <row r="69" spans="1:19" ht="72" x14ac:dyDescent="0.15">
      <c r="A69" s="1173"/>
      <c r="B69" s="1181" t="s">
        <v>2141</v>
      </c>
      <c r="C69" s="1181" t="s">
        <v>2142</v>
      </c>
      <c r="D69" s="1182">
        <v>150000</v>
      </c>
      <c r="E69" s="1183">
        <v>15</v>
      </c>
      <c r="F69" s="1129" t="s">
        <v>73</v>
      </c>
      <c r="G69" s="1184">
        <v>42736</v>
      </c>
      <c r="H69" s="1129" t="s">
        <v>243</v>
      </c>
      <c r="I69" s="1129" t="s">
        <v>57</v>
      </c>
      <c r="J69" s="1128" t="s">
        <v>1685</v>
      </c>
      <c r="K69" s="1129" t="s">
        <v>72</v>
      </c>
      <c r="L69" s="1200">
        <f t="shared" si="3"/>
        <v>2250000</v>
      </c>
      <c r="M69" s="1201">
        <f t="shared" si="4"/>
        <v>2250000</v>
      </c>
      <c r="N69" s="1129" t="s">
        <v>30</v>
      </c>
      <c r="O69" s="1129" t="s">
        <v>144</v>
      </c>
      <c r="P69" s="1187" t="s">
        <v>1485</v>
      </c>
      <c r="Q69" s="1202" t="s">
        <v>1656</v>
      </c>
      <c r="R69" s="749" t="s">
        <v>2143</v>
      </c>
      <c r="S69" s="1174"/>
    </row>
    <row r="70" spans="1:19" ht="72" x14ac:dyDescent="0.15">
      <c r="A70" s="1157"/>
      <c r="B70" s="1181" t="s">
        <v>2144</v>
      </c>
      <c r="C70" s="1181" t="s">
        <v>2145</v>
      </c>
      <c r="D70" s="1182">
        <v>70000</v>
      </c>
      <c r="E70" s="1183">
        <v>3</v>
      </c>
      <c r="F70" s="1129" t="s">
        <v>73</v>
      </c>
      <c r="G70" s="1184">
        <v>42736</v>
      </c>
      <c r="H70" s="1129" t="s">
        <v>243</v>
      </c>
      <c r="I70" s="1129" t="s">
        <v>57</v>
      </c>
      <c r="J70" s="1128" t="s">
        <v>1685</v>
      </c>
      <c r="K70" s="1129" t="s">
        <v>72</v>
      </c>
      <c r="L70" s="1200">
        <f t="shared" si="3"/>
        <v>210000</v>
      </c>
      <c r="M70" s="1201">
        <f t="shared" si="4"/>
        <v>210000</v>
      </c>
      <c r="N70" s="1129" t="s">
        <v>30</v>
      </c>
      <c r="O70" s="1129" t="s">
        <v>144</v>
      </c>
      <c r="P70" s="1187" t="s">
        <v>1485</v>
      </c>
      <c r="Q70" s="1202" t="s">
        <v>1656</v>
      </c>
      <c r="R70" s="749" t="s">
        <v>1747</v>
      </c>
      <c r="S70" s="1174"/>
    </row>
    <row r="71" spans="1:19" ht="108" x14ac:dyDescent="0.15">
      <c r="A71" s="1157"/>
      <c r="B71" s="1181" t="s">
        <v>2146</v>
      </c>
      <c r="C71" s="1181" t="s">
        <v>1637</v>
      </c>
      <c r="D71" s="1182">
        <v>200000</v>
      </c>
      <c r="E71" s="1183">
        <v>1</v>
      </c>
      <c r="F71" s="1129" t="s">
        <v>73</v>
      </c>
      <c r="G71" s="1184">
        <v>42736</v>
      </c>
      <c r="H71" s="1129" t="s">
        <v>243</v>
      </c>
      <c r="I71" s="1129" t="s">
        <v>57</v>
      </c>
      <c r="J71" s="1128" t="s">
        <v>1685</v>
      </c>
      <c r="K71" s="1129" t="s">
        <v>72</v>
      </c>
      <c r="L71" s="1200">
        <f t="shared" si="3"/>
        <v>200000</v>
      </c>
      <c r="M71" s="1201">
        <f t="shared" si="4"/>
        <v>200000</v>
      </c>
      <c r="N71" s="1129" t="s">
        <v>30</v>
      </c>
      <c r="O71" s="1129" t="s">
        <v>144</v>
      </c>
      <c r="P71" s="1187" t="s">
        <v>1485</v>
      </c>
      <c r="Q71" s="1202" t="s">
        <v>1656</v>
      </c>
      <c r="R71" s="749" t="s">
        <v>2147</v>
      </c>
      <c r="S71" s="1174"/>
    </row>
    <row r="72" spans="1:19" ht="72" x14ac:dyDescent="0.15">
      <c r="A72" s="1157"/>
      <c r="B72" s="1181" t="s">
        <v>2129</v>
      </c>
      <c r="C72" s="1181" t="s">
        <v>1623</v>
      </c>
      <c r="D72" s="1182">
        <v>100000</v>
      </c>
      <c r="E72" s="1183">
        <v>5</v>
      </c>
      <c r="F72" s="1129" t="s">
        <v>73</v>
      </c>
      <c r="G72" s="1184">
        <v>42736</v>
      </c>
      <c r="H72" s="1129" t="s">
        <v>243</v>
      </c>
      <c r="I72" s="1129" t="s">
        <v>57</v>
      </c>
      <c r="J72" s="1128" t="s">
        <v>1685</v>
      </c>
      <c r="K72" s="1129" t="s">
        <v>72</v>
      </c>
      <c r="L72" s="1200">
        <f t="shared" si="3"/>
        <v>500000</v>
      </c>
      <c r="M72" s="1201">
        <f t="shared" si="4"/>
        <v>500000</v>
      </c>
      <c r="N72" s="1129" t="s">
        <v>30</v>
      </c>
      <c r="O72" s="1129" t="s">
        <v>144</v>
      </c>
      <c r="P72" s="1187" t="s">
        <v>1485</v>
      </c>
      <c r="Q72" s="1202" t="s">
        <v>1656</v>
      </c>
      <c r="R72" s="749" t="s">
        <v>2130</v>
      </c>
      <c r="S72" s="1174"/>
    </row>
    <row r="73" spans="1:19" ht="72" x14ac:dyDescent="0.15">
      <c r="A73" s="1157"/>
      <c r="B73" s="1181" t="s">
        <v>2148</v>
      </c>
      <c r="C73" s="1181" t="s">
        <v>2149</v>
      </c>
      <c r="D73" s="1182">
        <v>400000</v>
      </c>
      <c r="E73" s="1206">
        <v>1</v>
      </c>
      <c r="F73" s="1129" t="s">
        <v>73</v>
      </c>
      <c r="G73" s="1184">
        <v>42736</v>
      </c>
      <c r="H73" s="1129" t="s">
        <v>243</v>
      </c>
      <c r="I73" s="1129" t="s">
        <v>57</v>
      </c>
      <c r="J73" s="1128" t="s">
        <v>1685</v>
      </c>
      <c r="K73" s="1202" t="s">
        <v>72</v>
      </c>
      <c r="L73" s="1200">
        <f t="shared" si="3"/>
        <v>400000</v>
      </c>
      <c r="M73" s="1201">
        <f t="shared" si="4"/>
        <v>400000</v>
      </c>
      <c r="N73" s="1129" t="s">
        <v>30</v>
      </c>
      <c r="O73" s="1129" t="s">
        <v>144</v>
      </c>
      <c r="P73" s="1187" t="s">
        <v>1485</v>
      </c>
      <c r="Q73" s="1202" t="s">
        <v>1662</v>
      </c>
      <c r="R73" s="785" t="s">
        <v>2150</v>
      </c>
      <c r="S73" s="1174"/>
    </row>
    <row r="74" spans="1:19" ht="72" x14ac:dyDescent="0.15">
      <c r="A74" s="1157"/>
      <c r="B74" s="1181" t="s">
        <v>2151</v>
      </c>
      <c r="C74" s="1181" t="s">
        <v>2152</v>
      </c>
      <c r="D74" s="1182">
        <v>200000</v>
      </c>
      <c r="E74" s="1206">
        <v>1</v>
      </c>
      <c r="F74" s="1129" t="s">
        <v>73</v>
      </c>
      <c r="G74" s="1184">
        <v>42736</v>
      </c>
      <c r="H74" s="1129" t="s">
        <v>243</v>
      </c>
      <c r="I74" s="1129" t="s">
        <v>57</v>
      </c>
      <c r="J74" s="1128" t="s">
        <v>1685</v>
      </c>
      <c r="K74" s="1202" t="s">
        <v>72</v>
      </c>
      <c r="L74" s="1200">
        <f t="shared" si="3"/>
        <v>200000</v>
      </c>
      <c r="M74" s="1201">
        <f t="shared" si="4"/>
        <v>200000</v>
      </c>
      <c r="N74" s="1129" t="s">
        <v>30</v>
      </c>
      <c r="O74" s="1129" t="s">
        <v>144</v>
      </c>
      <c r="P74" s="1187" t="s">
        <v>1485</v>
      </c>
      <c r="Q74" s="1202" t="s">
        <v>1662</v>
      </c>
      <c r="R74" s="785" t="s">
        <v>2150</v>
      </c>
      <c r="S74" s="1174"/>
    </row>
    <row r="75" spans="1:19" ht="72" x14ac:dyDescent="0.15">
      <c r="A75" s="1157"/>
      <c r="B75" s="1181" t="s">
        <v>2153</v>
      </c>
      <c r="C75" s="1181" t="s">
        <v>1623</v>
      </c>
      <c r="D75" s="1182">
        <v>23000</v>
      </c>
      <c r="E75" s="1206">
        <v>30</v>
      </c>
      <c r="F75" s="1129" t="s">
        <v>73</v>
      </c>
      <c r="G75" s="1184">
        <v>42736</v>
      </c>
      <c r="H75" s="1129" t="s">
        <v>243</v>
      </c>
      <c r="I75" s="1129" t="s">
        <v>57</v>
      </c>
      <c r="J75" s="1128" t="s">
        <v>1685</v>
      </c>
      <c r="K75" s="1202" t="s">
        <v>72</v>
      </c>
      <c r="L75" s="1200">
        <f t="shared" si="3"/>
        <v>690000</v>
      </c>
      <c r="M75" s="1201">
        <f t="shared" si="4"/>
        <v>690000</v>
      </c>
      <c r="N75" s="1129" t="s">
        <v>30</v>
      </c>
      <c r="O75" s="1129" t="s">
        <v>144</v>
      </c>
      <c r="P75" s="1187" t="s">
        <v>1485</v>
      </c>
      <c r="Q75" s="1202" t="s">
        <v>1662</v>
      </c>
      <c r="R75" s="785" t="s">
        <v>1747</v>
      </c>
      <c r="S75" s="1174"/>
    </row>
    <row r="76" spans="1:19" ht="72" x14ac:dyDescent="0.15">
      <c r="A76" s="1157"/>
      <c r="B76" s="1181" t="s">
        <v>2099</v>
      </c>
      <c r="C76" s="1181" t="s">
        <v>1623</v>
      </c>
      <c r="D76" s="1182">
        <v>23000</v>
      </c>
      <c r="E76" s="1206">
        <v>4</v>
      </c>
      <c r="F76" s="1129" t="s">
        <v>73</v>
      </c>
      <c r="G76" s="1184">
        <v>42736</v>
      </c>
      <c r="H76" s="1129" t="s">
        <v>243</v>
      </c>
      <c r="I76" s="1129" t="s">
        <v>57</v>
      </c>
      <c r="J76" s="1128" t="s">
        <v>1685</v>
      </c>
      <c r="K76" s="1202" t="s">
        <v>72</v>
      </c>
      <c r="L76" s="1200">
        <f t="shared" si="3"/>
        <v>92000</v>
      </c>
      <c r="M76" s="1201">
        <f t="shared" si="4"/>
        <v>92000</v>
      </c>
      <c r="N76" s="1129" t="s">
        <v>30</v>
      </c>
      <c r="O76" s="1129" t="s">
        <v>144</v>
      </c>
      <c r="P76" s="1187" t="s">
        <v>1485</v>
      </c>
      <c r="Q76" s="1202" t="s">
        <v>1662</v>
      </c>
      <c r="R76" s="785" t="s">
        <v>1747</v>
      </c>
      <c r="S76" s="1174"/>
    </row>
    <row r="77" spans="1:19" ht="72" x14ac:dyDescent="0.15">
      <c r="A77" s="1157"/>
      <c r="B77" s="1181" t="s">
        <v>2101</v>
      </c>
      <c r="C77" s="1181" t="s">
        <v>1623</v>
      </c>
      <c r="D77" s="1182">
        <v>3500</v>
      </c>
      <c r="E77" s="1206">
        <v>10</v>
      </c>
      <c r="F77" s="1129" t="s">
        <v>73</v>
      </c>
      <c r="G77" s="1184">
        <v>42736</v>
      </c>
      <c r="H77" s="1129" t="s">
        <v>243</v>
      </c>
      <c r="I77" s="1129" t="s">
        <v>57</v>
      </c>
      <c r="J77" s="1128" t="s">
        <v>1685</v>
      </c>
      <c r="K77" s="1202" t="s">
        <v>72</v>
      </c>
      <c r="L77" s="1200">
        <f t="shared" si="3"/>
        <v>35000</v>
      </c>
      <c r="M77" s="1201">
        <f t="shared" si="4"/>
        <v>35000</v>
      </c>
      <c r="N77" s="1129" t="s">
        <v>30</v>
      </c>
      <c r="O77" s="1129" t="s">
        <v>144</v>
      </c>
      <c r="P77" s="1187" t="s">
        <v>1485</v>
      </c>
      <c r="Q77" s="1202" t="s">
        <v>1662</v>
      </c>
      <c r="R77" s="785" t="s">
        <v>1747</v>
      </c>
      <c r="S77" s="1174"/>
    </row>
    <row r="78" spans="1:19" ht="72" x14ac:dyDescent="0.15">
      <c r="A78" s="1157"/>
      <c r="B78" s="1181" t="s">
        <v>2099</v>
      </c>
      <c r="C78" s="1181" t="s">
        <v>1623</v>
      </c>
      <c r="D78" s="1182">
        <v>23000</v>
      </c>
      <c r="E78" s="1183">
        <v>5</v>
      </c>
      <c r="F78" s="1129" t="s">
        <v>73</v>
      </c>
      <c r="G78" s="1184">
        <v>42736</v>
      </c>
      <c r="H78" s="1129" t="s">
        <v>243</v>
      </c>
      <c r="I78" s="1129" t="s">
        <v>57</v>
      </c>
      <c r="J78" s="1128" t="s">
        <v>1685</v>
      </c>
      <c r="K78" s="1129" t="s">
        <v>72</v>
      </c>
      <c r="L78" s="1185">
        <f t="shared" ref="L78:L109" si="5">+D78*E78</f>
        <v>115000</v>
      </c>
      <c r="M78" s="1186">
        <f t="shared" ref="M78:M109" si="6">+L78</f>
        <v>115000</v>
      </c>
      <c r="N78" s="1129" t="s">
        <v>30</v>
      </c>
      <c r="O78" s="1129" t="s">
        <v>144</v>
      </c>
      <c r="P78" s="1187" t="s">
        <v>1485</v>
      </c>
      <c r="Q78" s="1129" t="s">
        <v>1668</v>
      </c>
      <c r="R78" s="1129" t="s">
        <v>1747</v>
      </c>
      <c r="S78" s="1174"/>
    </row>
    <row r="79" spans="1:19" ht="72" x14ac:dyDescent="0.15">
      <c r="A79" s="1173"/>
      <c r="B79" s="1181" t="s">
        <v>2126</v>
      </c>
      <c r="C79" s="1181" t="s">
        <v>1623</v>
      </c>
      <c r="D79" s="1182">
        <v>23000</v>
      </c>
      <c r="E79" s="1183">
        <v>10</v>
      </c>
      <c r="F79" s="1129" t="s">
        <v>73</v>
      </c>
      <c r="G79" s="1184">
        <v>42736</v>
      </c>
      <c r="H79" s="1129" t="s">
        <v>243</v>
      </c>
      <c r="I79" s="1129" t="s">
        <v>57</v>
      </c>
      <c r="J79" s="1128" t="s">
        <v>1685</v>
      </c>
      <c r="K79" s="1129" t="s">
        <v>72</v>
      </c>
      <c r="L79" s="1185">
        <f t="shared" si="5"/>
        <v>230000</v>
      </c>
      <c r="M79" s="1186">
        <f t="shared" si="6"/>
        <v>230000</v>
      </c>
      <c r="N79" s="1129" t="s">
        <v>30</v>
      </c>
      <c r="O79" s="1129" t="s">
        <v>144</v>
      </c>
      <c r="P79" s="1187" t="s">
        <v>1485</v>
      </c>
      <c r="Q79" s="1129" t="s">
        <v>1668</v>
      </c>
      <c r="R79" s="1129" t="s">
        <v>1747</v>
      </c>
      <c r="S79" s="1174"/>
    </row>
    <row r="80" spans="1:19" ht="90" x14ac:dyDescent="0.15">
      <c r="A80" s="1157"/>
      <c r="B80" s="1181" t="s">
        <v>2101</v>
      </c>
      <c r="C80" s="1181" t="s">
        <v>1623</v>
      </c>
      <c r="D80" s="1182">
        <v>3500</v>
      </c>
      <c r="E80" s="1183">
        <v>5</v>
      </c>
      <c r="F80" s="1129" t="s">
        <v>73</v>
      </c>
      <c r="G80" s="1184">
        <v>42736</v>
      </c>
      <c r="H80" s="1129" t="s">
        <v>243</v>
      </c>
      <c r="I80" s="1129" t="s">
        <v>57</v>
      </c>
      <c r="J80" s="1128" t="s">
        <v>1685</v>
      </c>
      <c r="K80" s="1129" t="s">
        <v>72</v>
      </c>
      <c r="L80" s="1185">
        <f t="shared" si="5"/>
        <v>17500</v>
      </c>
      <c r="M80" s="1186">
        <f t="shared" si="6"/>
        <v>17500</v>
      </c>
      <c r="N80" s="1129" t="s">
        <v>30</v>
      </c>
      <c r="O80" s="1129" t="s">
        <v>144</v>
      </c>
      <c r="P80" s="1187" t="s">
        <v>1485</v>
      </c>
      <c r="Q80" s="1129" t="s">
        <v>1668</v>
      </c>
      <c r="R80" s="749" t="s">
        <v>2154</v>
      </c>
      <c r="S80" s="1174"/>
    </row>
    <row r="81" spans="1:19" ht="72" x14ac:dyDescent="0.15">
      <c r="A81" s="1157"/>
      <c r="B81" s="1191" t="s">
        <v>2141</v>
      </c>
      <c r="C81" s="1191" t="s">
        <v>2155</v>
      </c>
      <c r="D81" s="1192">
        <v>150000</v>
      </c>
      <c r="E81" s="1193">
        <v>5</v>
      </c>
      <c r="F81" s="1128" t="s">
        <v>73</v>
      </c>
      <c r="G81" s="1194">
        <v>42736</v>
      </c>
      <c r="H81" s="1128" t="s">
        <v>243</v>
      </c>
      <c r="I81" s="1128" t="s">
        <v>57</v>
      </c>
      <c r="J81" s="1128" t="s">
        <v>1685</v>
      </c>
      <c r="K81" s="1128" t="s">
        <v>72</v>
      </c>
      <c r="L81" s="1196">
        <f t="shared" si="5"/>
        <v>750000</v>
      </c>
      <c r="M81" s="1197">
        <f t="shared" si="6"/>
        <v>750000</v>
      </c>
      <c r="N81" s="1128" t="s">
        <v>30</v>
      </c>
      <c r="O81" s="1128" t="s">
        <v>144</v>
      </c>
      <c r="P81" s="1195" t="s">
        <v>1485</v>
      </c>
      <c r="Q81" s="1128" t="s">
        <v>1668</v>
      </c>
      <c r="R81" s="1128" t="s">
        <v>2156</v>
      </c>
      <c r="S81" s="1174"/>
    </row>
    <row r="82" spans="1:19" ht="72" x14ac:dyDescent="0.15">
      <c r="A82" s="1157"/>
      <c r="B82" s="1181" t="s">
        <v>2157</v>
      </c>
      <c r="C82" s="1181" t="s">
        <v>1623</v>
      </c>
      <c r="D82" s="1182">
        <v>15000</v>
      </c>
      <c r="E82" s="1183">
        <v>10</v>
      </c>
      <c r="F82" s="1129" t="s">
        <v>73</v>
      </c>
      <c r="G82" s="1184">
        <v>42736</v>
      </c>
      <c r="H82" s="1129" t="s">
        <v>243</v>
      </c>
      <c r="I82" s="1129" t="s">
        <v>57</v>
      </c>
      <c r="J82" s="1128" t="s">
        <v>1685</v>
      </c>
      <c r="K82" s="1129" t="s">
        <v>72</v>
      </c>
      <c r="L82" s="1185">
        <f t="shared" si="5"/>
        <v>150000</v>
      </c>
      <c r="M82" s="1186">
        <f t="shared" si="6"/>
        <v>150000</v>
      </c>
      <c r="N82" s="1129" t="s">
        <v>30</v>
      </c>
      <c r="O82" s="1129" t="s">
        <v>144</v>
      </c>
      <c r="P82" s="1187" t="s">
        <v>1485</v>
      </c>
      <c r="Q82" s="1129" t="s">
        <v>1668</v>
      </c>
      <c r="R82" s="1129" t="s">
        <v>1747</v>
      </c>
      <c r="S82" s="1174"/>
    </row>
    <row r="83" spans="1:19" ht="72" x14ac:dyDescent="0.15">
      <c r="A83" s="1173"/>
      <c r="B83" s="1191" t="s">
        <v>2158</v>
      </c>
      <c r="C83" s="1191" t="s">
        <v>2119</v>
      </c>
      <c r="D83" s="1192">
        <v>50000</v>
      </c>
      <c r="E83" s="1193">
        <v>10</v>
      </c>
      <c r="F83" s="1128" t="s">
        <v>73</v>
      </c>
      <c r="G83" s="1194">
        <v>42736</v>
      </c>
      <c r="H83" s="1128" t="s">
        <v>243</v>
      </c>
      <c r="I83" s="1128" t="s">
        <v>57</v>
      </c>
      <c r="J83" s="1128" t="s">
        <v>1685</v>
      </c>
      <c r="K83" s="1128" t="s">
        <v>72</v>
      </c>
      <c r="L83" s="1196">
        <f t="shared" si="5"/>
        <v>500000</v>
      </c>
      <c r="M83" s="1197">
        <f t="shared" si="6"/>
        <v>500000</v>
      </c>
      <c r="N83" s="1128" t="s">
        <v>30</v>
      </c>
      <c r="O83" s="1128" t="s">
        <v>144</v>
      </c>
      <c r="P83" s="1195" t="s">
        <v>1485</v>
      </c>
      <c r="Q83" s="1128" t="s">
        <v>1668</v>
      </c>
      <c r="R83" s="1129" t="s">
        <v>2159</v>
      </c>
      <c r="S83" s="1174"/>
    </row>
    <row r="84" spans="1:19" ht="72" x14ac:dyDescent="0.15">
      <c r="A84" s="1157"/>
      <c r="B84" s="1181" t="s">
        <v>2160</v>
      </c>
      <c r="C84" s="1181" t="s">
        <v>2161</v>
      </c>
      <c r="D84" s="1182">
        <v>1200000</v>
      </c>
      <c r="E84" s="1183">
        <v>15</v>
      </c>
      <c r="F84" s="1129" t="s">
        <v>73</v>
      </c>
      <c r="G84" s="1184">
        <v>42736</v>
      </c>
      <c r="H84" s="1129" t="s">
        <v>243</v>
      </c>
      <c r="I84" s="1129" t="s">
        <v>57</v>
      </c>
      <c r="J84" s="1128" t="s">
        <v>1685</v>
      </c>
      <c r="K84" s="1129" t="s">
        <v>72</v>
      </c>
      <c r="L84" s="1185">
        <f t="shared" si="5"/>
        <v>18000000</v>
      </c>
      <c r="M84" s="1186">
        <f t="shared" si="6"/>
        <v>18000000</v>
      </c>
      <c r="N84" s="1129" t="s">
        <v>30</v>
      </c>
      <c r="O84" s="1129" t="s">
        <v>144</v>
      </c>
      <c r="P84" s="1187" t="s">
        <v>1485</v>
      </c>
      <c r="Q84" s="1129" t="s">
        <v>1668</v>
      </c>
      <c r="R84" s="1129" t="s">
        <v>2162</v>
      </c>
      <c r="S84" s="1174"/>
    </row>
    <row r="85" spans="1:19" ht="72" x14ac:dyDescent="0.15">
      <c r="A85" s="1173"/>
      <c r="B85" s="1181" t="s">
        <v>2128</v>
      </c>
      <c r="C85" s="1181" t="s">
        <v>1623</v>
      </c>
      <c r="D85" s="1182">
        <v>25000</v>
      </c>
      <c r="E85" s="1183">
        <v>5</v>
      </c>
      <c r="F85" s="1129" t="s">
        <v>73</v>
      </c>
      <c r="G85" s="1184">
        <v>42736</v>
      </c>
      <c r="H85" s="1129" t="s">
        <v>243</v>
      </c>
      <c r="I85" s="1129" t="s">
        <v>57</v>
      </c>
      <c r="J85" s="1128" t="s">
        <v>1685</v>
      </c>
      <c r="K85" s="1129" t="s">
        <v>72</v>
      </c>
      <c r="L85" s="1185">
        <f t="shared" si="5"/>
        <v>125000</v>
      </c>
      <c r="M85" s="1186">
        <f t="shared" si="6"/>
        <v>125000</v>
      </c>
      <c r="N85" s="1129" t="s">
        <v>30</v>
      </c>
      <c r="O85" s="1129" t="s">
        <v>144</v>
      </c>
      <c r="P85" s="1187" t="s">
        <v>1485</v>
      </c>
      <c r="Q85" s="1129" t="s">
        <v>1668</v>
      </c>
      <c r="R85" s="1129" t="s">
        <v>1747</v>
      </c>
      <c r="S85" s="1174"/>
    </row>
    <row r="86" spans="1:19" ht="72" x14ac:dyDescent="0.15">
      <c r="A86" s="1157"/>
      <c r="B86" s="1181" t="s">
        <v>2129</v>
      </c>
      <c r="C86" s="1181" t="s">
        <v>1623</v>
      </c>
      <c r="D86" s="1182">
        <v>60000</v>
      </c>
      <c r="E86" s="1183">
        <v>2</v>
      </c>
      <c r="F86" s="1129" t="s">
        <v>73</v>
      </c>
      <c r="G86" s="1184">
        <v>42736</v>
      </c>
      <c r="H86" s="1129" t="s">
        <v>243</v>
      </c>
      <c r="I86" s="1129" t="s">
        <v>57</v>
      </c>
      <c r="J86" s="1128" t="s">
        <v>1685</v>
      </c>
      <c r="K86" s="1129" t="s">
        <v>72</v>
      </c>
      <c r="L86" s="1185">
        <f t="shared" si="5"/>
        <v>120000</v>
      </c>
      <c r="M86" s="1186">
        <f t="shared" si="6"/>
        <v>120000</v>
      </c>
      <c r="N86" s="1129" t="s">
        <v>30</v>
      </c>
      <c r="O86" s="1129" t="s">
        <v>144</v>
      </c>
      <c r="P86" s="1187" t="s">
        <v>1485</v>
      </c>
      <c r="Q86" s="1129" t="s">
        <v>1668</v>
      </c>
      <c r="R86" s="1129" t="s">
        <v>2130</v>
      </c>
      <c r="S86" s="1174"/>
    </row>
    <row r="87" spans="1:19" ht="72" x14ac:dyDescent="0.15">
      <c r="A87" s="1157"/>
      <c r="B87" s="1181" t="s">
        <v>2163</v>
      </c>
      <c r="C87" s="1181" t="s">
        <v>2164</v>
      </c>
      <c r="D87" s="1182">
        <v>400000</v>
      </c>
      <c r="E87" s="1183">
        <v>1</v>
      </c>
      <c r="F87" s="1129" t="s">
        <v>73</v>
      </c>
      <c r="G87" s="1184">
        <v>42736</v>
      </c>
      <c r="H87" s="1129" t="s">
        <v>243</v>
      </c>
      <c r="I87" s="1129" t="s">
        <v>57</v>
      </c>
      <c r="J87" s="1128" t="s">
        <v>1685</v>
      </c>
      <c r="K87" s="1129" t="s">
        <v>72</v>
      </c>
      <c r="L87" s="1185">
        <f t="shared" si="5"/>
        <v>400000</v>
      </c>
      <c r="M87" s="1186">
        <f t="shared" si="6"/>
        <v>400000</v>
      </c>
      <c r="N87" s="1129" t="s">
        <v>30</v>
      </c>
      <c r="O87" s="1129" t="s">
        <v>144</v>
      </c>
      <c r="P87" s="1187" t="s">
        <v>1485</v>
      </c>
      <c r="Q87" s="1129" t="s">
        <v>1668</v>
      </c>
      <c r="R87" s="1129" t="s">
        <v>2165</v>
      </c>
      <c r="S87" s="1174"/>
    </row>
    <row r="88" spans="1:19" ht="72" x14ac:dyDescent="0.15">
      <c r="A88" s="1173"/>
      <c r="B88" s="1181" t="s">
        <v>2166</v>
      </c>
      <c r="C88" s="1181" t="s">
        <v>2167</v>
      </c>
      <c r="D88" s="1182">
        <v>250000</v>
      </c>
      <c r="E88" s="1183">
        <v>23</v>
      </c>
      <c r="F88" s="1129" t="s">
        <v>73</v>
      </c>
      <c r="G88" s="1184">
        <v>42736</v>
      </c>
      <c r="H88" s="1129" t="s">
        <v>243</v>
      </c>
      <c r="I88" s="1129" t="s">
        <v>57</v>
      </c>
      <c r="J88" s="1128" t="s">
        <v>1685</v>
      </c>
      <c r="K88" s="1129" t="s">
        <v>72</v>
      </c>
      <c r="L88" s="1185">
        <f t="shared" si="5"/>
        <v>5750000</v>
      </c>
      <c r="M88" s="1186">
        <f t="shared" si="6"/>
        <v>5750000</v>
      </c>
      <c r="N88" s="1129" t="s">
        <v>30</v>
      </c>
      <c r="O88" s="1129" t="s">
        <v>144</v>
      </c>
      <c r="P88" s="1187" t="s">
        <v>1485</v>
      </c>
      <c r="Q88" s="1129" t="s">
        <v>1668</v>
      </c>
      <c r="R88" s="1128" t="s">
        <v>2351</v>
      </c>
      <c r="S88" s="1174"/>
    </row>
    <row r="89" spans="1:19" ht="72" x14ac:dyDescent="0.15">
      <c r="A89" s="1157"/>
      <c r="B89" s="1181" t="s">
        <v>2099</v>
      </c>
      <c r="C89" s="1181" t="s">
        <v>1623</v>
      </c>
      <c r="D89" s="1182">
        <v>23000</v>
      </c>
      <c r="E89" s="1183">
        <v>2</v>
      </c>
      <c r="F89" s="1129" t="s">
        <v>73</v>
      </c>
      <c r="G89" s="1184">
        <v>42736</v>
      </c>
      <c r="H89" s="1129" t="s">
        <v>243</v>
      </c>
      <c r="I89" s="1129" t="s">
        <v>57</v>
      </c>
      <c r="J89" s="1128" t="s">
        <v>1685</v>
      </c>
      <c r="K89" s="1129" t="s">
        <v>72</v>
      </c>
      <c r="L89" s="1185">
        <f t="shared" si="5"/>
        <v>46000</v>
      </c>
      <c r="M89" s="1186">
        <f t="shared" si="6"/>
        <v>46000</v>
      </c>
      <c r="N89" s="1129" t="s">
        <v>30</v>
      </c>
      <c r="O89" s="1129" t="s">
        <v>144</v>
      </c>
      <c r="P89" s="1187" t="s">
        <v>1485</v>
      </c>
      <c r="Q89" s="1129" t="s">
        <v>1674</v>
      </c>
      <c r="R89" s="1129" t="s">
        <v>1747</v>
      </c>
      <c r="S89" s="1174"/>
    </row>
    <row r="90" spans="1:19" ht="72" x14ac:dyDescent="0.15">
      <c r="A90" s="1157"/>
      <c r="B90" s="1181" t="s">
        <v>2126</v>
      </c>
      <c r="C90" s="1181" t="s">
        <v>1623</v>
      </c>
      <c r="D90" s="1182">
        <v>23000</v>
      </c>
      <c r="E90" s="1183">
        <v>10</v>
      </c>
      <c r="F90" s="1129" t="s">
        <v>73</v>
      </c>
      <c r="G90" s="1184">
        <v>42736</v>
      </c>
      <c r="H90" s="1129" t="s">
        <v>243</v>
      </c>
      <c r="I90" s="1129" t="s">
        <v>57</v>
      </c>
      <c r="J90" s="1128" t="s">
        <v>1685</v>
      </c>
      <c r="K90" s="1129" t="s">
        <v>72</v>
      </c>
      <c r="L90" s="1185">
        <f t="shared" si="5"/>
        <v>230000</v>
      </c>
      <c r="M90" s="1186">
        <f t="shared" si="6"/>
        <v>230000</v>
      </c>
      <c r="N90" s="1129" t="s">
        <v>30</v>
      </c>
      <c r="O90" s="1129" t="s">
        <v>144</v>
      </c>
      <c r="P90" s="1187" t="s">
        <v>1485</v>
      </c>
      <c r="Q90" s="1129" t="s">
        <v>1674</v>
      </c>
      <c r="R90" s="1129" t="s">
        <v>2168</v>
      </c>
      <c r="S90" s="1174"/>
    </row>
    <row r="91" spans="1:19" ht="72" x14ac:dyDescent="0.15">
      <c r="A91" s="1157"/>
      <c r="B91" s="1181" t="s">
        <v>2101</v>
      </c>
      <c r="C91" s="1181" t="s">
        <v>1623</v>
      </c>
      <c r="D91" s="1182">
        <v>3500</v>
      </c>
      <c r="E91" s="1183">
        <v>2</v>
      </c>
      <c r="F91" s="1129" t="s">
        <v>73</v>
      </c>
      <c r="G91" s="1184">
        <v>42736</v>
      </c>
      <c r="H91" s="1129" t="s">
        <v>243</v>
      </c>
      <c r="I91" s="1129" t="s">
        <v>57</v>
      </c>
      <c r="J91" s="1128" t="s">
        <v>1685</v>
      </c>
      <c r="K91" s="1129" t="s">
        <v>72</v>
      </c>
      <c r="L91" s="1185">
        <f t="shared" si="5"/>
        <v>7000</v>
      </c>
      <c r="M91" s="1186">
        <f t="shared" si="6"/>
        <v>7000</v>
      </c>
      <c r="N91" s="1129" t="s">
        <v>30</v>
      </c>
      <c r="O91" s="1129" t="s">
        <v>144</v>
      </c>
      <c r="P91" s="1187" t="s">
        <v>1485</v>
      </c>
      <c r="Q91" s="1129" t="s">
        <v>1674</v>
      </c>
      <c r="R91" s="1128" t="s">
        <v>1747</v>
      </c>
      <c r="S91" s="1174"/>
    </row>
    <row r="92" spans="1:19" ht="72" x14ac:dyDescent="0.15">
      <c r="A92" s="1173"/>
      <c r="B92" s="1181" t="s">
        <v>2169</v>
      </c>
      <c r="C92" s="1181" t="s">
        <v>2170</v>
      </c>
      <c r="D92" s="1182">
        <v>1600000</v>
      </c>
      <c r="E92" s="1183">
        <v>2</v>
      </c>
      <c r="F92" s="1129" t="s">
        <v>73</v>
      </c>
      <c r="G92" s="1184">
        <v>42736</v>
      </c>
      <c r="H92" s="1129" t="s">
        <v>243</v>
      </c>
      <c r="I92" s="1129" t="s">
        <v>57</v>
      </c>
      <c r="J92" s="1128" t="s">
        <v>1685</v>
      </c>
      <c r="K92" s="1129" t="s">
        <v>72</v>
      </c>
      <c r="L92" s="1185">
        <f t="shared" si="5"/>
        <v>3200000</v>
      </c>
      <c r="M92" s="1186">
        <f t="shared" si="6"/>
        <v>3200000</v>
      </c>
      <c r="N92" s="1129" t="s">
        <v>30</v>
      </c>
      <c r="O92" s="1129" t="s">
        <v>144</v>
      </c>
      <c r="P92" s="1187" t="s">
        <v>1485</v>
      </c>
      <c r="Q92" s="1129" t="s">
        <v>1674</v>
      </c>
      <c r="R92" s="1128" t="s">
        <v>2171</v>
      </c>
      <c r="S92" s="1174"/>
    </row>
    <row r="93" spans="1:19" ht="72" x14ac:dyDescent="0.15">
      <c r="A93" s="1157"/>
      <c r="B93" s="1181" t="s">
        <v>2141</v>
      </c>
      <c r="C93" s="1181" t="s">
        <v>1637</v>
      </c>
      <c r="D93" s="1182">
        <v>150000</v>
      </c>
      <c r="E93" s="1183">
        <v>3</v>
      </c>
      <c r="F93" s="1129" t="s">
        <v>73</v>
      </c>
      <c r="G93" s="1184">
        <v>42736</v>
      </c>
      <c r="H93" s="1129" t="s">
        <v>243</v>
      </c>
      <c r="I93" s="1129" t="s">
        <v>57</v>
      </c>
      <c r="J93" s="1128" t="s">
        <v>1685</v>
      </c>
      <c r="K93" s="1129" t="s">
        <v>72</v>
      </c>
      <c r="L93" s="1185">
        <f t="shared" si="5"/>
        <v>450000</v>
      </c>
      <c r="M93" s="1186">
        <f t="shared" si="6"/>
        <v>450000</v>
      </c>
      <c r="N93" s="1129" t="s">
        <v>30</v>
      </c>
      <c r="O93" s="1129" t="s">
        <v>144</v>
      </c>
      <c r="P93" s="1187" t="s">
        <v>1485</v>
      </c>
      <c r="Q93" s="1129" t="s">
        <v>1674</v>
      </c>
      <c r="R93" s="1128" t="s">
        <v>2092</v>
      </c>
      <c r="S93" s="1174"/>
    </row>
    <row r="94" spans="1:19" ht="72" x14ac:dyDescent="0.15">
      <c r="A94" s="1157"/>
      <c r="B94" s="1181" t="s">
        <v>2157</v>
      </c>
      <c r="C94" s="1181" t="s">
        <v>1623</v>
      </c>
      <c r="D94" s="1182">
        <v>15000</v>
      </c>
      <c r="E94" s="1183">
        <v>5</v>
      </c>
      <c r="F94" s="1129" t="s">
        <v>73</v>
      </c>
      <c r="G94" s="1184">
        <v>42736</v>
      </c>
      <c r="H94" s="1129" t="s">
        <v>243</v>
      </c>
      <c r="I94" s="1129" t="s">
        <v>57</v>
      </c>
      <c r="J94" s="1128" t="s">
        <v>1685</v>
      </c>
      <c r="K94" s="1129" t="s">
        <v>72</v>
      </c>
      <c r="L94" s="1185">
        <f t="shared" si="5"/>
        <v>75000</v>
      </c>
      <c r="M94" s="1186">
        <f t="shared" si="6"/>
        <v>75000</v>
      </c>
      <c r="N94" s="1129" t="s">
        <v>30</v>
      </c>
      <c r="O94" s="1129" t="s">
        <v>144</v>
      </c>
      <c r="P94" s="1187" t="s">
        <v>1485</v>
      </c>
      <c r="Q94" s="1129" t="s">
        <v>1674</v>
      </c>
      <c r="R94" s="1128" t="s">
        <v>1747</v>
      </c>
      <c r="S94" s="1174"/>
    </row>
    <row r="95" spans="1:19" ht="72" x14ac:dyDescent="0.15">
      <c r="A95" s="1157"/>
      <c r="B95" s="1181" t="s">
        <v>2146</v>
      </c>
      <c r="C95" s="1181" t="s">
        <v>1637</v>
      </c>
      <c r="D95" s="1182">
        <v>200000</v>
      </c>
      <c r="E95" s="1183">
        <v>1</v>
      </c>
      <c r="F95" s="1129" t="s">
        <v>73</v>
      </c>
      <c r="G95" s="1184">
        <v>42736</v>
      </c>
      <c r="H95" s="1129" t="s">
        <v>243</v>
      </c>
      <c r="I95" s="1129" t="s">
        <v>57</v>
      </c>
      <c r="J95" s="1128" t="s">
        <v>1685</v>
      </c>
      <c r="K95" s="1129" t="s">
        <v>72</v>
      </c>
      <c r="L95" s="1185">
        <f t="shared" si="5"/>
        <v>200000</v>
      </c>
      <c r="M95" s="1186">
        <f t="shared" si="6"/>
        <v>200000</v>
      </c>
      <c r="N95" s="1129" t="s">
        <v>30</v>
      </c>
      <c r="O95" s="1129" t="s">
        <v>144</v>
      </c>
      <c r="P95" s="1187" t="s">
        <v>1485</v>
      </c>
      <c r="Q95" s="1129" t="s">
        <v>1674</v>
      </c>
      <c r="R95" s="749" t="s">
        <v>2172</v>
      </c>
      <c r="S95" s="1174"/>
    </row>
    <row r="96" spans="1:19" ht="72" x14ac:dyDescent="0.15">
      <c r="A96" s="1157"/>
      <c r="B96" s="1181" t="s">
        <v>2128</v>
      </c>
      <c r="C96" s="1181" t="s">
        <v>1623</v>
      </c>
      <c r="D96" s="1182">
        <v>25000</v>
      </c>
      <c r="E96" s="1183">
        <v>5</v>
      </c>
      <c r="F96" s="1129" t="s">
        <v>73</v>
      </c>
      <c r="G96" s="1184">
        <v>42736</v>
      </c>
      <c r="H96" s="1129" t="s">
        <v>243</v>
      </c>
      <c r="I96" s="1129" t="s">
        <v>57</v>
      </c>
      <c r="J96" s="1128" t="s">
        <v>1685</v>
      </c>
      <c r="K96" s="1129" t="s">
        <v>72</v>
      </c>
      <c r="L96" s="1185">
        <f t="shared" si="5"/>
        <v>125000</v>
      </c>
      <c r="M96" s="1186">
        <f t="shared" si="6"/>
        <v>125000</v>
      </c>
      <c r="N96" s="1129" t="s">
        <v>30</v>
      </c>
      <c r="O96" s="1129" t="s">
        <v>144</v>
      </c>
      <c r="P96" s="1187" t="s">
        <v>1485</v>
      </c>
      <c r="Q96" s="1129" t="s">
        <v>1674</v>
      </c>
      <c r="R96" s="1128" t="s">
        <v>1762</v>
      </c>
      <c r="S96" s="1174"/>
    </row>
    <row r="97" spans="1:19" ht="72" x14ac:dyDescent="0.15">
      <c r="A97" s="1157"/>
      <c r="B97" s="1181" t="s">
        <v>2129</v>
      </c>
      <c r="C97" s="1181" t="s">
        <v>1623</v>
      </c>
      <c r="D97" s="1182">
        <v>60000</v>
      </c>
      <c r="E97" s="1183">
        <v>2</v>
      </c>
      <c r="F97" s="1129" t="s">
        <v>73</v>
      </c>
      <c r="G97" s="1184">
        <v>42736</v>
      </c>
      <c r="H97" s="1129" t="s">
        <v>243</v>
      </c>
      <c r="I97" s="1129" t="s">
        <v>57</v>
      </c>
      <c r="J97" s="1128" t="s">
        <v>1685</v>
      </c>
      <c r="K97" s="1129" t="s">
        <v>72</v>
      </c>
      <c r="L97" s="1185">
        <f t="shared" si="5"/>
        <v>120000</v>
      </c>
      <c r="M97" s="1186">
        <f t="shared" si="6"/>
        <v>120000</v>
      </c>
      <c r="N97" s="1129" t="s">
        <v>30</v>
      </c>
      <c r="O97" s="1129" t="s">
        <v>144</v>
      </c>
      <c r="P97" s="1187" t="s">
        <v>1485</v>
      </c>
      <c r="Q97" s="1129" t="s">
        <v>1674</v>
      </c>
      <c r="R97" s="1128" t="s">
        <v>2173</v>
      </c>
      <c r="S97" s="1174"/>
    </row>
    <row r="98" spans="1:19" ht="72" x14ac:dyDescent="0.15">
      <c r="A98" s="1157"/>
      <c r="B98" s="1191" t="s">
        <v>2174</v>
      </c>
      <c r="C98" s="1191" t="s">
        <v>2175</v>
      </c>
      <c r="D98" s="1192">
        <v>400000</v>
      </c>
      <c r="E98" s="1193">
        <v>1</v>
      </c>
      <c r="F98" s="1128" t="s">
        <v>73</v>
      </c>
      <c r="G98" s="1194">
        <v>42736</v>
      </c>
      <c r="H98" s="1128" t="s">
        <v>243</v>
      </c>
      <c r="I98" s="1128" t="s">
        <v>57</v>
      </c>
      <c r="J98" s="1128" t="s">
        <v>1685</v>
      </c>
      <c r="K98" s="1128" t="s">
        <v>72</v>
      </c>
      <c r="L98" s="1196">
        <f t="shared" si="5"/>
        <v>400000</v>
      </c>
      <c r="M98" s="1197">
        <f t="shared" si="6"/>
        <v>400000</v>
      </c>
      <c r="N98" s="1128" t="s">
        <v>30</v>
      </c>
      <c r="O98" s="1128" t="s">
        <v>144</v>
      </c>
      <c r="P98" s="1195" t="s">
        <v>1485</v>
      </c>
      <c r="Q98" s="1128" t="s">
        <v>1679</v>
      </c>
      <c r="R98" s="1128" t="s">
        <v>1762</v>
      </c>
      <c r="S98" s="1174"/>
    </row>
    <row r="99" spans="1:19" ht="72" x14ac:dyDescent="0.15">
      <c r="A99" s="1157"/>
      <c r="B99" s="1191" t="s">
        <v>2176</v>
      </c>
      <c r="C99" s="1191" t="s">
        <v>1637</v>
      </c>
      <c r="D99" s="1192">
        <v>200000</v>
      </c>
      <c r="E99" s="1193">
        <v>1</v>
      </c>
      <c r="F99" s="1128" t="s">
        <v>73</v>
      </c>
      <c r="G99" s="1194">
        <v>42736</v>
      </c>
      <c r="H99" s="1128" t="s">
        <v>243</v>
      </c>
      <c r="I99" s="1128" t="s">
        <v>57</v>
      </c>
      <c r="J99" s="1128" t="s">
        <v>1685</v>
      </c>
      <c r="K99" s="1128" t="s">
        <v>72</v>
      </c>
      <c r="L99" s="1196">
        <f t="shared" si="5"/>
        <v>200000</v>
      </c>
      <c r="M99" s="1197">
        <f t="shared" si="6"/>
        <v>200000</v>
      </c>
      <c r="N99" s="1128" t="s">
        <v>30</v>
      </c>
      <c r="O99" s="1128" t="s">
        <v>144</v>
      </c>
      <c r="P99" s="1195" t="s">
        <v>1485</v>
      </c>
      <c r="Q99" s="1128" t="s">
        <v>1679</v>
      </c>
      <c r="R99" s="1128" t="s">
        <v>1747</v>
      </c>
      <c r="S99" s="1174"/>
    </row>
    <row r="100" spans="1:19" ht="72" x14ac:dyDescent="0.15">
      <c r="A100" s="1157"/>
      <c r="B100" s="1191" t="s">
        <v>2177</v>
      </c>
      <c r="C100" s="1191" t="s">
        <v>2178</v>
      </c>
      <c r="D100" s="1192">
        <v>2000000</v>
      </c>
      <c r="E100" s="1193">
        <v>1</v>
      </c>
      <c r="F100" s="1128" t="s">
        <v>73</v>
      </c>
      <c r="G100" s="1194">
        <v>42736</v>
      </c>
      <c r="H100" s="1128" t="s">
        <v>243</v>
      </c>
      <c r="I100" s="1128" t="s">
        <v>57</v>
      </c>
      <c r="J100" s="1128" t="s">
        <v>1685</v>
      </c>
      <c r="K100" s="1128" t="s">
        <v>72</v>
      </c>
      <c r="L100" s="1196">
        <f t="shared" si="5"/>
        <v>2000000</v>
      </c>
      <c r="M100" s="1197">
        <f t="shared" si="6"/>
        <v>2000000</v>
      </c>
      <c r="N100" s="1128" t="s">
        <v>30</v>
      </c>
      <c r="O100" s="1128" t="s">
        <v>144</v>
      </c>
      <c r="P100" s="1195" t="s">
        <v>1485</v>
      </c>
      <c r="Q100" s="1128" t="s">
        <v>1679</v>
      </c>
      <c r="R100" s="1128" t="s">
        <v>1747</v>
      </c>
      <c r="S100" s="1174"/>
    </row>
    <row r="101" spans="1:19" ht="72" x14ac:dyDescent="0.15">
      <c r="A101" s="1157"/>
      <c r="B101" s="1191" t="s">
        <v>2179</v>
      </c>
      <c r="C101" s="1191" t="s">
        <v>2178</v>
      </c>
      <c r="D101" s="1192">
        <v>1600000</v>
      </c>
      <c r="E101" s="1193">
        <v>1</v>
      </c>
      <c r="F101" s="1128" t="s">
        <v>73</v>
      </c>
      <c r="G101" s="1194">
        <v>42736</v>
      </c>
      <c r="H101" s="1128" t="s">
        <v>243</v>
      </c>
      <c r="I101" s="1128" t="s">
        <v>57</v>
      </c>
      <c r="J101" s="1128" t="s">
        <v>1685</v>
      </c>
      <c r="K101" s="1128" t="s">
        <v>72</v>
      </c>
      <c r="L101" s="1196">
        <f t="shared" si="5"/>
        <v>1600000</v>
      </c>
      <c r="M101" s="1197">
        <f t="shared" si="6"/>
        <v>1600000</v>
      </c>
      <c r="N101" s="1128" t="s">
        <v>30</v>
      </c>
      <c r="O101" s="1128" t="s">
        <v>144</v>
      </c>
      <c r="P101" s="1195" t="s">
        <v>1485</v>
      </c>
      <c r="Q101" s="1128" t="s">
        <v>1679</v>
      </c>
      <c r="R101" s="1128" t="s">
        <v>1747</v>
      </c>
      <c r="S101" s="1174"/>
    </row>
    <row r="102" spans="1:19" ht="72" x14ac:dyDescent="0.15">
      <c r="A102" s="1157"/>
      <c r="B102" s="1191" t="s">
        <v>2180</v>
      </c>
      <c r="C102" s="1191" t="s">
        <v>1623</v>
      </c>
      <c r="D102" s="1192">
        <v>60000</v>
      </c>
      <c r="E102" s="1193">
        <v>24</v>
      </c>
      <c r="F102" s="1128" t="s">
        <v>73</v>
      </c>
      <c r="G102" s="1194">
        <v>42736</v>
      </c>
      <c r="H102" s="1128" t="s">
        <v>243</v>
      </c>
      <c r="I102" s="1128" t="s">
        <v>57</v>
      </c>
      <c r="J102" s="1128" t="s">
        <v>1685</v>
      </c>
      <c r="K102" s="1128" t="s">
        <v>72</v>
      </c>
      <c r="L102" s="1196">
        <f t="shared" si="5"/>
        <v>1440000</v>
      </c>
      <c r="M102" s="1197">
        <f t="shared" si="6"/>
        <v>1440000</v>
      </c>
      <c r="N102" s="1128" t="s">
        <v>30</v>
      </c>
      <c r="O102" s="1128" t="s">
        <v>144</v>
      </c>
      <c r="P102" s="1195" t="s">
        <v>1485</v>
      </c>
      <c r="Q102" s="1128" t="s">
        <v>1679</v>
      </c>
      <c r="R102" s="1128" t="s">
        <v>2352</v>
      </c>
      <c r="S102" s="1174"/>
    </row>
    <row r="103" spans="1:19" ht="72" x14ac:dyDescent="0.15">
      <c r="A103" s="1157"/>
      <c r="B103" s="1181" t="s">
        <v>2181</v>
      </c>
      <c r="C103" s="1181" t="s">
        <v>1637</v>
      </c>
      <c r="D103" s="1182">
        <v>300000</v>
      </c>
      <c r="E103" s="1183">
        <v>3</v>
      </c>
      <c r="F103" s="1129" t="s">
        <v>73</v>
      </c>
      <c r="G103" s="1184">
        <v>42736</v>
      </c>
      <c r="H103" s="1129" t="s">
        <v>243</v>
      </c>
      <c r="I103" s="1129" t="s">
        <v>57</v>
      </c>
      <c r="J103" s="1128" t="s">
        <v>1685</v>
      </c>
      <c r="K103" s="1129" t="s">
        <v>72</v>
      </c>
      <c r="L103" s="1185">
        <f t="shared" si="5"/>
        <v>900000</v>
      </c>
      <c r="M103" s="1186">
        <f t="shared" si="6"/>
        <v>900000</v>
      </c>
      <c r="N103" s="1129" t="s">
        <v>30</v>
      </c>
      <c r="O103" s="1129" t="s">
        <v>144</v>
      </c>
      <c r="P103" s="1187" t="s">
        <v>1485</v>
      </c>
      <c r="Q103" s="1129" t="s">
        <v>1679</v>
      </c>
      <c r="R103" s="1128" t="s">
        <v>2182</v>
      </c>
      <c r="S103" s="1174"/>
    </row>
    <row r="104" spans="1:19" ht="72" x14ac:dyDescent="0.15">
      <c r="A104" s="1173"/>
      <c r="B104" s="1181" t="s">
        <v>2183</v>
      </c>
      <c r="C104" s="1181"/>
      <c r="D104" s="1182">
        <v>150000</v>
      </c>
      <c r="E104" s="1183">
        <v>1</v>
      </c>
      <c r="F104" s="1129" t="s">
        <v>73</v>
      </c>
      <c r="G104" s="1184">
        <v>42736</v>
      </c>
      <c r="H104" s="1129" t="s">
        <v>243</v>
      </c>
      <c r="I104" s="1129" t="s">
        <v>57</v>
      </c>
      <c r="J104" s="1128" t="s">
        <v>1685</v>
      </c>
      <c r="K104" s="1129" t="s">
        <v>72</v>
      </c>
      <c r="L104" s="1185">
        <f t="shared" si="5"/>
        <v>150000</v>
      </c>
      <c r="M104" s="1186">
        <f t="shared" si="6"/>
        <v>150000</v>
      </c>
      <c r="N104" s="1129" t="s">
        <v>30</v>
      </c>
      <c r="O104" s="1129" t="s">
        <v>144</v>
      </c>
      <c r="P104" s="1187" t="s">
        <v>1485</v>
      </c>
      <c r="Q104" s="1157" t="s">
        <v>1679</v>
      </c>
      <c r="R104" s="1128" t="s">
        <v>2184</v>
      </c>
      <c r="S104" s="1174"/>
    </row>
    <row r="105" spans="1:19" ht="72" x14ac:dyDescent="0.15">
      <c r="A105" s="1157"/>
      <c r="B105" s="1181" t="s">
        <v>2185</v>
      </c>
      <c r="C105" s="1181" t="s">
        <v>1623</v>
      </c>
      <c r="D105" s="1182">
        <v>23000</v>
      </c>
      <c r="E105" s="1183">
        <v>5</v>
      </c>
      <c r="F105" s="1129" t="s">
        <v>73</v>
      </c>
      <c r="G105" s="1184">
        <v>42736</v>
      </c>
      <c r="H105" s="1129" t="s">
        <v>243</v>
      </c>
      <c r="I105" s="1129" t="s">
        <v>57</v>
      </c>
      <c r="J105" s="1128" t="s">
        <v>1685</v>
      </c>
      <c r="K105" s="1129" t="s">
        <v>72</v>
      </c>
      <c r="L105" s="1185">
        <f t="shared" si="5"/>
        <v>115000</v>
      </c>
      <c r="M105" s="1186">
        <f t="shared" si="6"/>
        <v>115000</v>
      </c>
      <c r="N105" s="1129" t="s">
        <v>30</v>
      </c>
      <c r="O105" s="1129" t="s">
        <v>144</v>
      </c>
      <c r="P105" s="1187" t="s">
        <v>1485</v>
      </c>
      <c r="Q105" s="1129" t="s">
        <v>1679</v>
      </c>
      <c r="R105" s="1128" t="s">
        <v>1747</v>
      </c>
      <c r="S105" s="1174"/>
    </row>
    <row r="106" spans="1:19" ht="72" x14ac:dyDescent="0.15">
      <c r="A106" s="1157"/>
      <c r="B106" s="1181" t="s">
        <v>2141</v>
      </c>
      <c r="C106" s="1181" t="s">
        <v>1637</v>
      </c>
      <c r="D106" s="1182">
        <v>40000</v>
      </c>
      <c r="E106" s="1183">
        <v>2</v>
      </c>
      <c r="F106" s="1129" t="s">
        <v>73</v>
      </c>
      <c r="G106" s="1184">
        <v>42736</v>
      </c>
      <c r="H106" s="1129" t="s">
        <v>243</v>
      </c>
      <c r="I106" s="1129" t="s">
        <v>57</v>
      </c>
      <c r="J106" s="1128" t="s">
        <v>1685</v>
      </c>
      <c r="K106" s="1129" t="s">
        <v>72</v>
      </c>
      <c r="L106" s="1185">
        <f t="shared" si="5"/>
        <v>80000</v>
      </c>
      <c r="M106" s="1186">
        <f t="shared" si="6"/>
        <v>80000</v>
      </c>
      <c r="N106" s="1129" t="s">
        <v>30</v>
      </c>
      <c r="O106" s="1129" t="s">
        <v>144</v>
      </c>
      <c r="P106" s="1187" t="s">
        <v>1485</v>
      </c>
      <c r="Q106" s="1129" t="s">
        <v>1679</v>
      </c>
      <c r="R106" s="1128" t="s">
        <v>1762</v>
      </c>
      <c r="S106" s="1174"/>
    </row>
    <row r="107" spans="1:19" ht="72" x14ac:dyDescent="0.15">
      <c r="A107" s="1173"/>
      <c r="B107" s="1181" t="s">
        <v>2186</v>
      </c>
      <c r="C107" s="1181" t="s">
        <v>1623</v>
      </c>
      <c r="D107" s="1182">
        <v>10000</v>
      </c>
      <c r="E107" s="1183">
        <v>10</v>
      </c>
      <c r="F107" s="1129" t="s">
        <v>73</v>
      </c>
      <c r="G107" s="1184">
        <v>42736</v>
      </c>
      <c r="H107" s="1129" t="s">
        <v>243</v>
      </c>
      <c r="I107" s="1129" t="s">
        <v>57</v>
      </c>
      <c r="J107" s="1128" t="s">
        <v>1685</v>
      </c>
      <c r="K107" s="1129" t="s">
        <v>72</v>
      </c>
      <c r="L107" s="1185">
        <f t="shared" si="5"/>
        <v>100000</v>
      </c>
      <c r="M107" s="1186">
        <f t="shared" si="6"/>
        <v>100000</v>
      </c>
      <c r="N107" s="1129" t="s">
        <v>30</v>
      </c>
      <c r="O107" s="1129" t="s">
        <v>144</v>
      </c>
      <c r="P107" s="1187" t="s">
        <v>1485</v>
      </c>
      <c r="Q107" s="1129" t="s">
        <v>1679</v>
      </c>
      <c r="R107" s="1128" t="s">
        <v>2187</v>
      </c>
      <c r="S107" s="1174"/>
    </row>
    <row r="108" spans="1:19" ht="72" x14ac:dyDescent="0.15">
      <c r="A108" s="1173"/>
      <c r="B108" s="1181" t="s">
        <v>2228</v>
      </c>
      <c r="C108" s="1181" t="s">
        <v>2229</v>
      </c>
      <c r="D108" s="1182">
        <v>600000</v>
      </c>
      <c r="E108" s="1183">
        <v>8</v>
      </c>
      <c r="F108" s="1129" t="s">
        <v>73</v>
      </c>
      <c r="G108" s="1184">
        <v>42736</v>
      </c>
      <c r="H108" s="1129" t="s">
        <v>243</v>
      </c>
      <c r="I108" s="1129" t="s">
        <v>57</v>
      </c>
      <c r="J108" s="1128" t="s">
        <v>884</v>
      </c>
      <c r="K108" s="1129" t="s">
        <v>72</v>
      </c>
      <c r="L108" s="1185">
        <f t="shared" si="5"/>
        <v>4800000</v>
      </c>
      <c r="M108" s="1186">
        <f t="shared" si="6"/>
        <v>4800000</v>
      </c>
      <c r="N108" s="1129" t="s">
        <v>30</v>
      </c>
      <c r="O108" s="1129" t="s">
        <v>144</v>
      </c>
      <c r="P108" s="1187" t="s">
        <v>1485</v>
      </c>
      <c r="Q108" s="1188" t="s">
        <v>1624</v>
      </c>
      <c r="R108" s="833" t="s">
        <v>2230</v>
      </c>
      <c r="S108" s="1174"/>
    </row>
    <row r="109" spans="1:19" ht="72" x14ac:dyDescent="0.15">
      <c r="A109" s="1157"/>
      <c r="B109" s="1181" t="s">
        <v>2141</v>
      </c>
      <c r="C109" s="1181" t="s">
        <v>2231</v>
      </c>
      <c r="D109" s="1182">
        <v>150000</v>
      </c>
      <c r="E109" s="1183">
        <v>5</v>
      </c>
      <c r="F109" s="1129" t="s">
        <v>73</v>
      </c>
      <c r="G109" s="1184">
        <v>42736</v>
      </c>
      <c r="H109" s="1129" t="s">
        <v>243</v>
      </c>
      <c r="I109" s="1129" t="s">
        <v>57</v>
      </c>
      <c r="J109" s="1128" t="s">
        <v>884</v>
      </c>
      <c r="K109" s="1129" t="s">
        <v>72</v>
      </c>
      <c r="L109" s="1185">
        <f t="shared" si="5"/>
        <v>750000</v>
      </c>
      <c r="M109" s="1186">
        <f t="shared" si="6"/>
        <v>750000</v>
      </c>
      <c r="N109" s="1129" t="s">
        <v>30</v>
      </c>
      <c r="O109" s="1129" t="s">
        <v>144</v>
      </c>
      <c r="P109" s="1187" t="s">
        <v>1485</v>
      </c>
      <c r="Q109" s="1188" t="s">
        <v>1624</v>
      </c>
      <c r="R109" s="833" t="s">
        <v>2232</v>
      </c>
      <c r="S109" s="1174"/>
    </row>
    <row r="110" spans="1:19" ht="72" x14ac:dyDescent="0.15">
      <c r="A110" s="1157"/>
      <c r="B110" s="1181" t="s">
        <v>2144</v>
      </c>
      <c r="C110" s="1181" t="s">
        <v>2145</v>
      </c>
      <c r="D110" s="1182">
        <v>100000</v>
      </c>
      <c r="E110" s="1183">
        <v>3</v>
      </c>
      <c r="F110" s="1129" t="s">
        <v>73</v>
      </c>
      <c r="G110" s="1184">
        <v>42736</v>
      </c>
      <c r="H110" s="1129" t="s">
        <v>243</v>
      </c>
      <c r="I110" s="1129" t="s">
        <v>57</v>
      </c>
      <c r="J110" s="1128" t="s">
        <v>884</v>
      </c>
      <c r="K110" s="1129" t="s">
        <v>72</v>
      </c>
      <c r="L110" s="1185">
        <f t="shared" ref="L110:L142" si="7">+D110*E110</f>
        <v>300000</v>
      </c>
      <c r="M110" s="1186">
        <f t="shared" ref="M110:M142" si="8">+L110</f>
        <v>300000</v>
      </c>
      <c r="N110" s="1129" t="s">
        <v>30</v>
      </c>
      <c r="O110" s="1129" t="s">
        <v>144</v>
      </c>
      <c r="P110" s="1187" t="s">
        <v>1485</v>
      </c>
      <c r="Q110" s="1188" t="s">
        <v>1624</v>
      </c>
      <c r="R110" s="833" t="s">
        <v>1747</v>
      </c>
      <c r="S110" s="1174"/>
    </row>
    <row r="111" spans="1:19" ht="72" x14ac:dyDescent="0.15">
      <c r="A111" s="1157"/>
      <c r="B111" s="1181" t="s">
        <v>2233</v>
      </c>
      <c r="C111" s="1181" t="s">
        <v>2145</v>
      </c>
      <c r="D111" s="1182">
        <v>40000</v>
      </c>
      <c r="E111" s="1183">
        <v>3</v>
      </c>
      <c r="F111" s="1129" t="s">
        <v>73</v>
      </c>
      <c r="G111" s="1184">
        <v>42736</v>
      </c>
      <c r="H111" s="1129" t="s">
        <v>243</v>
      </c>
      <c r="I111" s="1129" t="s">
        <v>57</v>
      </c>
      <c r="J111" s="1128" t="s">
        <v>884</v>
      </c>
      <c r="K111" s="1129" t="s">
        <v>72</v>
      </c>
      <c r="L111" s="1185">
        <f t="shared" si="7"/>
        <v>120000</v>
      </c>
      <c r="M111" s="1186">
        <f t="shared" si="8"/>
        <v>120000</v>
      </c>
      <c r="N111" s="1129" t="s">
        <v>30</v>
      </c>
      <c r="O111" s="1129" t="s">
        <v>144</v>
      </c>
      <c r="P111" s="1187" t="s">
        <v>1485</v>
      </c>
      <c r="Q111" s="1188" t="s">
        <v>1624</v>
      </c>
      <c r="R111" s="833" t="s">
        <v>2234</v>
      </c>
      <c r="S111" s="1174"/>
    </row>
    <row r="112" spans="1:19" ht="72" x14ac:dyDescent="0.15">
      <c r="A112" s="1157"/>
      <c r="B112" s="1212" t="s">
        <v>2235</v>
      </c>
      <c r="C112" s="1190" t="s">
        <v>2236</v>
      </c>
      <c r="D112" s="1203">
        <v>60000</v>
      </c>
      <c r="E112" s="1203">
        <v>1</v>
      </c>
      <c r="F112" s="1129" t="s">
        <v>73</v>
      </c>
      <c r="G112" s="1184">
        <v>42736</v>
      </c>
      <c r="H112" s="1129" t="s">
        <v>243</v>
      </c>
      <c r="I112" s="1129" t="s">
        <v>57</v>
      </c>
      <c r="J112" s="1190" t="s">
        <v>884</v>
      </c>
      <c r="K112" s="1190" t="s">
        <v>72</v>
      </c>
      <c r="L112" s="1189">
        <f t="shared" si="7"/>
        <v>60000</v>
      </c>
      <c r="M112" s="1190">
        <f t="shared" si="8"/>
        <v>60000</v>
      </c>
      <c r="N112" s="1129" t="s">
        <v>30</v>
      </c>
      <c r="O112" s="1129" t="s">
        <v>144</v>
      </c>
      <c r="P112" s="1187" t="s">
        <v>1485</v>
      </c>
      <c r="Q112" s="1190" t="s">
        <v>1642</v>
      </c>
      <c r="R112" s="833" t="s">
        <v>2237</v>
      </c>
      <c r="S112" s="1174"/>
    </row>
    <row r="113" spans="1:19" ht="72" x14ac:dyDescent="0.15">
      <c r="A113" s="1173"/>
      <c r="B113" s="1191" t="s">
        <v>2238</v>
      </c>
      <c r="C113" s="1191" t="s">
        <v>1641</v>
      </c>
      <c r="D113" s="1192">
        <v>600000</v>
      </c>
      <c r="E113" s="1193">
        <v>5</v>
      </c>
      <c r="F113" s="1128" t="s">
        <v>73</v>
      </c>
      <c r="G113" s="1194">
        <v>42736</v>
      </c>
      <c r="H113" s="1128" t="s">
        <v>243</v>
      </c>
      <c r="I113" s="1128" t="s">
        <v>57</v>
      </c>
      <c r="J113" s="1128" t="s">
        <v>884</v>
      </c>
      <c r="K113" s="1128" t="s">
        <v>72</v>
      </c>
      <c r="L113" s="1189">
        <f t="shared" si="7"/>
        <v>3000000</v>
      </c>
      <c r="M113" s="1190">
        <f t="shared" si="8"/>
        <v>3000000</v>
      </c>
      <c r="N113" s="1128" t="s">
        <v>30</v>
      </c>
      <c r="O113" s="1128" t="s">
        <v>144</v>
      </c>
      <c r="P113" s="1195" t="s">
        <v>1485</v>
      </c>
      <c r="Q113" s="1128" t="s">
        <v>1642</v>
      </c>
      <c r="R113" s="833" t="s">
        <v>2239</v>
      </c>
      <c r="S113" s="1174"/>
    </row>
    <row r="114" spans="1:19" ht="72" x14ac:dyDescent="0.15">
      <c r="A114" s="1157"/>
      <c r="B114" s="1191" t="s">
        <v>2240</v>
      </c>
      <c r="C114" s="1191" t="s">
        <v>1641</v>
      </c>
      <c r="D114" s="1192">
        <v>1000000</v>
      </c>
      <c r="E114" s="1193">
        <v>7</v>
      </c>
      <c r="F114" s="1128" t="s">
        <v>73</v>
      </c>
      <c r="G114" s="1194">
        <v>42736</v>
      </c>
      <c r="H114" s="1128" t="s">
        <v>243</v>
      </c>
      <c r="I114" s="1128" t="s">
        <v>57</v>
      </c>
      <c r="J114" s="1128" t="s">
        <v>884</v>
      </c>
      <c r="K114" s="1128" t="s">
        <v>72</v>
      </c>
      <c r="L114" s="1189">
        <f t="shared" si="7"/>
        <v>7000000</v>
      </c>
      <c r="M114" s="1190">
        <f t="shared" si="8"/>
        <v>7000000</v>
      </c>
      <c r="N114" s="1128" t="s">
        <v>30</v>
      </c>
      <c r="O114" s="1128" t="s">
        <v>144</v>
      </c>
      <c r="P114" s="1195" t="s">
        <v>1485</v>
      </c>
      <c r="Q114" s="1128" t="s">
        <v>1642</v>
      </c>
      <c r="R114" s="833" t="s">
        <v>2239</v>
      </c>
      <c r="S114" s="1174"/>
    </row>
    <row r="115" spans="1:19" ht="72" x14ac:dyDescent="0.15">
      <c r="A115" s="1157"/>
      <c r="B115" s="1191" t="s">
        <v>2141</v>
      </c>
      <c r="C115" s="1191" t="s">
        <v>2241</v>
      </c>
      <c r="D115" s="1192">
        <v>150000</v>
      </c>
      <c r="E115" s="1193">
        <v>5</v>
      </c>
      <c r="F115" s="1128" t="s">
        <v>73</v>
      </c>
      <c r="G115" s="1194">
        <v>42736</v>
      </c>
      <c r="H115" s="1128" t="s">
        <v>243</v>
      </c>
      <c r="I115" s="1128" t="s">
        <v>57</v>
      </c>
      <c r="J115" s="1128" t="s">
        <v>884</v>
      </c>
      <c r="K115" s="1128" t="s">
        <v>72</v>
      </c>
      <c r="L115" s="1189">
        <f t="shared" si="7"/>
        <v>750000</v>
      </c>
      <c r="M115" s="1190">
        <f t="shared" si="8"/>
        <v>750000</v>
      </c>
      <c r="N115" s="1128" t="s">
        <v>30</v>
      </c>
      <c r="O115" s="1128" t="s">
        <v>144</v>
      </c>
      <c r="P115" s="1195" t="s">
        <v>1485</v>
      </c>
      <c r="Q115" s="1128" t="s">
        <v>1642</v>
      </c>
      <c r="R115" s="1128" t="s">
        <v>1747</v>
      </c>
      <c r="S115" s="1174"/>
    </row>
    <row r="116" spans="1:19" ht="72" x14ac:dyDescent="0.15">
      <c r="A116" s="1157"/>
      <c r="B116" s="1181" t="s">
        <v>2144</v>
      </c>
      <c r="C116" s="1181" t="s">
        <v>2145</v>
      </c>
      <c r="D116" s="1182">
        <v>70000</v>
      </c>
      <c r="E116" s="1183">
        <v>3</v>
      </c>
      <c r="F116" s="1129" t="s">
        <v>73</v>
      </c>
      <c r="G116" s="1184">
        <v>42736</v>
      </c>
      <c r="H116" s="1129" t="s">
        <v>243</v>
      </c>
      <c r="I116" s="1129" t="s">
        <v>57</v>
      </c>
      <c r="J116" s="1128" t="s">
        <v>884</v>
      </c>
      <c r="K116" s="1129" t="s">
        <v>72</v>
      </c>
      <c r="L116" s="1189">
        <f t="shared" si="7"/>
        <v>210000</v>
      </c>
      <c r="M116" s="1190">
        <f t="shared" si="8"/>
        <v>210000</v>
      </c>
      <c r="N116" s="1129" t="s">
        <v>30</v>
      </c>
      <c r="O116" s="1129" t="s">
        <v>144</v>
      </c>
      <c r="P116" s="1187" t="s">
        <v>1485</v>
      </c>
      <c r="Q116" s="1188" t="s">
        <v>1642</v>
      </c>
      <c r="R116" s="749" t="s">
        <v>1762</v>
      </c>
      <c r="S116" s="1174"/>
    </row>
    <row r="117" spans="1:19" ht="72" x14ac:dyDescent="0.15">
      <c r="A117" s="1157"/>
      <c r="B117" s="1181" t="s">
        <v>2242</v>
      </c>
      <c r="C117" s="1181" t="s">
        <v>2145</v>
      </c>
      <c r="D117" s="1182">
        <v>50000</v>
      </c>
      <c r="E117" s="1183">
        <v>3</v>
      </c>
      <c r="F117" s="1129" t="s">
        <v>73</v>
      </c>
      <c r="G117" s="1184">
        <v>42736</v>
      </c>
      <c r="H117" s="1129" t="s">
        <v>243</v>
      </c>
      <c r="I117" s="1129" t="s">
        <v>57</v>
      </c>
      <c r="J117" s="1128" t="s">
        <v>884</v>
      </c>
      <c r="K117" s="1129" t="s">
        <v>72</v>
      </c>
      <c r="L117" s="1189">
        <f t="shared" si="7"/>
        <v>150000</v>
      </c>
      <c r="M117" s="1190">
        <f t="shared" si="8"/>
        <v>150000</v>
      </c>
      <c r="N117" s="1129" t="s">
        <v>30</v>
      </c>
      <c r="O117" s="1129" t="s">
        <v>144</v>
      </c>
      <c r="P117" s="1187" t="s">
        <v>1485</v>
      </c>
      <c r="Q117" s="1188" t="s">
        <v>1642</v>
      </c>
      <c r="R117" s="749" t="s">
        <v>1762</v>
      </c>
      <c r="S117" s="1174"/>
    </row>
    <row r="118" spans="1:19" ht="72" x14ac:dyDescent="0.15">
      <c r="A118" s="1180"/>
      <c r="B118" s="1181" t="s">
        <v>2243</v>
      </c>
      <c r="C118" s="1181" t="s">
        <v>2145</v>
      </c>
      <c r="D118" s="1182">
        <v>80000</v>
      </c>
      <c r="E118" s="1183">
        <v>2</v>
      </c>
      <c r="F118" s="1129" t="s">
        <v>73</v>
      </c>
      <c r="G118" s="1184">
        <v>42736</v>
      </c>
      <c r="H118" s="1129" t="s">
        <v>243</v>
      </c>
      <c r="I118" s="1129" t="s">
        <v>57</v>
      </c>
      <c r="J118" s="1128" t="s">
        <v>884</v>
      </c>
      <c r="K118" s="1129" t="s">
        <v>72</v>
      </c>
      <c r="L118" s="1189">
        <f t="shared" si="7"/>
        <v>160000</v>
      </c>
      <c r="M118" s="1190">
        <f t="shared" si="8"/>
        <v>160000</v>
      </c>
      <c r="N118" s="1129" t="s">
        <v>30</v>
      </c>
      <c r="O118" s="1129" t="s">
        <v>144</v>
      </c>
      <c r="P118" s="1187" t="s">
        <v>1485</v>
      </c>
      <c r="Q118" s="1188" t="s">
        <v>1642</v>
      </c>
      <c r="R118" s="749" t="s">
        <v>1762</v>
      </c>
      <c r="S118" s="1174"/>
    </row>
    <row r="119" spans="1:19" ht="72" x14ac:dyDescent="0.15">
      <c r="A119" s="1180"/>
      <c r="B119" s="1181" t="s">
        <v>2244</v>
      </c>
      <c r="C119" s="1181" t="s">
        <v>2145</v>
      </c>
      <c r="D119" s="1182">
        <v>20000</v>
      </c>
      <c r="E119" s="1183">
        <v>3</v>
      </c>
      <c r="F119" s="1129" t="s">
        <v>73</v>
      </c>
      <c r="G119" s="1184">
        <v>42736</v>
      </c>
      <c r="H119" s="1129" t="s">
        <v>243</v>
      </c>
      <c r="I119" s="1129" t="s">
        <v>57</v>
      </c>
      <c r="J119" s="1128" t="s">
        <v>884</v>
      </c>
      <c r="K119" s="1129" t="s">
        <v>72</v>
      </c>
      <c r="L119" s="1189">
        <f t="shared" si="7"/>
        <v>60000</v>
      </c>
      <c r="M119" s="1190">
        <f t="shared" si="8"/>
        <v>60000</v>
      </c>
      <c r="N119" s="1129" t="s">
        <v>30</v>
      </c>
      <c r="O119" s="1129" t="s">
        <v>144</v>
      </c>
      <c r="P119" s="1187" t="s">
        <v>1485</v>
      </c>
      <c r="Q119" s="1188" t="s">
        <v>1642</v>
      </c>
      <c r="R119" s="785" t="s">
        <v>1747</v>
      </c>
      <c r="S119" s="1174"/>
    </row>
    <row r="120" spans="1:19" ht="72" x14ac:dyDescent="0.15">
      <c r="A120" s="1180"/>
      <c r="B120" s="1181" t="s">
        <v>2245</v>
      </c>
      <c r="C120" s="1181" t="s">
        <v>2145</v>
      </c>
      <c r="D120" s="1182">
        <v>50000</v>
      </c>
      <c r="E120" s="1183">
        <v>3</v>
      </c>
      <c r="F120" s="1129" t="s">
        <v>73</v>
      </c>
      <c r="G120" s="1184">
        <v>42736</v>
      </c>
      <c r="H120" s="1129" t="s">
        <v>243</v>
      </c>
      <c r="I120" s="1129" t="s">
        <v>57</v>
      </c>
      <c r="J120" s="1128" t="s">
        <v>884</v>
      </c>
      <c r="K120" s="1129" t="s">
        <v>72</v>
      </c>
      <c r="L120" s="1189">
        <f t="shared" si="7"/>
        <v>150000</v>
      </c>
      <c r="M120" s="1190">
        <f t="shared" si="8"/>
        <v>150000</v>
      </c>
      <c r="N120" s="1129" t="s">
        <v>30</v>
      </c>
      <c r="O120" s="1129" t="s">
        <v>144</v>
      </c>
      <c r="P120" s="1187" t="s">
        <v>1485</v>
      </c>
      <c r="Q120" s="1188" t="s">
        <v>1642</v>
      </c>
      <c r="R120" s="785" t="s">
        <v>1747</v>
      </c>
      <c r="S120" s="1174"/>
    </row>
    <row r="121" spans="1:19" ht="72" x14ac:dyDescent="0.15">
      <c r="A121" s="1180"/>
      <c r="B121" s="1191" t="s">
        <v>2246</v>
      </c>
      <c r="C121" s="1191" t="s">
        <v>2247</v>
      </c>
      <c r="D121" s="1192">
        <v>200000</v>
      </c>
      <c r="E121" s="1193">
        <v>3</v>
      </c>
      <c r="F121" s="1128" t="s">
        <v>73</v>
      </c>
      <c r="G121" s="1194">
        <v>42736</v>
      </c>
      <c r="H121" s="1128" t="s">
        <v>243</v>
      </c>
      <c r="I121" s="1128" t="s">
        <v>57</v>
      </c>
      <c r="J121" s="1128" t="s">
        <v>884</v>
      </c>
      <c r="K121" s="1128" t="s">
        <v>72</v>
      </c>
      <c r="L121" s="1189">
        <f t="shared" si="7"/>
        <v>600000</v>
      </c>
      <c r="M121" s="1190">
        <f t="shared" si="8"/>
        <v>600000</v>
      </c>
      <c r="N121" s="1128" t="s">
        <v>30</v>
      </c>
      <c r="O121" s="1128" t="s">
        <v>144</v>
      </c>
      <c r="P121" s="1195" t="s">
        <v>1485</v>
      </c>
      <c r="Q121" s="1128" t="s">
        <v>1642</v>
      </c>
      <c r="R121" s="1128" t="s">
        <v>1755</v>
      </c>
      <c r="S121" s="1174"/>
    </row>
    <row r="122" spans="1:19" ht="72" x14ac:dyDescent="0.15">
      <c r="A122" s="1180"/>
      <c r="B122" s="1181" t="s">
        <v>2141</v>
      </c>
      <c r="C122" s="1181" t="s">
        <v>2248</v>
      </c>
      <c r="D122" s="1182">
        <v>150000</v>
      </c>
      <c r="E122" s="1183">
        <v>3</v>
      </c>
      <c r="F122" s="1129" t="s">
        <v>73</v>
      </c>
      <c r="G122" s="1184">
        <v>42736</v>
      </c>
      <c r="H122" s="1129" t="s">
        <v>243</v>
      </c>
      <c r="I122" s="1129" t="s">
        <v>57</v>
      </c>
      <c r="J122" s="1128" t="s">
        <v>884</v>
      </c>
      <c r="K122" s="1129" t="s">
        <v>72</v>
      </c>
      <c r="L122" s="1185">
        <f t="shared" si="7"/>
        <v>450000</v>
      </c>
      <c r="M122" s="1186">
        <f t="shared" si="8"/>
        <v>450000</v>
      </c>
      <c r="N122" s="1129" t="s">
        <v>30</v>
      </c>
      <c r="O122" s="1129" t="s">
        <v>144</v>
      </c>
      <c r="P122" s="1187" t="s">
        <v>1485</v>
      </c>
      <c r="Q122" s="1129" t="s">
        <v>1649</v>
      </c>
      <c r="R122" s="749" t="s">
        <v>2249</v>
      </c>
      <c r="S122" s="1174"/>
    </row>
    <row r="123" spans="1:19" ht="72" x14ac:dyDescent="0.15">
      <c r="A123" s="1180"/>
      <c r="B123" s="1181" t="s">
        <v>2157</v>
      </c>
      <c r="C123" s="1181" t="s">
        <v>1623</v>
      </c>
      <c r="D123" s="1182">
        <v>25000</v>
      </c>
      <c r="E123" s="1183">
        <v>2</v>
      </c>
      <c r="F123" s="1129" t="s">
        <v>73</v>
      </c>
      <c r="G123" s="1184">
        <v>42736</v>
      </c>
      <c r="H123" s="1129" t="s">
        <v>243</v>
      </c>
      <c r="I123" s="1129" t="s">
        <v>57</v>
      </c>
      <c r="J123" s="1128" t="s">
        <v>884</v>
      </c>
      <c r="K123" s="1129" t="s">
        <v>72</v>
      </c>
      <c r="L123" s="1185">
        <f t="shared" si="7"/>
        <v>50000</v>
      </c>
      <c r="M123" s="1186">
        <f t="shared" si="8"/>
        <v>50000</v>
      </c>
      <c r="N123" s="1129" t="s">
        <v>30</v>
      </c>
      <c r="O123" s="1129" t="s">
        <v>144</v>
      </c>
      <c r="P123" s="1187" t="s">
        <v>1485</v>
      </c>
      <c r="Q123" s="1129" t="s">
        <v>1649</v>
      </c>
      <c r="R123" s="749" t="s">
        <v>1747</v>
      </c>
      <c r="S123" s="1174"/>
    </row>
    <row r="124" spans="1:19" ht="72" x14ac:dyDescent="0.15">
      <c r="A124" s="1180"/>
      <c r="B124" s="1181" t="s">
        <v>2242</v>
      </c>
      <c r="C124" s="1181" t="s">
        <v>2145</v>
      </c>
      <c r="D124" s="1182">
        <v>50000</v>
      </c>
      <c r="E124" s="1183">
        <v>8</v>
      </c>
      <c r="F124" s="1129" t="s">
        <v>73</v>
      </c>
      <c r="G124" s="1184">
        <v>42736</v>
      </c>
      <c r="H124" s="1129" t="s">
        <v>243</v>
      </c>
      <c r="I124" s="1129" t="s">
        <v>57</v>
      </c>
      <c r="J124" s="1128" t="s">
        <v>884</v>
      </c>
      <c r="K124" s="1129" t="s">
        <v>72</v>
      </c>
      <c r="L124" s="1185">
        <f t="shared" si="7"/>
        <v>400000</v>
      </c>
      <c r="M124" s="1186">
        <f t="shared" si="8"/>
        <v>400000</v>
      </c>
      <c r="N124" s="1129" t="s">
        <v>30</v>
      </c>
      <c r="O124" s="1129" t="s">
        <v>144</v>
      </c>
      <c r="P124" s="1187" t="s">
        <v>1485</v>
      </c>
      <c r="Q124" s="1129" t="s">
        <v>1649</v>
      </c>
      <c r="R124" s="749" t="s">
        <v>1747</v>
      </c>
      <c r="S124" s="1174"/>
    </row>
    <row r="125" spans="1:19" ht="72" x14ac:dyDescent="0.15">
      <c r="A125" s="1180"/>
      <c r="B125" s="1181" t="s">
        <v>2250</v>
      </c>
      <c r="C125" s="1181" t="s">
        <v>1637</v>
      </c>
      <c r="D125" s="1182">
        <v>200000</v>
      </c>
      <c r="E125" s="1183">
        <v>1</v>
      </c>
      <c r="F125" s="1129" t="s">
        <v>73</v>
      </c>
      <c r="G125" s="1184">
        <v>42736</v>
      </c>
      <c r="H125" s="1129" t="s">
        <v>243</v>
      </c>
      <c r="I125" s="1129" t="s">
        <v>57</v>
      </c>
      <c r="J125" s="1128" t="s">
        <v>884</v>
      </c>
      <c r="K125" s="1129" t="s">
        <v>72</v>
      </c>
      <c r="L125" s="1185">
        <f t="shared" si="7"/>
        <v>200000</v>
      </c>
      <c r="M125" s="1186">
        <f t="shared" si="8"/>
        <v>200000</v>
      </c>
      <c r="N125" s="1129" t="s">
        <v>30</v>
      </c>
      <c r="O125" s="1129" t="s">
        <v>144</v>
      </c>
      <c r="P125" s="1187" t="s">
        <v>1485</v>
      </c>
      <c r="Q125" s="1129" t="s">
        <v>1649</v>
      </c>
      <c r="R125" s="749" t="s">
        <v>2080</v>
      </c>
      <c r="S125" s="1174"/>
    </row>
    <row r="126" spans="1:19" ht="72" x14ac:dyDescent="0.15">
      <c r="A126" s="1180"/>
      <c r="B126" s="1181" t="s">
        <v>2233</v>
      </c>
      <c r="C126" s="1181" t="s">
        <v>2145</v>
      </c>
      <c r="D126" s="1182">
        <v>50000</v>
      </c>
      <c r="E126" s="1183">
        <v>3</v>
      </c>
      <c r="F126" s="1129" t="s">
        <v>73</v>
      </c>
      <c r="G126" s="1184">
        <v>42736</v>
      </c>
      <c r="H126" s="1129" t="s">
        <v>243</v>
      </c>
      <c r="I126" s="1129" t="s">
        <v>57</v>
      </c>
      <c r="J126" s="1128" t="s">
        <v>884</v>
      </c>
      <c r="K126" s="1129" t="s">
        <v>72</v>
      </c>
      <c r="L126" s="1185">
        <f t="shared" si="7"/>
        <v>150000</v>
      </c>
      <c r="M126" s="1186">
        <f t="shared" si="8"/>
        <v>150000</v>
      </c>
      <c r="N126" s="1129" t="s">
        <v>30</v>
      </c>
      <c r="O126" s="1129" t="s">
        <v>144</v>
      </c>
      <c r="P126" s="1187" t="s">
        <v>1485</v>
      </c>
      <c r="Q126" s="1129" t="s">
        <v>1649</v>
      </c>
      <c r="R126" s="749" t="s">
        <v>1747</v>
      </c>
      <c r="S126" s="1174"/>
    </row>
    <row r="127" spans="1:19" ht="72" x14ac:dyDescent="0.15">
      <c r="A127" s="1180"/>
      <c r="B127" s="1213" t="s">
        <v>2251</v>
      </c>
      <c r="C127" s="1202" t="s">
        <v>2252</v>
      </c>
      <c r="D127" s="1214">
        <v>520000</v>
      </c>
      <c r="E127" s="1202">
        <v>2</v>
      </c>
      <c r="F127" s="1129" t="s">
        <v>73</v>
      </c>
      <c r="G127" s="1184">
        <v>42736</v>
      </c>
      <c r="H127" s="1129" t="s">
        <v>243</v>
      </c>
      <c r="I127" s="1129" t="s">
        <v>57</v>
      </c>
      <c r="J127" s="1190" t="s">
        <v>884</v>
      </c>
      <c r="K127" s="1202" t="s">
        <v>72</v>
      </c>
      <c r="L127" s="1200">
        <f t="shared" si="7"/>
        <v>1040000</v>
      </c>
      <c r="M127" s="1201">
        <f t="shared" si="8"/>
        <v>1040000</v>
      </c>
      <c r="N127" s="1129" t="s">
        <v>30</v>
      </c>
      <c r="O127" s="1129" t="s">
        <v>144</v>
      </c>
      <c r="P127" s="1187" t="s">
        <v>1485</v>
      </c>
      <c r="Q127" s="1202" t="s">
        <v>1656</v>
      </c>
      <c r="R127" s="785" t="s">
        <v>2253</v>
      </c>
      <c r="S127" s="1174"/>
    </row>
    <row r="128" spans="1:19" ht="72" x14ac:dyDescent="0.15">
      <c r="A128" s="1180"/>
      <c r="B128" s="1215" t="s">
        <v>2254</v>
      </c>
      <c r="C128" s="1191" t="s">
        <v>2255</v>
      </c>
      <c r="D128" s="1205">
        <v>300000</v>
      </c>
      <c r="E128" s="1193">
        <v>10</v>
      </c>
      <c r="F128" s="1128" t="s">
        <v>73</v>
      </c>
      <c r="G128" s="1194">
        <v>42736</v>
      </c>
      <c r="H128" s="1128" t="s">
        <v>243</v>
      </c>
      <c r="I128" s="1128" t="s">
        <v>57</v>
      </c>
      <c r="J128" s="1128" t="s">
        <v>884</v>
      </c>
      <c r="K128" s="1128" t="s">
        <v>72</v>
      </c>
      <c r="L128" s="1189">
        <f t="shared" si="7"/>
        <v>3000000</v>
      </c>
      <c r="M128" s="1204">
        <f t="shared" si="8"/>
        <v>3000000</v>
      </c>
      <c r="N128" s="1128" t="s">
        <v>30</v>
      </c>
      <c r="O128" s="1128" t="s">
        <v>144</v>
      </c>
      <c r="P128" s="1195" t="s">
        <v>1485</v>
      </c>
      <c r="Q128" s="1190" t="s">
        <v>1656</v>
      </c>
      <c r="R128" s="785" t="s">
        <v>2256</v>
      </c>
      <c r="S128" s="1174"/>
    </row>
    <row r="129" spans="1:19" ht="72" x14ac:dyDescent="0.15">
      <c r="A129" s="1180"/>
      <c r="B129" s="1181" t="s">
        <v>2242</v>
      </c>
      <c r="C129" s="1181" t="s">
        <v>2145</v>
      </c>
      <c r="D129" s="1182">
        <v>50000</v>
      </c>
      <c r="E129" s="1183">
        <v>3</v>
      </c>
      <c r="F129" s="1129" t="s">
        <v>73</v>
      </c>
      <c r="G129" s="1184">
        <v>42736</v>
      </c>
      <c r="H129" s="1129" t="s">
        <v>243</v>
      </c>
      <c r="I129" s="1129" t="s">
        <v>57</v>
      </c>
      <c r="J129" s="1128" t="s">
        <v>884</v>
      </c>
      <c r="K129" s="1129" t="s">
        <v>72</v>
      </c>
      <c r="L129" s="1200">
        <f t="shared" si="7"/>
        <v>150000</v>
      </c>
      <c r="M129" s="1201">
        <f t="shared" si="8"/>
        <v>150000</v>
      </c>
      <c r="N129" s="1129" t="s">
        <v>30</v>
      </c>
      <c r="O129" s="1129" t="s">
        <v>144</v>
      </c>
      <c r="P129" s="1187" t="s">
        <v>1485</v>
      </c>
      <c r="Q129" s="1202" t="s">
        <v>1656</v>
      </c>
      <c r="R129" s="749" t="s">
        <v>1747</v>
      </c>
      <c r="S129" s="1174"/>
    </row>
    <row r="130" spans="1:19" ht="72" x14ac:dyDescent="0.15">
      <c r="A130" s="1180"/>
      <c r="B130" s="1181" t="s">
        <v>2243</v>
      </c>
      <c r="C130" s="1181" t="s">
        <v>2145</v>
      </c>
      <c r="D130" s="1182">
        <v>80000</v>
      </c>
      <c r="E130" s="1183">
        <v>2</v>
      </c>
      <c r="F130" s="1129" t="s">
        <v>73</v>
      </c>
      <c r="G130" s="1184">
        <v>42736</v>
      </c>
      <c r="H130" s="1129" t="s">
        <v>243</v>
      </c>
      <c r="I130" s="1129" t="s">
        <v>57</v>
      </c>
      <c r="J130" s="1128" t="s">
        <v>884</v>
      </c>
      <c r="K130" s="1129" t="s">
        <v>72</v>
      </c>
      <c r="L130" s="1200">
        <f t="shared" si="7"/>
        <v>160000</v>
      </c>
      <c r="M130" s="1201">
        <f t="shared" si="8"/>
        <v>160000</v>
      </c>
      <c r="N130" s="1129" t="s">
        <v>30</v>
      </c>
      <c r="O130" s="1129" t="s">
        <v>144</v>
      </c>
      <c r="P130" s="1187" t="s">
        <v>1485</v>
      </c>
      <c r="Q130" s="1202" t="s">
        <v>1656</v>
      </c>
      <c r="R130" s="749" t="s">
        <v>1747</v>
      </c>
      <c r="S130" s="1174"/>
    </row>
    <row r="131" spans="1:19" ht="72" x14ac:dyDescent="0.15">
      <c r="A131" s="1180"/>
      <c r="B131" s="1181" t="s">
        <v>2245</v>
      </c>
      <c r="C131" s="1181" t="s">
        <v>2145</v>
      </c>
      <c r="D131" s="1182">
        <v>50000</v>
      </c>
      <c r="E131" s="1183">
        <v>3</v>
      </c>
      <c r="F131" s="1129" t="s">
        <v>73</v>
      </c>
      <c r="G131" s="1184">
        <v>42736</v>
      </c>
      <c r="H131" s="1129" t="s">
        <v>243</v>
      </c>
      <c r="I131" s="1129" t="s">
        <v>57</v>
      </c>
      <c r="J131" s="1128" t="s">
        <v>884</v>
      </c>
      <c r="K131" s="1129" t="s">
        <v>72</v>
      </c>
      <c r="L131" s="1200">
        <f t="shared" si="7"/>
        <v>150000</v>
      </c>
      <c r="M131" s="1201">
        <f t="shared" si="8"/>
        <v>150000</v>
      </c>
      <c r="N131" s="1129" t="s">
        <v>30</v>
      </c>
      <c r="O131" s="1129" t="s">
        <v>144</v>
      </c>
      <c r="P131" s="1187" t="s">
        <v>1485</v>
      </c>
      <c r="Q131" s="1129" t="s">
        <v>1656</v>
      </c>
      <c r="R131" s="749" t="s">
        <v>1747</v>
      </c>
      <c r="S131" s="1174"/>
    </row>
    <row r="132" spans="1:19" ht="72" x14ac:dyDescent="0.15">
      <c r="A132" s="1180"/>
      <c r="B132" s="1181" t="s">
        <v>2257</v>
      </c>
      <c r="C132" s="1181" t="s">
        <v>1637</v>
      </c>
      <c r="D132" s="1182">
        <v>150000</v>
      </c>
      <c r="E132" s="1206">
        <v>1</v>
      </c>
      <c r="F132" s="1129" t="s">
        <v>73</v>
      </c>
      <c r="G132" s="1184">
        <v>42736</v>
      </c>
      <c r="H132" s="1129" t="s">
        <v>243</v>
      </c>
      <c r="I132" s="1129" t="s">
        <v>57</v>
      </c>
      <c r="J132" s="1128" t="s">
        <v>884</v>
      </c>
      <c r="K132" s="1202" t="s">
        <v>72</v>
      </c>
      <c r="L132" s="1200">
        <f t="shared" si="7"/>
        <v>150000</v>
      </c>
      <c r="M132" s="1201">
        <f t="shared" si="8"/>
        <v>150000</v>
      </c>
      <c r="N132" s="1129" t="s">
        <v>30</v>
      </c>
      <c r="O132" s="1129" t="s">
        <v>144</v>
      </c>
      <c r="P132" s="1187" t="s">
        <v>1485</v>
      </c>
      <c r="Q132" s="1202" t="s">
        <v>1662</v>
      </c>
      <c r="R132" s="785" t="s">
        <v>2258</v>
      </c>
      <c r="S132" s="1174"/>
    </row>
    <row r="133" spans="1:19" ht="72" x14ac:dyDescent="0.15">
      <c r="A133" s="1180"/>
      <c r="B133" s="1181" t="s">
        <v>2141</v>
      </c>
      <c r="C133" s="1181" t="s">
        <v>1637</v>
      </c>
      <c r="D133" s="1182">
        <v>150000</v>
      </c>
      <c r="E133" s="1206">
        <v>3</v>
      </c>
      <c r="F133" s="1129" t="s">
        <v>73</v>
      </c>
      <c r="G133" s="1184">
        <v>42736</v>
      </c>
      <c r="H133" s="1129" t="s">
        <v>243</v>
      </c>
      <c r="I133" s="1129" t="s">
        <v>57</v>
      </c>
      <c r="J133" s="1128" t="s">
        <v>884</v>
      </c>
      <c r="K133" s="1202" t="s">
        <v>72</v>
      </c>
      <c r="L133" s="1200">
        <f t="shared" si="7"/>
        <v>450000</v>
      </c>
      <c r="M133" s="1201">
        <f t="shared" si="8"/>
        <v>450000</v>
      </c>
      <c r="N133" s="1129" t="s">
        <v>30</v>
      </c>
      <c r="O133" s="1129" t="s">
        <v>144</v>
      </c>
      <c r="P133" s="1187" t="s">
        <v>1485</v>
      </c>
      <c r="Q133" s="1202" t="s">
        <v>1662</v>
      </c>
      <c r="R133" s="785" t="s">
        <v>2298</v>
      </c>
      <c r="S133" s="1174"/>
    </row>
    <row r="134" spans="1:19" ht="72" x14ac:dyDescent="0.15">
      <c r="A134" s="1180"/>
      <c r="B134" s="1181" t="s">
        <v>1665</v>
      </c>
      <c r="C134" s="1181" t="s">
        <v>1639</v>
      </c>
      <c r="D134" s="1182">
        <v>1000000</v>
      </c>
      <c r="E134" s="1206">
        <v>6</v>
      </c>
      <c r="F134" s="1206" t="s">
        <v>73</v>
      </c>
      <c r="G134" s="1184">
        <v>42736</v>
      </c>
      <c r="H134" s="1129" t="s">
        <v>243</v>
      </c>
      <c r="I134" s="1129" t="s">
        <v>57</v>
      </c>
      <c r="J134" s="1128" t="s">
        <v>884</v>
      </c>
      <c r="K134" s="1202" t="s">
        <v>72</v>
      </c>
      <c r="L134" s="1200">
        <f t="shared" si="7"/>
        <v>6000000</v>
      </c>
      <c r="M134" s="1201">
        <f t="shared" si="8"/>
        <v>6000000</v>
      </c>
      <c r="N134" s="1129" t="s">
        <v>30</v>
      </c>
      <c r="O134" s="1129" t="s">
        <v>144</v>
      </c>
      <c r="P134" s="1187" t="s">
        <v>1485</v>
      </c>
      <c r="Q134" s="1202" t="s">
        <v>1662</v>
      </c>
      <c r="R134" s="785" t="s">
        <v>2086</v>
      </c>
      <c r="S134" s="1174"/>
    </row>
    <row r="135" spans="1:19" ht="72" x14ac:dyDescent="0.15">
      <c r="A135" s="1180"/>
      <c r="B135" s="1181" t="s">
        <v>2259</v>
      </c>
      <c r="C135" s="1181" t="s">
        <v>2113</v>
      </c>
      <c r="D135" s="1182">
        <v>420000</v>
      </c>
      <c r="E135" s="1183">
        <v>2</v>
      </c>
      <c r="F135" s="1129" t="s">
        <v>73</v>
      </c>
      <c r="G135" s="1184">
        <v>42736</v>
      </c>
      <c r="H135" s="1129" t="s">
        <v>243</v>
      </c>
      <c r="I135" s="1129" t="s">
        <v>57</v>
      </c>
      <c r="J135" s="1128" t="s">
        <v>884</v>
      </c>
      <c r="K135" s="1129" t="s">
        <v>72</v>
      </c>
      <c r="L135" s="1185">
        <f t="shared" si="7"/>
        <v>840000</v>
      </c>
      <c r="M135" s="1186">
        <f t="shared" si="8"/>
        <v>840000</v>
      </c>
      <c r="N135" s="1129" t="s">
        <v>30</v>
      </c>
      <c r="O135" s="1129" t="s">
        <v>144</v>
      </c>
      <c r="P135" s="1187" t="s">
        <v>1485</v>
      </c>
      <c r="Q135" s="1129" t="s">
        <v>1668</v>
      </c>
      <c r="R135" s="1129" t="s">
        <v>2260</v>
      </c>
      <c r="S135" s="1174"/>
    </row>
    <row r="136" spans="1:19" ht="72" x14ac:dyDescent="0.15">
      <c r="A136" s="1180"/>
      <c r="B136" s="1181" t="s">
        <v>2242</v>
      </c>
      <c r="C136" s="1181" t="s">
        <v>2261</v>
      </c>
      <c r="D136" s="1182">
        <v>25000</v>
      </c>
      <c r="E136" s="1183">
        <v>3</v>
      </c>
      <c r="F136" s="1129" t="s">
        <v>73</v>
      </c>
      <c r="G136" s="1184">
        <v>42736</v>
      </c>
      <c r="H136" s="1129" t="s">
        <v>243</v>
      </c>
      <c r="I136" s="1129" t="s">
        <v>57</v>
      </c>
      <c r="J136" s="1128" t="s">
        <v>884</v>
      </c>
      <c r="K136" s="1129" t="s">
        <v>72</v>
      </c>
      <c r="L136" s="1185">
        <f t="shared" si="7"/>
        <v>75000</v>
      </c>
      <c r="M136" s="1186">
        <f t="shared" si="8"/>
        <v>75000</v>
      </c>
      <c r="N136" s="1129" t="s">
        <v>30</v>
      </c>
      <c r="O136" s="1129" t="s">
        <v>144</v>
      </c>
      <c r="P136" s="1187" t="s">
        <v>1485</v>
      </c>
      <c r="Q136" s="1129" t="s">
        <v>1668</v>
      </c>
      <c r="R136" s="1129" t="s">
        <v>1747</v>
      </c>
      <c r="S136" s="1174"/>
    </row>
    <row r="137" spans="1:19" ht="72" x14ac:dyDescent="0.15">
      <c r="A137" s="1180"/>
      <c r="B137" s="1181" t="s">
        <v>2233</v>
      </c>
      <c r="C137" s="1181" t="s">
        <v>2145</v>
      </c>
      <c r="D137" s="1182">
        <v>50000</v>
      </c>
      <c r="E137" s="1183">
        <v>2</v>
      </c>
      <c r="F137" s="1129" t="s">
        <v>73</v>
      </c>
      <c r="G137" s="1184">
        <v>42736</v>
      </c>
      <c r="H137" s="1129" t="s">
        <v>243</v>
      </c>
      <c r="I137" s="1129" t="s">
        <v>57</v>
      </c>
      <c r="J137" s="1128" t="s">
        <v>884</v>
      </c>
      <c r="K137" s="1129" t="s">
        <v>72</v>
      </c>
      <c r="L137" s="1185">
        <f t="shared" si="7"/>
        <v>100000</v>
      </c>
      <c r="M137" s="1186">
        <f t="shared" si="8"/>
        <v>100000</v>
      </c>
      <c r="N137" s="1129" t="s">
        <v>30</v>
      </c>
      <c r="O137" s="1129" t="s">
        <v>144</v>
      </c>
      <c r="P137" s="1187" t="s">
        <v>1485</v>
      </c>
      <c r="Q137" s="1129" t="s">
        <v>1668</v>
      </c>
      <c r="R137" s="1129" t="s">
        <v>2262</v>
      </c>
      <c r="S137" s="1174"/>
    </row>
    <row r="138" spans="1:19" ht="72" x14ac:dyDescent="0.15">
      <c r="A138" s="1180"/>
      <c r="B138" s="1181" t="s">
        <v>2243</v>
      </c>
      <c r="C138" s="1181" t="s">
        <v>2263</v>
      </c>
      <c r="D138" s="1182">
        <v>200000</v>
      </c>
      <c r="E138" s="1183">
        <v>2</v>
      </c>
      <c r="F138" s="1129" t="s">
        <v>73</v>
      </c>
      <c r="G138" s="1184">
        <v>42736</v>
      </c>
      <c r="H138" s="1129" t="s">
        <v>243</v>
      </c>
      <c r="I138" s="1129" t="s">
        <v>57</v>
      </c>
      <c r="J138" s="1128" t="s">
        <v>884</v>
      </c>
      <c r="K138" s="1129" t="s">
        <v>72</v>
      </c>
      <c r="L138" s="1185">
        <f t="shared" si="7"/>
        <v>400000</v>
      </c>
      <c r="M138" s="1186">
        <f t="shared" si="8"/>
        <v>400000</v>
      </c>
      <c r="N138" s="1129" t="s">
        <v>30</v>
      </c>
      <c r="O138" s="1129" t="s">
        <v>144</v>
      </c>
      <c r="P138" s="1187" t="s">
        <v>1485</v>
      </c>
      <c r="Q138" s="1129" t="s">
        <v>1668</v>
      </c>
      <c r="R138" s="1129" t="s">
        <v>1762</v>
      </c>
      <c r="S138" s="1174"/>
    </row>
    <row r="139" spans="1:19" ht="72" x14ac:dyDescent="0.15">
      <c r="A139" s="1180"/>
      <c r="B139" s="1181" t="s">
        <v>2264</v>
      </c>
      <c r="C139" s="1181" t="s">
        <v>2265</v>
      </c>
      <c r="D139" s="1182">
        <v>90000</v>
      </c>
      <c r="E139" s="1183">
        <v>40</v>
      </c>
      <c r="F139" s="1129" t="s">
        <v>73</v>
      </c>
      <c r="G139" s="1184">
        <v>42736</v>
      </c>
      <c r="H139" s="1129" t="s">
        <v>243</v>
      </c>
      <c r="I139" s="1129" t="s">
        <v>57</v>
      </c>
      <c r="J139" s="1128" t="s">
        <v>884</v>
      </c>
      <c r="K139" s="1129" t="s">
        <v>72</v>
      </c>
      <c r="L139" s="1185">
        <f t="shared" si="7"/>
        <v>3600000</v>
      </c>
      <c r="M139" s="1186">
        <f t="shared" si="8"/>
        <v>3600000</v>
      </c>
      <c r="N139" s="1129" t="s">
        <v>30</v>
      </c>
      <c r="O139" s="1129" t="s">
        <v>144</v>
      </c>
      <c r="P139" s="1187" t="s">
        <v>1485</v>
      </c>
      <c r="Q139" s="1129" t="s">
        <v>1668</v>
      </c>
      <c r="R139" s="1129" t="s">
        <v>2266</v>
      </c>
      <c r="S139" s="1174"/>
    </row>
    <row r="140" spans="1:19" ht="72" x14ac:dyDescent="0.15">
      <c r="A140" s="1180"/>
      <c r="B140" s="1181" t="s">
        <v>2245</v>
      </c>
      <c r="C140" s="1181" t="s">
        <v>2145</v>
      </c>
      <c r="D140" s="1182">
        <v>50000</v>
      </c>
      <c r="E140" s="1183">
        <v>3</v>
      </c>
      <c r="F140" s="1129" t="s">
        <v>73</v>
      </c>
      <c r="G140" s="1184">
        <v>42736</v>
      </c>
      <c r="H140" s="1129" t="s">
        <v>243</v>
      </c>
      <c r="I140" s="1129" t="s">
        <v>57</v>
      </c>
      <c r="J140" s="1128" t="s">
        <v>884</v>
      </c>
      <c r="K140" s="1129" t="s">
        <v>72</v>
      </c>
      <c r="L140" s="1185">
        <f t="shared" si="7"/>
        <v>150000</v>
      </c>
      <c r="M140" s="1186">
        <f t="shared" si="8"/>
        <v>150000</v>
      </c>
      <c r="N140" s="1129" t="s">
        <v>30</v>
      </c>
      <c r="O140" s="1129" t="s">
        <v>144</v>
      </c>
      <c r="P140" s="1187" t="s">
        <v>1485</v>
      </c>
      <c r="Q140" s="1129" t="s">
        <v>1668</v>
      </c>
      <c r="R140" s="1129" t="s">
        <v>2267</v>
      </c>
      <c r="S140" s="1174"/>
    </row>
    <row r="141" spans="1:19" ht="72" x14ac:dyDescent="0.15">
      <c r="A141" s="1180"/>
      <c r="B141" s="1191" t="s">
        <v>2259</v>
      </c>
      <c r="C141" s="1191" t="s">
        <v>2268</v>
      </c>
      <c r="D141" s="1192">
        <v>520000</v>
      </c>
      <c r="E141" s="1193">
        <v>1</v>
      </c>
      <c r="F141" s="1128" t="s">
        <v>73</v>
      </c>
      <c r="G141" s="1194">
        <v>42736</v>
      </c>
      <c r="H141" s="1128" t="s">
        <v>243</v>
      </c>
      <c r="I141" s="1128" t="s">
        <v>57</v>
      </c>
      <c r="J141" s="1128" t="s">
        <v>884</v>
      </c>
      <c r="K141" s="1128" t="s">
        <v>72</v>
      </c>
      <c r="L141" s="1196">
        <f t="shared" si="7"/>
        <v>520000</v>
      </c>
      <c r="M141" s="1197">
        <f t="shared" si="8"/>
        <v>520000</v>
      </c>
      <c r="N141" s="1128" t="s">
        <v>30</v>
      </c>
      <c r="O141" s="1128" t="s">
        <v>144</v>
      </c>
      <c r="P141" s="1195" t="s">
        <v>1485</v>
      </c>
      <c r="Q141" s="1128" t="s">
        <v>1674</v>
      </c>
      <c r="R141" s="833" t="s">
        <v>2114</v>
      </c>
      <c r="S141" s="1174"/>
    </row>
    <row r="142" spans="1:19" ht="81" x14ac:dyDescent="0.15">
      <c r="A142" s="1180"/>
      <c r="B142" s="1181" t="s">
        <v>2242</v>
      </c>
      <c r="C142" s="1181" t="s">
        <v>1637</v>
      </c>
      <c r="D142" s="1182">
        <v>25000</v>
      </c>
      <c r="E142" s="1183">
        <v>3</v>
      </c>
      <c r="F142" s="1129" t="s">
        <v>73</v>
      </c>
      <c r="G142" s="1184">
        <v>42736</v>
      </c>
      <c r="H142" s="1129" t="s">
        <v>243</v>
      </c>
      <c r="I142" s="1129" t="s">
        <v>57</v>
      </c>
      <c r="J142" s="1128" t="s">
        <v>884</v>
      </c>
      <c r="K142" s="1129" t="s">
        <v>72</v>
      </c>
      <c r="L142" s="1185">
        <f t="shared" si="7"/>
        <v>75000</v>
      </c>
      <c r="M142" s="1186">
        <f t="shared" si="8"/>
        <v>75000</v>
      </c>
      <c r="N142" s="1129" t="s">
        <v>30</v>
      </c>
      <c r="O142" s="1129" t="s">
        <v>144</v>
      </c>
      <c r="P142" s="1187" t="s">
        <v>1485</v>
      </c>
      <c r="Q142" s="1129" t="s">
        <v>1674</v>
      </c>
      <c r="R142" s="749" t="s">
        <v>2269</v>
      </c>
      <c r="S142" s="1174"/>
    </row>
    <row r="143" spans="1:19" ht="72" x14ac:dyDescent="0.15">
      <c r="A143" s="1180"/>
      <c r="B143" s="1181" t="s">
        <v>1672</v>
      </c>
      <c r="C143" s="1181" t="s">
        <v>2270</v>
      </c>
      <c r="D143" s="1182">
        <v>1500000</v>
      </c>
      <c r="E143" s="1183">
        <v>1</v>
      </c>
      <c r="F143" s="1129" t="s">
        <v>73</v>
      </c>
      <c r="G143" s="1184">
        <v>42736</v>
      </c>
      <c r="H143" s="1129" t="s">
        <v>243</v>
      </c>
      <c r="I143" s="1129" t="s">
        <v>57</v>
      </c>
      <c r="J143" s="1128" t="s">
        <v>884</v>
      </c>
      <c r="K143" s="1129" t="s">
        <v>72</v>
      </c>
      <c r="L143" s="1185">
        <f t="shared" ref="L143:L154" si="9">+D143*E143</f>
        <v>1500000</v>
      </c>
      <c r="M143" s="1186">
        <f t="shared" ref="M143:M147" si="10">+L143</f>
        <v>1500000</v>
      </c>
      <c r="N143" s="1129" t="s">
        <v>30</v>
      </c>
      <c r="O143" s="1129" t="s">
        <v>144</v>
      </c>
      <c r="P143" s="1187" t="s">
        <v>1485</v>
      </c>
      <c r="Q143" s="1129" t="s">
        <v>1674</v>
      </c>
      <c r="R143" s="1128" t="s">
        <v>2271</v>
      </c>
      <c r="S143" s="1174"/>
    </row>
    <row r="144" spans="1:19" ht="72" x14ac:dyDescent="0.15">
      <c r="A144" s="1180"/>
      <c r="B144" s="1181" t="s">
        <v>2233</v>
      </c>
      <c r="C144" s="1181" t="s">
        <v>2145</v>
      </c>
      <c r="D144" s="1182">
        <v>50000</v>
      </c>
      <c r="E144" s="1183">
        <v>2</v>
      </c>
      <c r="F144" s="1129" t="s">
        <v>73</v>
      </c>
      <c r="G144" s="1184">
        <v>42736</v>
      </c>
      <c r="H144" s="1129" t="s">
        <v>243</v>
      </c>
      <c r="I144" s="1129" t="s">
        <v>57</v>
      </c>
      <c r="J144" s="1128" t="s">
        <v>884</v>
      </c>
      <c r="K144" s="1129" t="s">
        <v>72</v>
      </c>
      <c r="L144" s="1185">
        <f t="shared" si="9"/>
        <v>100000</v>
      </c>
      <c r="M144" s="1186">
        <f t="shared" si="10"/>
        <v>100000</v>
      </c>
      <c r="N144" s="1129" t="s">
        <v>30</v>
      </c>
      <c r="O144" s="1129" t="s">
        <v>144</v>
      </c>
      <c r="P144" s="1187" t="s">
        <v>1485</v>
      </c>
      <c r="Q144" s="1129" t="s">
        <v>1674</v>
      </c>
      <c r="R144" s="749" t="s">
        <v>1762</v>
      </c>
      <c r="S144" s="1174"/>
    </row>
    <row r="145" spans="1:19" ht="72" x14ac:dyDescent="0.15">
      <c r="A145" s="1180"/>
      <c r="B145" s="1181" t="s">
        <v>2243</v>
      </c>
      <c r="C145" s="1181" t="s">
        <v>2145</v>
      </c>
      <c r="D145" s="1182">
        <v>100000</v>
      </c>
      <c r="E145" s="1183">
        <v>2</v>
      </c>
      <c r="F145" s="1129" t="s">
        <v>73</v>
      </c>
      <c r="G145" s="1184">
        <v>42736</v>
      </c>
      <c r="H145" s="1129" t="s">
        <v>243</v>
      </c>
      <c r="I145" s="1129" t="s">
        <v>57</v>
      </c>
      <c r="J145" s="1128" t="s">
        <v>884</v>
      </c>
      <c r="K145" s="1129" t="s">
        <v>72</v>
      </c>
      <c r="L145" s="1185">
        <f t="shared" si="9"/>
        <v>200000</v>
      </c>
      <c r="M145" s="1186">
        <f t="shared" si="10"/>
        <v>200000</v>
      </c>
      <c r="N145" s="1129" t="s">
        <v>30</v>
      </c>
      <c r="O145" s="1129" t="s">
        <v>144</v>
      </c>
      <c r="P145" s="1187" t="s">
        <v>1485</v>
      </c>
      <c r="Q145" s="1129" t="s">
        <v>1674</v>
      </c>
      <c r="R145" s="1128" t="s">
        <v>1762</v>
      </c>
      <c r="S145" s="1174"/>
    </row>
    <row r="146" spans="1:19" ht="72" x14ac:dyDescent="0.15">
      <c r="A146" s="1180"/>
      <c r="B146" s="1181" t="s">
        <v>2245</v>
      </c>
      <c r="C146" s="1181" t="s">
        <v>2145</v>
      </c>
      <c r="D146" s="1182">
        <v>40000</v>
      </c>
      <c r="E146" s="1183">
        <v>5</v>
      </c>
      <c r="F146" s="1129" t="s">
        <v>73</v>
      </c>
      <c r="G146" s="1184">
        <v>42736</v>
      </c>
      <c r="H146" s="1129" t="s">
        <v>243</v>
      </c>
      <c r="I146" s="1129" t="s">
        <v>57</v>
      </c>
      <c r="J146" s="1128" t="s">
        <v>884</v>
      </c>
      <c r="K146" s="1129" t="s">
        <v>72</v>
      </c>
      <c r="L146" s="1185">
        <f t="shared" si="9"/>
        <v>200000</v>
      </c>
      <c r="M146" s="1186">
        <f t="shared" si="10"/>
        <v>200000</v>
      </c>
      <c r="N146" s="1129" t="s">
        <v>30</v>
      </c>
      <c r="O146" s="1129" t="s">
        <v>144</v>
      </c>
      <c r="P146" s="1187" t="s">
        <v>1485</v>
      </c>
      <c r="Q146" s="1129" t="s">
        <v>1674</v>
      </c>
      <c r="R146" s="1128" t="s">
        <v>1747</v>
      </c>
      <c r="S146" s="1174"/>
    </row>
    <row r="147" spans="1:19" ht="72" x14ac:dyDescent="0.15">
      <c r="A147" s="1180"/>
      <c r="B147" s="1181" t="s">
        <v>2272</v>
      </c>
      <c r="C147" s="1181" t="s">
        <v>2145</v>
      </c>
      <c r="D147" s="1182">
        <v>80000</v>
      </c>
      <c r="E147" s="1183">
        <v>15</v>
      </c>
      <c r="F147" s="1129" t="s">
        <v>73</v>
      </c>
      <c r="G147" s="1184">
        <v>42736</v>
      </c>
      <c r="H147" s="1129" t="s">
        <v>243</v>
      </c>
      <c r="I147" s="1129" t="s">
        <v>57</v>
      </c>
      <c r="J147" s="1128" t="s">
        <v>884</v>
      </c>
      <c r="K147" s="1129" t="s">
        <v>72</v>
      </c>
      <c r="L147" s="1185">
        <f t="shared" si="9"/>
        <v>1200000</v>
      </c>
      <c r="M147" s="1186">
        <f t="shared" si="10"/>
        <v>1200000</v>
      </c>
      <c r="N147" s="1129" t="s">
        <v>30</v>
      </c>
      <c r="O147" s="1129" t="s">
        <v>144</v>
      </c>
      <c r="P147" s="1187" t="s">
        <v>1485</v>
      </c>
      <c r="Q147" s="1129" t="s">
        <v>1679</v>
      </c>
      <c r="R147" s="1128" t="s">
        <v>1870</v>
      </c>
      <c r="S147" s="1174"/>
    </row>
    <row r="148" spans="1:19" ht="81" x14ac:dyDescent="0.15">
      <c r="A148" s="1173"/>
      <c r="B148" s="1181" t="s">
        <v>2356</v>
      </c>
      <c r="C148" s="1181" t="s">
        <v>1626</v>
      </c>
      <c r="D148" s="1182">
        <v>12600000</v>
      </c>
      <c r="E148" s="1183">
        <v>8</v>
      </c>
      <c r="F148" s="1129" t="s">
        <v>73</v>
      </c>
      <c r="G148" s="1184">
        <v>42736</v>
      </c>
      <c r="H148" s="1129" t="s">
        <v>243</v>
      </c>
      <c r="I148" s="1129" t="s">
        <v>57</v>
      </c>
      <c r="J148" s="1128" t="s">
        <v>1686</v>
      </c>
      <c r="K148" s="1129" t="s">
        <v>72</v>
      </c>
      <c r="L148" s="1196">
        <f>SUM(D148*E148)</f>
        <v>100800000</v>
      </c>
      <c r="M148" s="1186">
        <f t="shared" ref="M148:M176" si="11">+L148</f>
        <v>100800000</v>
      </c>
      <c r="N148" s="1129" t="s">
        <v>30</v>
      </c>
      <c r="O148" s="1129" t="s">
        <v>144</v>
      </c>
      <c r="P148" s="1187" t="s">
        <v>1485</v>
      </c>
      <c r="Q148" s="1188" t="s">
        <v>1624</v>
      </c>
      <c r="R148" s="753" t="s">
        <v>2077</v>
      </c>
      <c r="S148" s="1179"/>
    </row>
    <row r="149" spans="1:19" ht="72" x14ac:dyDescent="0.15">
      <c r="A149" s="1157"/>
      <c r="B149" s="1181" t="s">
        <v>1627</v>
      </c>
      <c r="C149" s="1181" t="s">
        <v>1628</v>
      </c>
      <c r="D149" s="1182">
        <v>1000000</v>
      </c>
      <c r="E149" s="1183">
        <v>3</v>
      </c>
      <c r="F149" s="1129" t="s">
        <v>73</v>
      </c>
      <c r="G149" s="1184">
        <v>42736</v>
      </c>
      <c r="H149" s="1129" t="s">
        <v>243</v>
      </c>
      <c r="I149" s="1129" t="s">
        <v>57</v>
      </c>
      <c r="J149" s="1128" t="s">
        <v>1686</v>
      </c>
      <c r="K149" s="1129" t="s">
        <v>72</v>
      </c>
      <c r="L149" s="1196">
        <f t="shared" si="9"/>
        <v>3000000</v>
      </c>
      <c r="M149" s="1186">
        <f t="shared" si="11"/>
        <v>3000000</v>
      </c>
      <c r="N149" s="1129" t="s">
        <v>30</v>
      </c>
      <c r="O149" s="1129" t="s">
        <v>144</v>
      </c>
      <c r="P149" s="1187" t="s">
        <v>1485</v>
      </c>
      <c r="Q149" s="1188" t="s">
        <v>1624</v>
      </c>
      <c r="R149" s="833" t="s">
        <v>1747</v>
      </c>
      <c r="S149" s="1179"/>
    </row>
    <row r="150" spans="1:19" ht="72" x14ac:dyDescent="0.15">
      <c r="A150" s="1157"/>
      <c r="B150" s="1181" t="s">
        <v>1629</v>
      </c>
      <c r="C150" s="1181" t="s">
        <v>1628</v>
      </c>
      <c r="D150" s="1182">
        <v>7000000</v>
      </c>
      <c r="E150" s="1183">
        <v>2</v>
      </c>
      <c r="F150" s="1129" t="s">
        <v>73</v>
      </c>
      <c r="G150" s="1184">
        <v>42736</v>
      </c>
      <c r="H150" s="1129" t="s">
        <v>243</v>
      </c>
      <c r="I150" s="1129" t="s">
        <v>57</v>
      </c>
      <c r="J150" s="1128" t="s">
        <v>1686</v>
      </c>
      <c r="K150" s="1129" t="s">
        <v>72</v>
      </c>
      <c r="L150" s="1196">
        <f t="shared" si="9"/>
        <v>14000000</v>
      </c>
      <c r="M150" s="1186">
        <f t="shared" si="11"/>
        <v>14000000</v>
      </c>
      <c r="N150" s="1129" t="s">
        <v>30</v>
      </c>
      <c r="O150" s="1129" t="s">
        <v>144</v>
      </c>
      <c r="P150" s="1187" t="s">
        <v>1485</v>
      </c>
      <c r="Q150" s="1188" t="s">
        <v>1624</v>
      </c>
      <c r="R150" s="833" t="s">
        <v>1748</v>
      </c>
      <c r="S150" s="1179"/>
    </row>
    <row r="151" spans="1:19" ht="72" x14ac:dyDescent="0.15">
      <c r="A151" s="1157"/>
      <c r="B151" s="1181" t="s">
        <v>1630</v>
      </c>
      <c r="C151" s="1181" t="s">
        <v>1628</v>
      </c>
      <c r="D151" s="1182">
        <v>1500000</v>
      </c>
      <c r="E151" s="1183">
        <v>3</v>
      </c>
      <c r="F151" s="1129" t="s">
        <v>73</v>
      </c>
      <c r="G151" s="1184">
        <v>42736</v>
      </c>
      <c r="H151" s="1129" t="s">
        <v>243</v>
      </c>
      <c r="I151" s="1129" t="s">
        <v>57</v>
      </c>
      <c r="J151" s="1128" t="s">
        <v>1686</v>
      </c>
      <c r="K151" s="1129" t="s">
        <v>72</v>
      </c>
      <c r="L151" s="1196">
        <f t="shared" si="9"/>
        <v>4500000</v>
      </c>
      <c r="M151" s="1186">
        <f t="shared" si="11"/>
        <v>4500000</v>
      </c>
      <c r="N151" s="1129" t="s">
        <v>30</v>
      </c>
      <c r="O151" s="1129" t="s">
        <v>144</v>
      </c>
      <c r="P151" s="1187" t="s">
        <v>1485</v>
      </c>
      <c r="Q151" s="1188" t="s">
        <v>1624</v>
      </c>
      <c r="R151" s="833" t="s">
        <v>1749</v>
      </c>
      <c r="S151" s="1179"/>
    </row>
    <row r="152" spans="1:19" ht="72" x14ac:dyDescent="0.15">
      <c r="A152" s="1157"/>
      <c r="B152" s="1181" t="s">
        <v>1631</v>
      </c>
      <c r="C152" s="1181" t="s">
        <v>1628</v>
      </c>
      <c r="D152" s="1182">
        <v>21000000</v>
      </c>
      <c r="E152" s="1183">
        <v>1</v>
      </c>
      <c r="F152" s="1129" t="s">
        <v>73</v>
      </c>
      <c r="G152" s="1184">
        <v>42736</v>
      </c>
      <c r="H152" s="1129" t="s">
        <v>243</v>
      </c>
      <c r="I152" s="1129" t="s">
        <v>57</v>
      </c>
      <c r="J152" s="1128" t="s">
        <v>1686</v>
      </c>
      <c r="K152" s="1129" t="s">
        <v>72</v>
      </c>
      <c r="L152" s="1196">
        <f t="shared" si="9"/>
        <v>21000000</v>
      </c>
      <c r="M152" s="1186">
        <f t="shared" si="11"/>
        <v>21000000</v>
      </c>
      <c r="N152" s="1129" t="s">
        <v>30</v>
      </c>
      <c r="O152" s="1129" t="s">
        <v>144</v>
      </c>
      <c r="P152" s="1187" t="s">
        <v>1485</v>
      </c>
      <c r="Q152" s="1188" t="s">
        <v>1624</v>
      </c>
      <c r="R152" s="833" t="s">
        <v>1750</v>
      </c>
      <c r="S152" s="1179"/>
    </row>
    <row r="153" spans="1:19" ht="72" x14ac:dyDescent="0.15">
      <c r="A153" s="1173"/>
      <c r="B153" s="1181" t="s">
        <v>1752</v>
      </c>
      <c r="C153" s="1181" t="s">
        <v>1633</v>
      </c>
      <c r="D153" s="1182">
        <v>400000</v>
      </c>
      <c r="E153" s="1183">
        <v>3</v>
      </c>
      <c r="F153" s="1129" t="s">
        <v>73</v>
      </c>
      <c r="G153" s="1184">
        <v>42736</v>
      </c>
      <c r="H153" s="1129" t="s">
        <v>243</v>
      </c>
      <c r="I153" s="1129" t="s">
        <v>57</v>
      </c>
      <c r="J153" s="1128" t="s">
        <v>1686</v>
      </c>
      <c r="K153" s="1129" t="s">
        <v>72</v>
      </c>
      <c r="L153" s="1196">
        <f t="shared" si="9"/>
        <v>1200000</v>
      </c>
      <c r="M153" s="1186">
        <f t="shared" si="11"/>
        <v>1200000</v>
      </c>
      <c r="N153" s="1129" t="s">
        <v>30</v>
      </c>
      <c r="O153" s="1129" t="s">
        <v>144</v>
      </c>
      <c r="P153" s="1187" t="s">
        <v>1485</v>
      </c>
      <c r="Q153" s="1188" t="s">
        <v>1624</v>
      </c>
      <c r="R153" s="833" t="s">
        <v>1751</v>
      </c>
      <c r="S153" s="1179"/>
    </row>
    <row r="154" spans="1:19" ht="72" x14ac:dyDescent="0.15">
      <c r="A154" s="1173"/>
      <c r="B154" s="1181" t="s">
        <v>1634</v>
      </c>
      <c r="C154" s="1181" t="s">
        <v>1635</v>
      </c>
      <c r="D154" s="1182">
        <v>400000</v>
      </c>
      <c r="E154" s="1183">
        <v>3</v>
      </c>
      <c r="F154" s="1129" t="s">
        <v>73</v>
      </c>
      <c r="G154" s="1184">
        <v>42736</v>
      </c>
      <c r="H154" s="1129" t="s">
        <v>243</v>
      </c>
      <c r="I154" s="1129" t="s">
        <v>57</v>
      </c>
      <c r="J154" s="1128" t="s">
        <v>1686</v>
      </c>
      <c r="K154" s="1129" t="s">
        <v>72</v>
      </c>
      <c r="L154" s="1185">
        <f t="shared" si="9"/>
        <v>1200000</v>
      </c>
      <c r="M154" s="1186">
        <f t="shared" si="11"/>
        <v>1200000</v>
      </c>
      <c r="N154" s="1129" t="s">
        <v>30</v>
      </c>
      <c r="O154" s="1129" t="s">
        <v>144</v>
      </c>
      <c r="P154" s="1187" t="s">
        <v>1485</v>
      </c>
      <c r="Q154" s="1188" t="s">
        <v>1624</v>
      </c>
      <c r="R154" s="833" t="s">
        <v>1751</v>
      </c>
      <c r="S154" s="1179"/>
    </row>
    <row r="155" spans="1:19" ht="72" x14ac:dyDescent="0.15">
      <c r="A155" s="1173"/>
      <c r="B155" s="1181" t="s">
        <v>1638</v>
      </c>
      <c r="C155" s="1181" t="s">
        <v>1639</v>
      </c>
      <c r="D155" s="1182">
        <v>98000000</v>
      </c>
      <c r="E155" s="1183">
        <v>1</v>
      </c>
      <c r="F155" s="1129" t="s">
        <v>73</v>
      </c>
      <c r="G155" s="1184">
        <v>42736</v>
      </c>
      <c r="H155" s="1129" t="s">
        <v>243</v>
      </c>
      <c r="I155" s="1129" t="s">
        <v>57</v>
      </c>
      <c r="J155" s="1129" t="s">
        <v>1686</v>
      </c>
      <c r="K155" s="1129" t="s">
        <v>72</v>
      </c>
      <c r="L155" s="1185">
        <f t="shared" ref="L155:L176" si="12">+D155*E155</f>
        <v>98000000</v>
      </c>
      <c r="M155" s="1186">
        <f t="shared" si="11"/>
        <v>98000000</v>
      </c>
      <c r="N155" s="1129" t="s">
        <v>30</v>
      </c>
      <c r="O155" s="1129" t="s">
        <v>144</v>
      </c>
      <c r="P155" s="1187" t="s">
        <v>1485</v>
      </c>
      <c r="Q155" s="1188" t="s">
        <v>1624</v>
      </c>
      <c r="R155" s="833" t="s">
        <v>1753</v>
      </c>
      <c r="S155" s="1179"/>
    </row>
    <row r="156" spans="1:19" ht="72" x14ac:dyDescent="0.15">
      <c r="A156" s="1157"/>
      <c r="B156" s="1181" t="s">
        <v>1640</v>
      </c>
      <c r="C156" s="1181" t="s">
        <v>1641</v>
      </c>
      <c r="D156" s="1182">
        <v>3000000</v>
      </c>
      <c r="E156" s="1183">
        <v>1</v>
      </c>
      <c r="F156" s="1129" t="s">
        <v>73</v>
      </c>
      <c r="G156" s="1184">
        <v>42736</v>
      </c>
      <c r="H156" s="1129" t="s">
        <v>243</v>
      </c>
      <c r="I156" s="1129" t="s">
        <v>57</v>
      </c>
      <c r="J156" s="1129" t="s">
        <v>1686</v>
      </c>
      <c r="K156" s="1129" t="s">
        <v>72</v>
      </c>
      <c r="L156" s="1185">
        <f t="shared" si="12"/>
        <v>3000000</v>
      </c>
      <c r="M156" s="1186">
        <f t="shared" si="11"/>
        <v>3000000</v>
      </c>
      <c r="N156" s="1129" t="s">
        <v>30</v>
      </c>
      <c r="O156" s="1129" t="s">
        <v>144</v>
      </c>
      <c r="P156" s="1187" t="s">
        <v>1485</v>
      </c>
      <c r="Q156" s="1188" t="s">
        <v>1624</v>
      </c>
      <c r="R156" s="833" t="s">
        <v>1726</v>
      </c>
      <c r="S156" s="1179"/>
    </row>
    <row r="157" spans="1:19" ht="72" x14ac:dyDescent="0.15">
      <c r="A157" s="1157"/>
      <c r="B157" s="1181" t="s">
        <v>1643</v>
      </c>
      <c r="C157" s="1181" t="s">
        <v>1628</v>
      </c>
      <c r="D157" s="1182">
        <v>520000</v>
      </c>
      <c r="E157" s="1183">
        <v>2</v>
      </c>
      <c r="F157" s="1129" t="s">
        <v>73</v>
      </c>
      <c r="G157" s="1184">
        <v>42736</v>
      </c>
      <c r="H157" s="1129" t="s">
        <v>243</v>
      </c>
      <c r="I157" s="1129" t="s">
        <v>57</v>
      </c>
      <c r="J157" s="1129" t="s">
        <v>1686</v>
      </c>
      <c r="K157" s="1129" t="s">
        <v>72</v>
      </c>
      <c r="L157" s="1189">
        <f t="shared" si="12"/>
        <v>1040000</v>
      </c>
      <c r="M157" s="1190">
        <f t="shared" si="11"/>
        <v>1040000</v>
      </c>
      <c r="N157" s="1129" t="s">
        <v>30</v>
      </c>
      <c r="O157" s="1129" t="s">
        <v>144</v>
      </c>
      <c r="P157" s="1187" t="s">
        <v>1485</v>
      </c>
      <c r="Q157" s="1188" t="s">
        <v>1642</v>
      </c>
      <c r="R157" s="833" t="s">
        <v>1756</v>
      </c>
      <c r="S157" s="1179"/>
    </row>
    <row r="158" spans="1:19" ht="72" x14ac:dyDescent="0.15">
      <c r="A158" s="1157"/>
      <c r="B158" s="1181" t="s">
        <v>1644</v>
      </c>
      <c r="C158" s="1181" t="s">
        <v>1641</v>
      </c>
      <c r="D158" s="1182">
        <v>90000000</v>
      </c>
      <c r="E158" s="1183">
        <v>1</v>
      </c>
      <c r="F158" s="1129" t="s">
        <v>73</v>
      </c>
      <c r="G158" s="1184">
        <v>42736</v>
      </c>
      <c r="H158" s="1129" t="s">
        <v>243</v>
      </c>
      <c r="I158" s="1129" t="s">
        <v>57</v>
      </c>
      <c r="J158" s="1129" t="s">
        <v>1686</v>
      </c>
      <c r="K158" s="1129" t="s">
        <v>72</v>
      </c>
      <c r="L158" s="1189">
        <f t="shared" si="12"/>
        <v>90000000</v>
      </c>
      <c r="M158" s="1190">
        <f t="shared" si="11"/>
        <v>90000000</v>
      </c>
      <c r="N158" s="1129" t="s">
        <v>30</v>
      </c>
      <c r="O158" s="1129" t="s">
        <v>144</v>
      </c>
      <c r="P158" s="1187" t="s">
        <v>1485</v>
      </c>
      <c r="Q158" s="1188" t="s">
        <v>1642</v>
      </c>
      <c r="R158" s="833" t="s">
        <v>1757</v>
      </c>
      <c r="S158" s="1179"/>
    </row>
    <row r="159" spans="1:19" ht="72" x14ac:dyDescent="0.15">
      <c r="A159" s="1157"/>
      <c r="B159" s="1191" t="s">
        <v>1758</v>
      </c>
      <c r="C159" s="1191" t="s">
        <v>1641</v>
      </c>
      <c r="D159" s="1192">
        <v>12000000</v>
      </c>
      <c r="E159" s="1193">
        <v>5</v>
      </c>
      <c r="F159" s="1128" t="s">
        <v>73</v>
      </c>
      <c r="G159" s="1194">
        <v>42736</v>
      </c>
      <c r="H159" s="1128" t="s">
        <v>243</v>
      </c>
      <c r="I159" s="1128" t="s">
        <v>57</v>
      </c>
      <c r="J159" s="1128" t="s">
        <v>1686</v>
      </c>
      <c r="K159" s="1128" t="s">
        <v>72</v>
      </c>
      <c r="L159" s="1189">
        <f t="shared" si="12"/>
        <v>60000000</v>
      </c>
      <c r="M159" s="1190">
        <f t="shared" si="11"/>
        <v>60000000</v>
      </c>
      <c r="N159" s="1128" t="s">
        <v>30</v>
      </c>
      <c r="O159" s="1128" t="s">
        <v>144</v>
      </c>
      <c r="P159" s="1195" t="s">
        <v>1485</v>
      </c>
      <c r="Q159" s="1128" t="s">
        <v>1642</v>
      </c>
      <c r="R159" s="785" t="s">
        <v>1755</v>
      </c>
      <c r="S159" s="1179"/>
    </row>
    <row r="160" spans="1:19" ht="72" x14ac:dyDescent="0.15">
      <c r="A160" s="1173"/>
      <c r="B160" s="1181" t="s">
        <v>1645</v>
      </c>
      <c r="C160" s="1181" t="s">
        <v>1641</v>
      </c>
      <c r="D160" s="1182">
        <v>11000000</v>
      </c>
      <c r="E160" s="1183">
        <v>2</v>
      </c>
      <c r="F160" s="1129" t="s">
        <v>73</v>
      </c>
      <c r="G160" s="1184">
        <v>42736</v>
      </c>
      <c r="H160" s="1129" t="s">
        <v>243</v>
      </c>
      <c r="I160" s="1129" t="s">
        <v>57</v>
      </c>
      <c r="J160" s="1129" t="s">
        <v>1686</v>
      </c>
      <c r="K160" s="1129" t="s">
        <v>72</v>
      </c>
      <c r="L160" s="1189">
        <f t="shared" si="12"/>
        <v>22000000</v>
      </c>
      <c r="M160" s="1190">
        <f t="shared" si="11"/>
        <v>22000000</v>
      </c>
      <c r="N160" s="1129" t="s">
        <v>30</v>
      </c>
      <c r="O160" s="1129" t="s">
        <v>144</v>
      </c>
      <c r="P160" s="1187" t="s">
        <v>1485</v>
      </c>
      <c r="Q160" s="1188" t="s">
        <v>1642</v>
      </c>
      <c r="R160" s="749" t="s">
        <v>1759</v>
      </c>
      <c r="S160" s="1179"/>
    </row>
    <row r="161" spans="1:19" ht="72" x14ac:dyDescent="0.15">
      <c r="A161" s="1157"/>
      <c r="B161" s="1181" t="s">
        <v>1632</v>
      </c>
      <c r="C161" s="1181" t="s">
        <v>1641</v>
      </c>
      <c r="D161" s="1182">
        <v>400000</v>
      </c>
      <c r="E161" s="1183">
        <v>3</v>
      </c>
      <c r="F161" s="1129" t="s">
        <v>73</v>
      </c>
      <c r="G161" s="1184">
        <v>42736</v>
      </c>
      <c r="H161" s="1129" t="s">
        <v>243</v>
      </c>
      <c r="I161" s="1129" t="s">
        <v>57</v>
      </c>
      <c r="J161" s="1129" t="s">
        <v>1686</v>
      </c>
      <c r="K161" s="1129" t="s">
        <v>72</v>
      </c>
      <c r="L161" s="1189">
        <f t="shared" si="12"/>
        <v>1200000</v>
      </c>
      <c r="M161" s="1190">
        <f t="shared" si="11"/>
        <v>1200000</v>
      </c>
      <c r="N161" s="1129" t="s">
        <v>30</v>
      </c>
      <c r="O161" s="1129" t="s">
        <v>144</v>
      </c>
      <c r="P161" s="1187" t="s">
        <v>1485</v>
      </c>
      <c r="Q161" s="1188" t="s">
        <v>1642</v>
      </c>
      <c r="R161" s="749" t="s">
        <v>1761</v>
      </c>
    </row>
    <row r="162" spans="1:19" ht="72" x14ac:dyDescent="0.15">
      <c r="A162" s="1157"/>
      <c r="B162" s="1181" t="s">
        <v>1650</v>
      </c>
      <c r="C162" s="1181" t="s">
        <v>1651</v>
      </c>
      <c r="D162" s="1182">
        <v>1600000</v>
      </c>
      <c r="E162" s="1183">
        <v>1</v>
      </c>
      <c r="F162" s="1129" t="s">
        <v>73</v>
      </c>
      <c r="G162" s="1184">
        <v>42736</v>
      </c>
      <c r="H162" s="1129" t="s">
        <v>243</v>
      </c>
      <c r="I162" s="1129" t="s">
        <v>57</v>
      </c>
      <c r="J162" s="1129" t="s">
        <v>1686</v>
      </c>
      <c r="K162" s="1129" t="s">
        <v>72</v>
      </c>
      <c r="L162" s="1185">
        <f t="shared" si="12"/>
        <v>1600000</v>
      </c>
      <c r="M162" s="1186">
        <f t="shared" si="11"/>
        <v>1600000</v>
      </c>
      <c r="N162" s="1129" t="s">
        <v>30</v>
      </c>
      <c r="O162" s="1129" t="s">
        <v>144</v>
      </c>
      <c r="P162" s="1187" t="s">
        <v>1485</v>
      </c>
      <c r="Q162" s="1129" t="s">
        <v>1649</v>
      </c>
      <c r="R162" s="1129" t="s">
        <v>2078</v>
      </c>
    </row>
    <row r="163" spans="1:19" ht="72" x14ac:dyDescent="0.15">
      <c r="A163" s="1157"/>
      <c r="B163" s="1191" t="s">
        <v>1629</v>
      </c>
      <c r="C163" s="1191" t="s">
        <v>1651</v>
      </c>
      <c r="D163" s="1192">
        <v>7000000</v>
      </c>
      <c r="E163" s="1193">
        <v>1</v>
      </c>
      <c r="F163" s="1128" t="s">
        <v>73</v>
      </c>
      <c r="G163" s="1194">
        <v>42736</v>
      </c>
      <c r="H163" s="1128" t="s">
        <v>243</v>
      </c>
      <c r="I163" s="1128" t="s">
        <v>57</v>
      </c>
      <c r="J163" s="1128" t="s">
        <v>1686</v>
      </c>
      <c r="K163" s="1128" t="s">
        <v>72</v>
      </c>
      <c r="L163" s="1196">
        <f t="shared" si="12"/>
        <v>7000000</v>
      </c>
      <c r="M163" s="1197">
        <f t="shared" si="11"/>
        <v>7000000</v>
      </c>
      <c r="N163" s="1128" t="s">
        <v>30</v>
      </c>
      <c r="O163" s="1128" t="s">
        <v>144</v>
      </c>
      <c r="P163" s="1195" t="s">
        <v>1485</v>
      </c>
      <c r="Q163" s="1128" t="s">
        <v>1649</v>
      </c>
      <c r="R163" s="749" t="s">
        <v>1873</v>
      </c>
    </row>
    <row r="164" spans="1:19" ht="72" x14ac:dyDescent="0.15">
      <c r="A164" s="1157"/>
      <c r="B164" s="1181" t="s">
        <v>1652</v>
      </c>
      <c r="C164" s="1181" t="s">
        <v>1651</v>
      </c>
      <c r="D164" s="1182">
        <v>12000000</v>
      </c>
      <c r="E164" s="1183">
        <v>12</v>
      </c>
      <c r="F164" s="1129" t="s">
        <v>73</v>
      </c>
      <c r="G164" s="1184">
        <v>42736</v>
      </c>
      <c r="H164" s="1129" t="s">
        <v>243</v>
      </c>
      <c r="I164" s="1129" t="s">
        <v>57</v>
      </c>
      <c r="J164" s="1129" t="s">
        <v>1686</v>
      </c>
      <c r="K164" s="1129" t="s">
        <v>72</v>
      </c>
      <c r="L164" s="1185">
        <f t="shared" si="12"/>
        <v>144000000</v>
      </c>
      <c r="M164" s="1186">
        <f t="shared" si="11"/>
        <v>144000000</v>
      </c>
      <c r="N164" s="1129" t="s">
        <v>30</v>
      </c>
      <c r="O164" s="1129" t="s">
        <v>144</v>
      </c>
      <c r="P164" s="1187" t="s">
        <v>1485</v>
      </c>
      <c r="Q164" s="1129" t="s">
        <v>1649</v>
      </c>
      <c r="R164" s="749" t="s">
        <v>2079</v>
      </c>
    </row>
    <row r="165" spans="1:19" ht="72" x14ac:dyDescent="0.15">
      <c r="A165" s="1157"/>
      <c r="B165" s="1181" t="s">
        <v>1653</v>
      </c>
      <c r="C165" s="1181" t="s">
        <v>1651</v>
      </c>
      <c r="D165" s="1182">
        <v>560000</v>
      </c>
      <c r="E165" s="1183">
        <v>6</v>
      </c>
      <c r="F165" s="1129" t="s">
        <v>73</v>
      </c>
      <c r="G165" s="1184">
        <v>42736</v>
      </c>
      <c r="H165" s="1129" t="s">
        <v>243</v>
      </c>
      <c r="I165" s="1129" t="s">
        <v>57</v>
      </c>
      <c r="J165" s="1129" t="s">
        <v>1686</v>
      </c>
      <c r="K165" s="1129" t="s">
        <v>72</v>
      </c>
      <c r="L165" s="1185">
        <f t="shared" si="12"/>
        <v>3360000</v>
      </c>
      <c r="M165" s="1186">
        <f t="shared" si="11"/>
        <v>3360000</v>
      </c>
      <c r="N165" s="1129" t="s">
        <v>30</v>
      </c>
      <c r="O165" s="1129" t="s">
        <v>144</v>
      </c>
      <c r="P165" s="1187" t="s">
        <v>1485</v>
      </c>
      <c r="Q165" s="1129" t="s">
        <v>1649</v>
      </c>
      <c r="R165" s="785" t="s">
        <v>2081</v>
      </c>
    </row>
    <row r="166" spans="1:19" ht="72" x14ac:dyDescent="0.15">
      <c r="A166" s="1157"/>
      <c r="B166" s="1181" t="s">
        <v>1654</v>
      </c>
      <c r="C166" s="1181" t="s">
        <v>1651</v>
      </c>
      <c r="D166" s="1182">
        <v>600000</v>
      </c>
      <c r="E166" s="1183">
        <v>1</v>
      </c>
      <c r="F166" s="1129" t="s">
        <v>73</v>
      </c>
      <c r="G166" s="1184">
        <v>42736</v>
      </c>
      <c r="H166" s="1129" t="s">
        <v>243</v>
      </c>
      <c r="I166" s="1129" t="s">
        <v>57</v>
      </c>
      <c r="J166" s="1129" t="s">
        <v>1686</v>
      </c>
      <c r="K166" s="1129" t="s">
        <v>72</v>
      </c>
      <c r="L166" s="1185">
        <f t="shared" si="12"/>
        <v>600000</v>
      </c>
      <c r="M166" s="1186">
        <f t="shared" si="11"/>
        <v>600000</v>
      </c>
      <c r="N166" s="1129" t="s">
        <v>30</v>
      </c>
      <c r="O166" s="1129" t="s">
        <v>144</v>
      </c>
      <c r="P166" s="1187" t="s">
        <v>1485</v>
      </c>
      <c r="Q166" s="1129" t="s">
        <v>1649</v>
      </c>
      <c r="R166" s="785" t="s">
        <v>2082</v>
      </c>
      <c r="S166" s="1198"/>
    </row>
    <row r="167" spans="1:19" ht="72" x14ac:dyDescent="0.15">
      <c r="A167" s="1157"/>
      <c r="B167" s="1181" t="s">
        <v>1627</v>
      </c>
      <c r="C167" s="1181" t="s">
        <v>1651</v>
      </c>
      <c r="D167" s="1182">
        <v>1000000</v>
      </c>
      <c r="E167" s="1183">
        <v>2</v>
      </c>
      <c r="F167" s="1129" t="s">
        <v>73</v>
      </c>
      <c r="G167" s="1184">
        <v>42736</v>
      </c>
      <c r="H167" s="1129" t="s">
        <v>243</v>
      </c>
      <c r="I167" s="1129" t="s">
        <v>57</v>
      </c>
      <c r="J167" s="1129" t="s">
        <v>1686</v>
      </c>
      <c r="K167" s="1129" t="s">
        <v>72</v>
      </c>
      <c r="L167" s="1185">
        <f t="shared" si="12"/>
        <v>2000000</v>
      </c>
      <c r="M167" s="1186">
        <f t="shared" si="11"/>
        <v>2000000</v>
      </c>
      <c r="N167" s="1129" t="s">
        <v>30</v>
      </c>
      <c r="O167" s="1129" t="s">
        <v>144</v>
      </c>
      <c r="P167" s="1187" t="s">
        <v>1485</v>
      </c>
      <c r="Q167" s="1129" t="s">
        <v>1649</v>
      </c>
      <c r="R167" s="785" t="s">
        <v>1747</v>
      </c>
    </row>
    <row r="168" spans="1:19" ht="72" x14ac:dyDescent="0.15">
      <c r="A168" s="1173"/>
      <c r="B168" s="1199" t="s">
        <v>1658</v>
      </c>
      <c r="C168" s="1181" t="s">
        <v>1641</v>
      </c>
      <c r="D168" s="1182">
        <v>560000</v>
      </c>
      <c r="E168" s="1183">
        <v>5</v>
      </c>
      <c r="F168" s="1129" t="s">
        <v>73</v>
      </c>
      <c r="G168" s="1184">
        <v>42736</v>
      </c>
      <c r="H168" s="1129" t="s">
        <v>243</v>
      </c>
      <c r="I168" s="1129" t="s">
        <v>57</v>
      </c>
      <c r="J168" s="1129" t="s">
        <v>1686</v>
      </c>
      <c r="K168" s="1129" t="s">
        <v>72</v>
      </c>
      <c r="L168" s="1200">
        <f t="shared" si="12"/>
        <v>2800000</v>
      </c>
      <c r="M168" s="1201">
        <f t="shared" si="11"/>
        <v>2800000</v>
      </c>
      <c r="N168" s="1129" t="s">
        <v>30</v>
      </c>
      <c r="O168" s="1129" t="s">
        <v>144</v>
      </c>
      <c r="P168" s="1187" t="s">
        <v>1485</v>
      </c>
      <c r="Q168" s="1202" t="s">
        <v>1656</v>
      </c>
      <c r="R168" s="749" t="s">
        <v>2081</v>
      </c>
    </row>
    <row r="169" spans="1:19" ht="72" x14ac:dyDescent="0.15">
      <c r="A169" s="1157"/>
      <c r="B169" s="1199" t="s">
        <v>1625</v>
      </c>
      <c r="C169" s="1181" t="s">
        <v>1641</v>
      </c>
      <c r="D169" s="1182">
        <v>12000000</v>
      </c>
      <c r="E169" s="1183">
        <v>8</v>
      </c>
      <c r="F169" s="1129" t="s">
        <v>73</v>
      </c>
      <c r="G169" s="1184">
        <v>42736</v>
      </c>
      <c r="H169" s="1129" t="s">
        <v>243</v>
      </c>
      <c r="I169" s="1129" t="s">
        <v>57</v>
      </c>
      <c r="J169" s="1129" t="s">
        <v>1686</v>
      </c>
      <c r="K169" s="1129" t="s">
        <v>72</v>
      </c>
      <c r="L169" s="1200">
        <f t="shared" si="12"/>
        <v>96000000</v>
      </c>
      <c r="M169" s="1201">
        <f t="shared" si="11"/>
        <v>96000000</v>
      </c>
      <c r="N169" s="1129" t="s">
        <v>30</v>
      </c>
      <c r="O169" s="1129" t="s">
        <v>144</v>
      </c>
      <c r="P169" s="1187" t="s">
        <v>1485</v>
      </c>
      <c r="Q169" s="1202" t="s">
        <v>1656</v>
      </c>
      <c r="R169" s="749" t="s">
        <v>2083</v>
      </c>
    </row>
    <row r="170" spans="1:19" ht="72" x14ac:dyDescent="0.15">
      <c r="A170" s="1157"/>
      <c r="B170" s="1181" t="s">
        <v>1627</v>
      </c>
      <c r="C170" s="1181" t="s">
        <v>1641</v>
      </c>
      <c r="D170" s="1182">
        <v>1000000</v>
      </c>
      <c r="E170" s="1183">
        <v>2</v>
      </c>
      <c r="F170" s="1129" t="s">
        <v>73</v>
      </c>
      <c r="G170" s="1184">
        <v>42736</v>
      </c>
      <c r="H170" s="1129" t="s">
        <v>243</v>
      </c>
      <c r="I170" s="1129" t="s">
        <v>57</v>
      </c>
      <c r="J170" s="1129" t="s">
        <v>1686</v>
      </c>
      <c r="K170" s="1129" t="s">
        <v>72</v>
      </c>
      <c r="L170" s="1200">
        <f t="shared" si="12"/>
        <v>2000000</v>
      </c>
      <c r="M170" s="1201">
        <f t="shared" si="11"/>
        <v>2000000</v>
      </c>
      <c r="N170" s="1129" t="s">
        <v>30</v>
      </c>
      <c r="O170" s="1129" t="s">
        <v>144</v>
      </c>
      <c r="P170" s="1187" t="s">
        <v>1485</v>
      </c>
      <c r="Q170" s="1202" t="s">
        <v>1656</v>
      </c>
      <c r="R170" s="749" t="s">
        <v>2084</v>
      </c>
    </row>
    <row r="171" spans="1:19" ht="72" x14ac:dyDescent="0.15">
      <c r="A171" s="1157"/>
      <c r="B171" s="1181" t="s">
        <v>1645</v>
      </c>
      <c r="C171" s="1181" t="s">
        <v>1641</v>
      </c>
      <c r="D171" s="1182">
        <v>11000000</v>
      </c>
      <c r="E171" s="1183">
        <v>2</v>
      </c>
      <c r="F171" s="1129" t="s">
        <v>73</v>
      </c>
      <c r="G171" s="1184">
        <v>42736</v>
      </c>
      <c r="H171" s="1129" t="s">
        <v>243</v>
      </c>
      <c r="I171" s="1129" t="s">
        <v>57</v>
      </c>
      <c r="J171" s="1129" t="s">
        <v>1686</v>
      </c>
      <c r="K171" s="1129" t="s">
        <v>72</v>
      </c>
      <c r="L171" s="1200">
        <f t="shared" si="12"/>
        <v>22000000</v>
      </c>
      <c r="M171" s="1201">
        <f t="shared" si="11"/>
        <v>22000000</v>
      </c>
      <c r="N171" s="1129" t="s">
        <v>30</v>
      </c>
      <c r="O171" s="1129" t="s">
        <v>144</v>
      </c>
      <c r="P171" s="1187" t="s">
        <v>1485</v>
      </c>
      <c r="Q171" s="1202" t="s">
        <v>1656</v>
      </c>
      <c r="R171" s="749" t="s">
        <v>2084</v>
      </c>
    </row>
    <row r="172" spans="1:19" ht="72" x14ac:dyDescent="0.15">
      <c r="A172" s="1157"/>
      <c r="B172" s="1181" t="s">
        <v>1659</v>
      </c>
      <c r="C172" s="1181" t="s">
        <v>1641</v>
      </c>
      <c r="D172" s="1182">
        <v>100000</v>
      </c>
      <c r="E172" s="1183">
        <v>12</v>
      </c>
      <c r="F172" s="1129" t="s">
        <v>73</v>
      </c>
      <c r="G172" s="1184">
        <v>42736</v>
      </c>
      <c r="H172" s="1129" t="s">
        <v>243</v>
      </c>
      <c r="I172" s="1129" t="s">
        <v>57</v>
      </c>
      <c r="J172" s="1129" t="s">
        <v>1686</v>
      </c>
      <c r="K172" s="1129" t="s">
        <v>72</v>
      </c>
      <c r="L172" s="1200">
        <f t="shared" si="12"/>
        <v>1200000</v>
      </c>
      <c r="M172" s="1201">
        <f t="shared" si="11"/>
        <v>1200000</v>
      </c>
      <c r="N172" s="1129" t="s">
        <v>30</v>
      </c>
      <c r="O172" s="1129" t="s">
        <v>144</v>
      </c>
      <c r="P172" s="1187" t="s">
        <v>1485</v>
      </c>
      <c r="Q172" s="1202" t="s">
        <v>1656</v>
      </c>
      <c r="R172" s="749" t="s">
        <v>2085</v>
      </c>
    </row>
    <row r="173" spans="1:19" ht="72" x14ac:dyDescent="0.15">
      <c r="A173" s="1173"/>
      <c r="B173" s="1181" t="s">
        <v>1632</v>
      </c>
      <c r="C173" s="1181" t="s">
        <v>1641</v>
      </c>
      <c r="D173" s="1182">
        <v>400000</v>
      </c>
      <c r="E173" s="1183">
        <v>5</v>
      </c>
      <c r="F173" s="1129" t="s">
        <v>73</v>
      </c>
      <c r="G173" s="1184">
        <v>42736</v>
      </c>
      <c r="H173" s="1129" t="s">
        <v>243</v>
      </c>
      <c r="I173" s="1129" t="s">
        <v>57</v>
      </c>
      <c r="J173" s="1129" t="s">
        <v>1686</v>
      </c>
      <c r="K173" s="1129" t="s">
        <v>72</v>
      </c>
      <c r="L173" s="1200">
        <f t="shared" si="12"/>
        <v>2000000</v>
      </c>
      <c r="M173" s="1201">
        <f t="shared" si="11"/>
        <v>2000000</v>
      </c>
      <c r="N173" s="1129" t="s">
        <v>30</v>
      </c>
      <c r="O173" s="1129" t="s">
        <v>144</v>
      </c>
      <c r="P173" s="1187" t="s">
        <v>1485</v>
      </c>
      <c r="Q173" s="1202" t="s">
        <v>1656</v>
      </c>
      <c r="R173" s="749" t="s">
        <v>2086</v>
      </c>
    </row>
    <row r="174" spans="1:19" ht="72" x14ac:dyDescent="0.15">
      <c r="A174" s="1157"/>
      <c r="B174" s="1190" t="s">
        <v>1660</v>
      </c>
      <c r="C174" s="1190" t="s">
        <v>1661</v>
      </c>
      <c r="D174" s="1192">
        <v>7000000</v>
      </c>
      <c r="E174" s="1203">
        <v>5</v>
      </c>
      <c r="F174" s="1128" t="s">
        <v>73</v>
      </c>
      <c r="G174" s="1194">
        <v>42736</v>
      </c>
      <c r="H174" s="1128" t="s">
        <v>243</v>
      </c>
      <c r="I174" s="1128" t="s">
        <v>57</v>
      </c>
      <c r="J174" s="1128" t="s">
        <v>1686</v>
      </c>
      <c r="K174" s="1190" t="s">
        <v>72</v>
      </c>
      <c r="L174" s="1189">
        <f t="shared" si="12"/>
        <v>35000000</v>
      </c>
      <c r="M174" s="1204">
        <f t="shared" si="11"/>
        <v>35000000</v>
      </c>
      <c r="N174" s="1128" t="s">
        <v>30</v>
      </c>
      <c r="O174" s="1128" t="s">
        <v>144</v>
      </c>
      <c r="P174" s="1195" t="s">
        <v>1485</v>
      </c>
      <c r="Q174" s="1190" t="s">
        <v>1662</v>
      </c>
      <c r="R174" s="749" t="s">
        <v>1883</v>
      </c>
    </row>
    <row r="175" spans="1:19" ht="72" x14ac:dyDescent="0.15">
      <c r="A175" s="1157"/>
      <c r="B175" s="1191" t="s">
        <v>1663</v>
      </c>
      <c r="C175" s="1190" t="s">
        <v>1661</v>
      </c>
      <c r="D175" s="1192">
        <v>3000000</v>
      </c>
      <c r="E175" s="1205">
        <v>1</v>
      </c>
      <c r="F175" s="1128" t="s">
        <v>73</v>
      </c>
      <c r="G175" s="1194">
        <v>42736</v>
      </c>
      <c r="H175" s="1128" t="s">
        <v>243</v>
      </c>
      <c r="I175" s="1128" t="s">
        <v>57</v>
      </c>
      <c r="J175" s="1128" t="s">
        <v>1686</v>
      </c>
      <c r="K175" s="1190" t="s">
        <v>72</v>
      </c>
      <c r="L175" s="1189">
        <f t="shared" si="12"/>
        <v>3000000</v>
      </c>
      <c r="M175" s="1204">
        <f t="shared" si="11"/>
        <v>3000000</v>
      </c>
      <c r="N175" s="1128" t="s">
        <v>30</v>
      </c>
      <c r="O175" s="1128" t="s">
        <v>144</v>
      </c>
      <c r="P175" s="1195" t="s">
        <v>1485</v>
      </c>
      <c r="Q175" s="1190" t="s">
        <v>1662</v>
      </c>
      <c r="R175" s="749" t="s">
        <v>1884</v>
      </c>
    </row>
    <row r="176" spans="1:19" ht="72" x14ac:dyDescent="0.15">
      <c r="A176" s="1157"/>
      <c r="B176" s="1191" t="s">
        <v>352</v>
      </c>
      <c r="C176" s="1191" t="s">
        <v>1628</v>
      </c>
      <c r="D176" s="1192">
        <v>400000</v>
      </c>
      <c r="E176" s="1205">
        <v>10</v>
      </c>
      <c r="F176" s="1128" t="s">
        <v>73</v>
      </c>
      <c r="G176" s="1194">
        <v>42736</v>
      </c>
      <c r="H176" s="1128" t="s">
        <v>243</v>
      </c>
      <c r="I176" s="1128" t="s">
        <v>57</v>
      </c>
      <c r="J176" s="1128" t="s">
        <v>1686</v>
      </c>
      <c r="K176" s="1190" t="s">
        <v>72</v>
      </c>
      <c r="L176" s="1189">
        <f t="shared" si="12"/>
        <v>4000000</v>
      </c>
      <c r="M176" s="1204">
        <f t="shared" si="11"/>
        <v>4000000</v>
      </c>
      <c r="N176" s="1128" t="s">
        <v>30</v>
      </c>
      <c r="O176" s="1128" t="s">
        <v>144</v>
      </c>
      <c r="P176" s="1195" t="s">
        <v>1485</v>
      </c>
      <c r="Q176" s="1190" t="s">
        <v>1662</v>
      </c>
      <c r="R176" s="785" t="s">
        <v>2086</v>
      </c>
    </row>
    <row r="177" spans="1:18" ht="72" x14ac:dyDescent="0.15">
      <c r="A177" s="1157"/>
      <c r="B177" s="1191" t="s">
        <v>1664</v>
      </c>
      <c r="C177" s="1191" t="s">
        <v>1628</v>
      </c>
      <c r="D177" s="1192">
        <v>600000</v>
      </c>
      <c r="E177" s="1205">
        <v>2</v>
      </c>
      <c r="F177" s="1128" t="s">
        <v>73</v>
      </c>
      <c r="G177" s="1194">
        <v>42736</v>
      </c>
      <c r="H177" s="1128" t="s">
        <v>243</v>
      </c>
      <c r="I177" s="1128" t="s">
        <v>57</v>
      </c>
      <c r="J177" s="1128" t="s">
        <v>1686</v>
      </c>
      <c r="K177" s="1190" t="s">
        <v>72</v>
      </c>
      <c r="L177" s="1189">
        <f t="shared" ref="L177:L192" si="13">+D177*E177</f>
        <v>1200000</v>
      </c>
      <c r="M177" s="1204">
        <f t="shared" ref="M177:M192" si="14">+L177</f>
        <v>1200000</v>
      </c>
      <c r="N177" s="1128" t="s">
        <v>30</v>
      </c>
      <c r="O177" s="1128" t="s">
        <v>144</v>
      </c>
      <c r="P177" s="1195" t="s">
        <v>1485</v>
      </c>
      <c r="Q177" s="1190" t="s">
        <v>1662</v>
      </c>
      <c r="R177" s="785" t="s">
        <v>1747</v>
      </c>
    </row>
    <row r="178" spans="1:18" ht="72" x14ac:dyDescent="0.15">
      <c r="A178" s="1173"/>
      <c r="B178" s="1181" t="s">
        <v>1666</v>
      </c>
      <c r="C178" s="1181" t="s">
        <v>1639</v>
      </c>
      <c r="D178" s="1182">
        <v>200000</v>
      </c>
      <c r="E178" s="1206">
        <v>1</v>
      </c>
      <c r="F178" s="1129" t="s">
        <v>73</v>
      </c>
      <c r="G178" s="1184">
        <v>42736</v>
      </c>
      <c r="H178" s="1129" t="s">
        <v>243</v>
      </c>
      <c r="I178" s="1129" t="s">
        <v>57</v>
      </c>
      <c r="J178" s="1129" t="s">
        <v>1686</v>
      </c>
      <c r="K178" s="1202" t="s">
        <v>72</v>
      </c>
      <c r="L178" s="1200">
        <f t="shared" si="13"/>
        <v>200000</v>
      </c>
      <c r="M178" s="1201">
        <f t="shared" si="14"/>
        <v>200000</v>
      </c>
      <c r="N178" s="1129" t="s">
        <v>30</v>
      </c>
      <c r="O178" s="1129" t="s">
        <v>144</v>
      </c>
      <c r="P178" s="1187" t="s">
        <v>1485</v>
      </c>
      <c r="Q178" s="1190" t="s">
        <v>1662</v>
      </c>
      <c r="R178" s="785" t="s">
        <v>1762</v>
      </c>
    </row>
    <row r="179" spans="1:18" ht="81" x14ac:dyDescent="0.15">
      <c r="A179" s="1157"/>
      <c r="B179" s="1191" t="s">
        <v>1629</v>
      </c>
      <c r="C179" s="1181" t="s">
        <v>1670</v>
      </c>
      <c r="D179" s="1182">
        <v>7000000</v>
      </c>
      <c r="E179" s="1183">
        <v>2</v>
      </c>
      <c r="F179" s="1129" t="s">
        <v>73</v>
      </c>
      <c r="G179" s="1184">
        <v>42736</v>
      </c>
      <c r="H179" s="1129" t="s">
        <v>243</v>
      </c>
      <c r="I179" s="1129" t="s">
        <v>57</v>
      </c>
      <c r="J179" s="1129" t="s">
        <v>1686</v>
      </c>
      <c r="K179" s="1129" t="s">
        <v>72</v>
      </c>
      <c r="L179" s="1185">
        <f t="shared" si="13"/>
        <v>14000000</v>
      </c>
      <c r="M179" s="1186">
        <f t="shared" si="14"/>
        <v>14000000</v>
      </c>
      <c r="N179" s="1129" t="s">
        <v>30</v>
      </c>
      <c r="O179" s="1129" t="s">
        <v>144</v>
      </c>
      <c r="P179" s="1187" t="s">
        <v>1485</v>
      </c>
      <c r="Q179" s="1129" t="s">
        <v>1668</v>
      </c>
      <c r="R179" s="785" t="s">
        <v>2087</v>
      </c>
    </row>
    <row r="180" spans="1:18" ht="99" x14ac:dyDescent="0.15">
      <c r="A180" s="1157"/>
      <c r="B180" s="1181" t="s">
        <v>1652</v>
      </c>
      <c r="C180" s="1181" t="s">
        <v>1671</v>
      </c>
      <c r="D180" s="1182">
        <v>12000000</v>
      </c>
      <c r="E180" s="1183">
        <v>23</v>
      </c>
      <c r="F180" s="1129" t="s">
        <v>73</v>
      </c>
      <c r="G180" s="1184">
        <v>42736</v>
      </c>
      <c r="H180" s="1129" t="s">
        <v>243</v>
      </c>
      <c r="I180" s="1129" t="s">
        <v>57</v>
      </c>
      <c r="J180" s="1129" t="s">
        <v>1686</v>
      </c>
      <c r="K180" s="1129" t="s">
        <v>72</v>
      </c>
      <c r="L180" s="1185">
        <f t="shared" si="13"/>
        <v>276000000</v>
      </c>
      <c r="M180" s="1186">
        <f t="shared" si="14"/>
        <v>276000000</v>
      </c>
      <c r="N180" s="1129" t="s">
        <v>30</v>
      </c>
      <c r="O180" s="1129" t="s">
        <v>144</v>
      </c>
      <c r="P180" s="1187" t="s">
        <v>1485</v>
      </c>
      <c r="Q180" s="1129" t="s">
        <v>1668</v>
      </c>
      <c r="R180" s="785" t="s">
        <v>2088</v>
      </c>
    </row>
    <row r="181" spans="1:18" ht="72" x14ac:dyDescent="0.15">
      <c r="A181" s="1157"/>
      <c r="B181" s="1181" t="s">
        <v>1632</v>
      </c>
      <c r="C181" s="1181" t="s">
        <v>1671</v>
      </c>
      <c r="D181" s="1182">
        <v>400000</v>
      </c>
      <c r="E181" s="1183">
        <v>4</v>
      </c>
      <c r="F181" s="1129" t="s">
        <v>73</v>
      </c>
      <c r="G181" s="1184">
        <v>42736</v>
      </c>
      <c r="H181" s="1129" t="s">
        <v>243</v>
      </c>
      <c r="I181" s="1129" t="s">
        <v>57</v>
      </c>
      <c r="J181" s="1129" t="s">
        <v>1686</v>
      </c>
      <c r="K181" s="1129" t="s">
        <v>72</v>
      </c>
      <c r="L181" s="1185">
        <f t="shared" si="13"/>
        <v>1600000</v>
      </c>
      <c r="M181" s="1186">
        <f t="shared" si="14"/>
        <v>1600000</v>
      </c>
      <c r="N181" s="1129" t="s">
        <v>30</v>
      </c>
      <c r="O181" s="1129" t="s">
        <v>144</v>
      </c>
      <c r="P181" s="1187" t="s">
        <v>1485</v>
      </c>
      <c r="Q181" s="1129" t="s">
        <v>1668</v>
      </c>
      <c r="R181" s="1129" t="s">
        <v>2089</v>
      </c>
    </row>
    <row r="182" spans="1:18" ht="72" x14ac:dyDescent="0.15">
      <c r="A182" s="1157"/>
      <c r="B182" s="1181" t="s">
        <v>1672</v>
      </c>
      <c r="C182" s="1181" t="s">
        <v>1673</v>
      </c>
      <c r="D182" s="1182">
        <v>1500000</v>
      </c>
      <c r="E182" s="1183">
        <v>2</v>
      </c>
      <c r="F182" s="1129" t="s">
        <v>73</v>
      </c>
      <c r="G182" s="1184">
        <v>42736</v>
      </c>
      <c r="H182" s="1129" t="s">
        <v>243</v>
      </c>
      <c r="I182" s="1129" t="s">
        <v>57</v>
      </c>
      <c r="J182" s="1129" t="s">
        <v>1686</v>
      </c>
      <c r="K182" s="1129" t="s">
        <v>72</v>
      </c>
      <c r="L182" s="1185">
        <f t="shared" si="13"/>
        <v>3000000</v>
      </c>
      <c r="M182" s="1186">
        <f t="shared" si="14"/>
        <v>3000000</v>
      </c>
      <c r="N182" s="1129" t="s">
        <v>30</v>
      </c>
      <c r="O182" s="1129" t="s">
        <v>144</v>
      </c>
      <c r="P182" s="1187" t="s">
        <v>1485</v>
      </c>
      <c r="Q182" s="1129" t="s">
        <v>1668</v>
      </c>
      <c r="R182" s="1129" t="s">
        <v>2090</v>
      </c>
    </row>
    <row r="183" spans="1:18" ht="72" x14ac:dyDescent="0.15">
      <c r="A183" s="1157"/>
      <c r="B183" s="1181" t="s">
        <v>1654</v>
      </c>
      <c r="C183" s="1181" t="s">
        <v>1633</v>
      </c>
      <c r="D183" s="1182">
        <v>600000</v>
      </c>
      <c r="E183" s="1183">
        <v>2</v>
      </c>
      <c r="F183" s="1129" t="s">
        <v>73</v>
      </c>
      <c r="G183" s="1184">
        <v>42736</v>
      </c>
      <c r="H183" s="1129" t="s">
        <v>243</v>
      </c>
      <c r="I183" s="1129" t="s">
        <v>57</v>
      </c>
      <c r="J183" s="1129" t="s">
        <v>1686</v>
      </c>
      <c r="K183" s="1129" t="s">
        <v>72</v>
      </c>
      <c r="L183" s="1185">
        <f t="shared" si="13"/>
        <v>1200000</v>
      </c>
      <c r="M183" s="1186">
        <f t="shared" si="14"/>
        <v>1200000</v>
      </c>
      <c r="N183" s="1129" t="s">
        <v>30</v>
      </c>
      <c r="O183" s="1129" t="s">
        <v>144</v>
      </c>
      <c r="P183" s="1187" t="s">
        <v>1485</v>
      </c>
      <c r="Q183" s="1129" t="s">
        <v>1668</v>
      </c>
      <c r="R183" s="1129" t="s">
        <v>2091</v>
      </c>
    </row>
    <row r="184" spans="1:18" ht="72" x14ac:dyDescent="0.15">
      <c r="A184" s="1157"/>
      <c r="B184" s="1181" t="s">
        <v>1627</v>
      </c>
      <c r="C184" s="1181" t="s">
        <v>1633</v>
      </c>
      <c r="D184" s="1182">
        <v>1000000</v>
      </c>
      <c r="E184" s="1183">
        <v>5</v>
      </c>
      <c r="F184" s="1129" t="s">
        <v>73</v>
      </c>
      <c r="G184" s="1184">
        <v>42736</v>
      </c>
      <c r="H184" s="1129" t="s">
        <v>243</v>
      </c>
      <c r="I184" s="1129" t="s">
        <v>57</v>
      </c>
      <c r="J184" s="1129" t="s">
        <v>1686</v>
      </c>
      <c r="K184" s="1129" t="s">
        <v>72</v>
      </c>
      <c r="L184" s="1185">
        <f t="shared" si="13"/>
        <v>5000000</v>
      </c>
      <c r="M184" s="1186">
        <f t="shared" si="14"/>
        <v>5000000</v>
      </c>
      <c r="N184" s="1129" t="s">
        <v>30</v>
      </c>
      <c r="O184" s="1129" t="s">
        <v>144</v>
      </c>
      <c r="P184" s="1187" t="s">
        <v>1485</v>
      </c>
      <c r="Q184" s="1129" t="s">
        <v>1668</v>
      </c>
      <c r="R184" s="1129" t="s">
        <v>2092</v>
      </c>
    </row>
    <row r="185" spans="1:18" ht="72" x14ac:dyDescent="0.15">
      <c r="A185" s="1207"/>
      <c r="B185" s="1181" t="s">
        <v>1652</v>
      </c>
      <c r="C185" s="1181" t="s">
        <v>1677</v>
      </c>
      <c r="D185" s="1182">
        <v>12000000</v>
      </c>
      <c r="E185" s="1183">
        <v>10</v>
      </c>
      <c r="F185" s="1129" t="s">
        <v>73</v>
      </c>
      <c r="G185" s="1184">
        <v>42736</v>
      </c>
      <c r="H185" s="1129" t="s">
        <v>243</v>
      </c>
      <c r="I185" s="1129" t="s">
        <v>57</v>
      </c>
      <c r="J185" s="1129" t="s">
        <v>1686</v>
      </c>
      <c r="K185" s="1129" t="s">
        <v>72</v>
      </c>
      <c r="L185" s="1185">
        <f t="shared" si="13"/>
        <v>120000000</v>
      </c>
      <c r="M185" s="1186">
        <f t="shared" si="14"/>
        <v>120000000</v>
      </c>
      <c r="N185" s="1129" t="s">
        <v>30</v>
      </c>
      <c r="O185" s="1129" t="s">
        <v>144</v>
      </c>
      <c r="P185" s="1187" t="s">
        <v>1485</v>
      </c>
      <c r="Q185" s="1129" t="s">
        <v>1674</v>
      </c>
      <c r="R185" s="1128" t="s">
        <v>2093</v>
      </c>
    </row>
    <row r="186" spans="1:18" ht="72" x14ac:dyDescent="0.15">
      <c r="A186" s="1207"/>
      <c r="B186" s="1181" t="s">
        <v>1632</v>
      </c>
      <c r="C186" s="1181" t="s">
        <v>1628</v>
      </c>
      <c r="D186" s="1182">
        <v>400000</v>
      </c>
      <c r="E186" s="1183">
        <v>4</v>
      </c>
      <c r="F186" s="1129" t="s">
        <v>73</v>
      </c>
      <c r="G186" s="1184">
        <v>42736</v>
      </c>
      <c r="H186" s="1129" t="s">
        <v>243</v>
      </c>
      <c r="I186" s="1129" t="s">
        <v>57</v>
      </c>
      <c r="J186" s="1129" t="s">
        <v>1686</v>
      </c>
      <c r="K186" s="1129" t="s">
        <v>72</v>
      </c>
      <c r="L186" s="1185">
        <f t="shared" si="13"/>
        <v>1600000</v>
      </c>
      <c r="M186" s="1186">
        <f t="shared" si="14"/>
        <v>1600000</v>
      </c>
      <c r="N186" s="1129" t="s">
        <v>30</v>
      </c>
      <c r="O186" s="1129" t="s">
        <v>144</v>
      </c>
      <c r="P186" s="1187" t="s">
        <v>1485</v>
      </c>
      <c r="Q186" s="1129" t="s">
        <v>1674</v>
      </c>
      <c r="R186" s="749" t="s">
        <v>1747</v>
      </c>
    </row>
    <row r="187" spans="1:18" ht="72" x14ac:dyDescent="0.15">
      <c r="A187" s="1173"/>
      <c r="B187" s="1181" t="s">
        <v>1654</v>
      </c>
      <c r="C187" s="1208" t="s">
        <v>1628</v>
      </c>
      <c r="D187" s="1209">
        <v>600000</v>
      </c>
      <c r="E187" s="1183">
        <v>1</v>
      </c>
      <c r="F187" s="1129" t="s">
        <v>73</v>
      </c>
      <c r="G187" s="1184">
        <v>42736</v>
      </c>
      <c r="H187" s="1129" t="s">
        <v>243</v>
      </c>
      <c r="I187" s="1129" t="s">
        <v>57</v>
      </c>
      <c r="J187" s="1129" t="s">
        <v>1686</v>
      </c>
      <c r="K187" s="1129" t="s">
        <v>72</v>
      </c>
      <c r="L187" s="1185">
        <f t="shared" si="13"/>
        <v>600000</v>
      </c>
      <c r="M187" s="1186">
        <f t="shared" si="14"/>
        <v>600000</v>
      </c>
      <c r="N187" s="1129" t="s">
        <v>30</v>
      </c>
      <c r="O187" s="1129" t="s">
        <v>144</v>
      </c>
      <c r="P187" s="1187" t="s">
        <v>1485</v>
      </c>
      <c r="Q187" s="1129" t="s">
        <v>1674</v>
      </c>
      <c r="R187" s="1128" t="s">
        <v>2094</v>
      </c>
    </row>
    <row r="188" spans="1:18" ht="72" x14ac:dyDescent="0.15">
      <c r="A188" s="1157"/>
      <c r="B188" s="1181" t="s">
        <v>1627</v>
      </c>
      <c r="C188" s="1181" t="s">
        <v>1678</v>
      </c>
      <c r="D188" s="1182">
        <v>1000000</v>
      </c>
      <c r="E188" s="1183">
        <v>5</v>
      </c>
      <c r="F188" s="1129" t="s">
        <v>73</v>
      </c>
      <c r="G188" s="1184">
        <v>42736</v>
      </c>
      <c r="H188" s="1129" t="s">
        <v>243</v>
      </c>
      <c r="I188" s="1129" t="s">
        <v>57</v>
      </c>
      <c r="J188" s="1129" t="s">
        <v>1686</v>
      </c>
      <c r="K188" s="1129" t="s">
        <v>72</v>
      </c>
      <c r="L188" s="1185">
        <f t="shared" si="13"/>
        <v>5000000</v>
      </c>
      <c r="M188" s="1186">
        <f t="shared" si="14"/>
        <v>5000000</v>
      </c>
      <c r="N188" s="1129" t="s">
        <v>30</v>
      </c>
      <c r="O188" s="1129" t="s">
        <v>144</v>
      </c>
      <c r="P188" s="1187" t="s">
        <v>1485</v>
      </c>
      <c r="Q188" s="1129" t="s">
        <v>1674</v>
      </c>
      <c r="R188" s="1128" t="s">
        <v>2095</v>
      </c>
    </row>
    <row r="189" spans="1:18" ht="72" x14ac:dyDescent="0.15">
      <c r="A189" s="1157"/>
      <c r="B189" s="1181" t="s">
        <v>1627</v>
      </c>
      <c r="C189" s="1181" t="s">
        <v>1676</v>
      </c>
      <c r="D189" s="1182">
        <v>1000000</v>
      </c>
      <c r="E189" s="1183">
        <v>4</v>
      </c>
      <c r="F189" s="1129" t="s">
        <v>73</v>
      </c>
      <c r="G189" s="1184">
        <v>42736</v>
      </c>
      <c r="H189" s="1129" t="s">
        <v>243</v>
      </c>
      <c r="I189" s="1129" t="s">
        <v>57</v>
      </c>
      <c r="J189" s="1129" t="s">
        <v>1686</v>
      </c>
      <c r="K189" s="1129" t="s">
        <v>72</v>
      </c>
      <c r="L189" s="1185">
        <f t="shared" si="13"/>
        <v>4000000</v>
      </c>
      <c r="M189" s="1186">
        <f t="shared" si="14"/>
        <v>4000000</v>
      </c>
      <c r="N189" s="1129" t="s">
        <v>30</v>
      </c>
      <c r="O189" s="1129" t="s">
        <v>144</v>
      </c>
      <c r="P189" s="1187" t="s">
        <v>1485</v>
      </c>
      <c r="Q189" s="1129" t="s">
        <v>1679</v>
      </c>
      <c r="R189" s="1128" t="s">
        <v>2096</v>
      </c>
    </row>
    <row r="190" spans="1:18" ht="72" x14ac:dyDescent="0.15">
      <c r="A190" s="1157"/>
      <c r="B190" s="1181" t="s">
        <v>1680</v>
      </c>
      <c r="C190" s="1181" t="s">
        <v>1676</v>
      </c>
      <c r="D190" s="1182">
        <v>400000</v>
      </c>
      <c r="E190" s="1183">
        <v>4</v>
      </c>
      <c r="F190" s="1129" t="s">
        <v>73</v>
      </c>
      <c r="G190" s="1184">
        <v>42736</v>
      </c>
      <c r="H190" s="1129" t="s">
        <v>243</v>
      </c>
      <c r="I190" s="1129" t="s">
        <v>57</v>
      </c>
      <c r="J190" s="1129" t="s">
        <v>1686</v>
      </c>
      <c r="K190" s="1129" t="s">
        <v>72</v>
      </c>
      <c r="L190" s="1185">
        <f t="shared" si="13"/>
        <v>1600000</v>
      </c>
      <c r="M190" s="1186">
        <f t="shared" si="14"/>
        <v>1600000</v>
      </c>
      <c r="N190" s="1129" t="s">
        <v>30</v>
      </c>
      <c r="O190" s="1129" t="s">
        <v>144</v>
      </c>
      <c r="P190" s="1187" t="s">
        <v>1485</v>
      </c>
      <c r="Q190" s="1129" t="s">
        <v>1679</v>
      </c>
      <c r="R190" s="1128" t="s">
        <v>2096</v>
      </c>
    </row>
    <row r="191" spans="1:18" ht="72" x14ac:dyDescent="0.15">
      <c r="A191" s="1157"/>
      <c r="B191" s="1181" t="s">
        <v>337</v>
      </c>
      <c r="C191" s="1181" t="s">
        <v>1682</v>
      </c>
      <c r="D191" s="1182">
        <v>1200000</v>
      </c>
      <c r="E191" s="1183">
        <v>2</v>
      </c>
      <c r="F191" s="1129" t="s">
        <v>73</v>
      </c>
      <c r="G191" s="1184">
        <v>42736</v>
      </c>
      <c r="H191" s="1129" t="s">
        <v>243</v>
      </c>
      <c r="I191" s="1129" t="s">
        <v>57</v>
      </c>
      <c r="J191" s="1129" t="s">
        <v>1686</v>
      </c>
      <c r="K191" s="1129" t="s">
        <v>72</v>
      </c>
      <c r="L191" s="1185">
        <f t="shared" si="13"/>
        <v>2400000</v>
      </c>
      <c r="M191" s="1186">
        <f t="shared" si="14"/>
        <v>2400000</v>
      </c>
      <c r="N191" s="1129" t="s">
        <v>30</v>
      </c>
      <c r="O191" s="1129" t="s">
        <v>144</v>
      </c>
      <c r="P191" s="1187" t="s">
        <v>1485</v>
      </c>
      <c r="Q191" s="1129" t="s">
        <v>1679</v>
      </c>
      <c r="R191" s="1128" t="s">
        <v>2097</v>
      </c>
    </row>
    <row r="192" spans="1:18" ht="72" x14ac:dyDescent="0.15">
      <c r="A192" s="1157"/>
      <c r="B192" s="1181" t="s">
        <v>2341</v>
      </c>
      <c r="C192" s="1181" t="s">
        <v>1684</v>
      </c>
      <c r="D192" s="1182">
        <v>200000</v>
      </c>
      <c r="E192" s="1183">
        <v>1</v>
      </c>
      <c r="F192" s="1129" t="s">
        <v>73</v>
      </c>
      <c r="G192" s="1184">
        <v>42736</v>
      </c>
      <c r="H192" s="1129" t="s">
        <v>243</v>
      </c>
      <c r="I192" s="1129" t="s">
        <v>57</v>
      </c>
      <c r="J192" s="1129" t="s">
        <v>1686</v>
      </c>
      <c r="K192" s="1129" t="s">
        <v>72</v>
      </c>
      <c r="L192" s="1185">
        <f t="shared" si="13"/>
        <v>200000</v>
      </c>
      <c r="M192" s="1186">
        <f t="shared" si="14"/>
        <v>200000</v>
      </c>
      <c r="N192" s="1129" t="s">
        <v>30</v>
      </c>
      <c r="O192" s="1129" t="s">
        <v>144</v>
      </c>
      <c r="P192" s="1187" t="s">
        <v>1485</v>
      </c>
      <c r="Q192" s="1129" t="s">
        <v>1679</v>
      </c>
      <c r="R192" s="1128" t="s">
        <v>2098</v>
      </c>
    </row>
    <row r="193" spans="1:18" ht="72" x14ac:dyDescent="0.15">
      <c r="A193" s="1157"/>
      <c r="B193" s="1181" t="s">
        <v>735</v>
      </c>
      <c r="C193" s="1181" t="s">
        <v>2123</v>
      </c>
      <c r="D193" s="1182">
        <v>300000</v>
      </c>
      <c r="E193" s="1183">
        <v>1</v>
      </c>
      <c r="F193" s="1129" t="s">
        <v>73</v>
      </c>
      <c r="G193" s="1184">
        <v>42736</v>
      </c>
      <c r="H193" s="1129" t="s">
        <v>243</v>
      </c>
      <c r="I193" s="1129" t="s">
        <v>57</v>
      </c>
      <c r="J193" s="1129" t="s">
        <v>883</v>
      </c>
      <c r="K193" s="1129" t="s">
        <v>72</v>
      </c>
      <c r="L193" s="1189">
        <f t="shared" ref="L193:L194" si="15">+D193*E193</f>
        <v>300000</v>
      </c>
      <c r="M193" s="1190">
        <f t="shared" ref="M193:M194" si="16">+L193</f>
        <v>300000</v>
      </c>
      <c r="N193" s="1129" t="s">
        <v>30</v>
      </c>
      <c r="O193" s="1129" t="s">
        <v>144</v>
      </c>
      <c r="P193" s="1187" t="s">
        <v>1485</v>
      </c>
      <c r="Q193" s="1188" t="s">
        <v>1642</v>
      </c>
      <c r="R193" s="833" t="s">
        <v>2188</v>
      </c>
    </row>
    <row r="194" spans="1:18" ht="72" x14ac:dyDescent="0.15">
      <c r="A194" s="1157"/>
      <c r="B194" s="1181" t="s">
        <v>2189</v>
      </c>
      <c r="C194" s="1181" t="s">
        <v>2190</v>
      </c>
      <c r="D194" s="1206">
        <v>50000</v>
      </c>
      <c r="E194" s="1183">
        <v>1</v>
      </c>
      <c r="F194" s="1129" t="s">
        <v>73</v>
      </c>
      <c r="G194" s="1184">
        <v>42736</v>
      </c>
      <c r="H194" s="1129" t="s">
        <v>243</v>
      </c>
      <c r="I194" s="1129" t="s">
        <v>57</v>
      </c>
      <c r="J194" s="1129" t="s">
        <v>883</v>
      </c>
      <c r="K194" s="1129" t="s">
        <v>72</v>
      </c>
      <c r="L194" s="1185">
        <f t="shared" si="15"/>
        <v>50000</v>
      </c>
      <c r="M194" s="1186">
        <f t="shared" si="16"/>
        <v>50000</v>
      </c>
      <c r="N194" s="1129" t="s">
        <v>30</v>
      </c>
      <c r="O194" s="1129" t="s">
        <v>144</v>
      </c>
      <c r="P194" s="1187" t="s">
        <v>1485</v>
      </c>
      <c r="Q194" s="1129" t="s">
        <v>2191</v>
      </c>
      <c r="R194" s="1129" t="s">
        <v>2192</v>
      </c>
    </row>
    <row r="195" spans="1:18" ht="72" x14ac:dyDescent="0.15">
      <c r="A195" s="1157"/>
      <c r="B195" s="1158" t="s">
        <v>2207</v>
      </c>
      <c r="C195" s="1158" t="s">
        <v>2208</v>
      </c>
      <c r="D195" s="1210">
        <v>591360</v>
      </c>
      <c r="E195" s="1161">
        <v>10</v>
      </c>
      <c r="F195" s="1162" t="s">
        <v>2209</v>
      </c>
      <c r="G195" s="1162" t="s">
        <v>634</v>
      </c>
      <c r="H195" s="1163" t="s">
        <v>243</v>
      </c>
      <c r="I195" s="1162" t="s">
        <v>2032</v>
      </c>
      <c r="J195" s="1162" t="s">
        <v>2210</v>
      </c>
      <c r="K195" s="1164" t="s">
        <v>72</v>
      </c>
      <c r="L195" s="1165">
        <f t="shared" ref="L195:L204" si="17">SUM(D195*E195)</f>
        <v>5913600</v>
      </c>
      <c r="M195" s="1166">
        <f t="shared" ref="M195:M204" si="18">SUM(D195*E195)</f>
        <v>5913600</v>
      </c>
      <c r="N195" s="1166" t="s">
        <v>30</v>
      </c>
      <c r="O195" s="1167" t="s">
        <v>30</v>
      </c>
      <c r="P195" s="1168" t="s">
        <v>335</v>
      </c>
      <c r="Q195" s="1169" t="s">
        <v>733</v>
      </c>
      <c r="R195" s="1128" t="s">
        <v>1888</v>
      </c>
    </row>
    <row r="196" spans="1:18" ht="72" x14ac:dyDescent="0.15">
      <c r="A196" s="1157"/>
      <c r="B196" s="1158" t="s">
        <v>2211</v>
      </c>
      <c r="C196" s="1158" t="s">
        <v>2212</v>
      </c>
      <c r="D196" s="1172">
        <v>141512</v>
      </c>
      <c r="E196" s="1161">
        <v>15</v>
      </c>
      <c r="F196" s="1162" t="s">
        <v>2213</v>
      </c>
      <c r="G196" s="1162" t="s">
        <v>634</v>
      </c>
      <c r="H196" s="1163" t="s">
        <v>243</v>
      </c>
      <c r="I196" s="1162" t="s">
        <v>2032</v>
      </c>
      <c r="J196" s="1162" t="s">
        <v>2210</v>
      </c>
      <c r="K196" s="1164" t="s">
        <v>72</v>
      </c>
      <c r="L196" s="1165">
        <f t="shared" si="17"/>
        <v>2122680</v>
      </c>
      <c r="M196" s="1166">
        <f t="shared" si="18"/>
        <v>2122680</v>
      </c>
      <c r="N196" s="1166" t="s">
        <v>30</v>
      </c>
      <c r="O196" s="1167" t="s">
        <v>30</v>
      </c>
      <c r="P196" s="1168" t="s">
        <v>335</v>
      </c>
      <c r="Q196" s="1169" t="s">
        <v>733</v>
      </c>
      <c r="R196" s="1128" t="s">
        <v>1888</v>
      </c>
    </row>
    <row r="197" spans="1:18" ht="72" x14ac:dyDescent="0.15">
      <c r="A197" s="1157"/>
      <c r="B197" s="1158" t="s">
        <v>2214</v>
      </c>
      <c r="C197" s="1158" t="s">
        <v>2215</v>
      </c>
      <c r="D197" s="1172">
        <v>213696</v>
      </c>
      <c r="E197" s="1161">
        <v>20</v>
      </c>
      <c r="F197" s="1162" t="s">
        <v>2216</v>
      </c>
      <c r="G197" s="1162" t="s">
        <v>634</v>
      </c>
      <c r="H197" s="1163" t="s">
        <v>243</v>
      </c>
      <c r="I197" s="1162" t="s">
        <v>2032</v>
      </c>
      <c r="J197" s="1162" t="s">
        <v>2210</v>
      </c>
      <c r="K197" s="1164" t="s">
        <v>72</v>
      </c>
      <c r="L197" s="1165">
        <f t="shared" si="17"/>
        <v>4273920</v>
      </c>
      <c r="M197" s="1166">
        <f t="shared" si="18"/>
        <v>4273920</v>
      </c>
      <c r="N197" s="1166" t="s">
        <v>30</v>
      </c>
      <c r="O197" s="1167" t="s">
        <v>30</v>
      </c>
      <c r="P197" s="1168" t="s">
        <v>335</v>
      </c>
      <c r="Q197" s="1169" t="s">
        <v>733</v>
      </c>
      <c r="R197" s="1128" t="s">
        <v>1888</v>
      </c>
    </row>
    <row r="198" spans="1:18" ht="72" x14ac:dyDescent="0.15">
      <c r="A198" s="1157"/>
      <c r="B198" s="1158" t="s">
        <v>2217</v>
      </c>
      <c r="C198" s="1158" t="s">
        <v>2218</v>
      </c>
      <c r="D198" s="1172">
        <v>14000</v>
      </c>
      <c r="E198" s="1161">
        <v>20</v>
      </c>
      <c r="F198" s="1162" t="s">
        <v>2216</v>
      </c>
      <c r="G198" s="1162" t="s">
        <v>634</v>
      </c>
      <c r="H198" s="1163" t="s">
        <v>243</v>
      </c>
      <c r="I198" s="1162" t="s">
        <v>2032</v>
      </c>
      <c r="J198" s="1162" t="s">
        <v>2210</v>
      </c>
      <c r="K198" s="1164" t="s">
        <v>72</v>
      </c>
      <c r="L198" s="1165">
        <f t="shared" si="17"/>
        <v>280000</v>
      </c>
      <c r="M198" s="1166">
        <f t="shared" si="18"/>
        <v>280000</v>
      </c>
      <c r="N198" s="1166" t="s">
        <v>30</v>
      </c>
      <c r="O198" s="1167" t="s">
        <v>30</v>
      </c>
      <c r="P198" s="1168" t="s">
        <v>335</v>
      </c>
      <c r="Q198" s="1169" t="s">
        <v>733</v>
      </c>
      <c r="R198" s="1128" t="s">
        <v>1888</v>
      </c>
    </row>
    <row r="199" spans="1:18" ht="72" x14ac:dyDescent="0.15">
      <c r="A199" s="1157"/>
      <c r="B199" s="1211" t="s">
        <v>2219</v>
      </c>
      <c r="C199" s="1211" t="s">
        <v>2220</v>
      </c>
      <c r="D199" s="1176">
        <v>70560</v>
      </c>
      <c r="E199" s="1161">
        <v>5</v>
      </c>
      <c r="F199" s="1162" t="s">
        <v>2221</v>
      </c>
      <c r="G199" s="1162" t="s">
        <v>634</v>
      </c>
      <c r="H199" s="1163" t="s">
        <v>243</v>
      </c>
      <c r="I199" s="1162" t="s">
        <v>2032</v>
      </c>
      <c r="J199" s="1162" t="s">
        <v>2210</v>
      </c>
      <c r="K199" s="1164" t="s">
        <v>72</v>
      </c>
      <c r="L199" s="1165">
        <f t="shared" si="17"/>
        <v>352800</v>
      </c>
      <c r="M199" s="1166">
        <f t="shared" si="18"/>
        <v>352800</v>
      </c>
      <c r="N199" s="1166" t="s">
        <v>30</v>
      </c>
      <c r="O199" s="1167" t="s">
        <v>30</v>
      </c>
      <c r="P199" s="1168" t="s">
        <v>335</v>
      </c>
      <c r="Q199" s="1169" t="s">
        <v>733</v>
      </c>
      <c r="R199" s="1128" t="s">
        <v>1888</v>
      </c>
    </row>
    <row r="200" spans="1:18" ht="72" x14ac:dyDescent="0.15">
      <c r="A200" s="1157"/>
      <c r="B200" s="1175" t="s">
        <v>2222</v>
      </c>
      <c r="C200" s="1175" t="s">
        <v>2223</v>
      </c>
      <c r="D200" s="1176">
        <v>157360</v>
      </c>
      <c r="E200" s="1161">
        <v>2</v>
      </c>
      <c r="F200" s="1162" t="s">
        <v>2221</v>
      </c>
      <c r="G200" s="1162" t="s">
        <v>634</v>
      </c>
      <c r="H200" s="1163" t="s">
        <v>243</v>
      </c>
      <c r="I200" s="1162" t="s">
        <v>2032</v>
      </c>
      <c r="J200" s="1162" t="s">
        <v>2210</v>
      </c>
      <c r="K200" s="1164" t="s">
        <v>72</v>
      </c>
      <c r="L200" s="1165">
        <f t="shared" si="17"/>
        <v>314720</v>
      </c>
      <c r="M200" s="1166">
        <f t="shared" si="18"/>
        <v>314720</v>
      </c>
      <c r="N200" s="1166" t="s">
        <v>30</v>
      </c>
      <c r="O200" s="1167" t="s">
        <v>30</v>
      </c>
      <c r="P200" s="1168" t="s">
        <v>335</v>
      </c>
      <c r="Q200" s="1169" t="s">
        <v>733</v>
      </c>
      <c r="R200" s="1128" t="s">
        <v>1888</v>
      </c>
    </row>
    <row r="201" spans="1:18" ht="72" x14ac:dyDescent="0.15">
      <c r="A201" s="1173"/>
      <c r="B201" s="1159" t="s">
        <v>2224</v>
      </c>
      <c r="C201" s="1159" t="s">
        <v>2224</v>
      </c>
      <c r="D201" s="1178">
        <v>20832</v>
      </c>
      <c r="E201" s="1161">
        <v>3</v>
      </c>
      <c r="F201" s="1161" t="s">
        <v>73</v>
      </c>
      <c r="G201" s="1162" t="s">
        <v>634</v>
      </c>
      <c r="H201" s="1163" t="s">
        <v>243</v>
      </c>
      <c r="I201" s="1162" t="s">
        <v>2032</v>
      </c>
      <c r="J201" s="1162" t="s">
        <v>2210</v>
      </c>
      <c r="K201" s="1164" t="s">
        <v>72</v>
      </c>
      <c r="L201" s="1165">
        <f t="shared" si="17"/>
        <v>62496</v>
      </c>
      <c r="M201" s="1166">
        <f t="shared" si="18"/>
        <v>62496</v>
      </c>
      <c r="N201" s="1166" t="s">
        <v>30</v>
      </c>
      <c r="O201" s="1167" t="s">
        <v>30</v>
      </c>
      <c r="P201" s="1168" t="s">
        <v>335</v>
      </c>
      <c r="Q201" s="1169" t="s">
        <v>733</v>
      </c>
      <c r="R201" s="1128" t="s">
        <v>2072</v>
      </c>
    </row>
    <row r="202" spans="1:18" ht="72" x14ac:dyDescent="0.15">
      <c r="A202" s="1157"/>
      <c r="B202" s="1159" t="s">
        <v>2225</v>
      </c>
      <c r="C202" s="1159" t="s">
        <v>2225</v>
      </c>
      <c r="D202" s="1178">
        <v>50736</v>
      </c>
      <c r="E202" s="1161">
        <v>2</v>
      </c>
      <c r="F202" s="1161" t="s">
        <v>73</v>
      </c>
      <c r="G202" s="1162" t="s">
        <v>634</v>
      </c>
      <c r="H202" s="1163" t="s">
        <v>243</v>
      </c>
      <c r="I202" s="1162" t="s">
        <v>2032</v>
      </c>
      <c r="J202" s="1162" t="s">
        <v>2210</v>
      </c>
      <c r="K202" s="1164" t="s">
        <v>72</v>
      </c>
      <c r="L202" s="1165">
        <f t="shared" si="17"/>
        <v>101472</v>
      </c>
      <c r="M202" s="1166">
        <f t="shared" si="18"/>
        <v>101472</v>
      </c>
      <c r="N202" s="1166" t="s">
        <v>30</v>
      </c>
      <c r="O202" s="1167" t="s">
        <v>30</v>
      </c>
      <c r="P202" s="1168" t="s">
        <v>335</v>
      </c>
      <c r="Q202" s="1169" t="s">
        <v>733</v>
      </c>
      <c r="R202" s="1128" t="s">
        <v>2072</v>
      </c>
    </row>
    <row r="203" spans="1:18" ht="72" x14ac:dyDescent="0.15">
      <c r="A203" s="1157"/>
      <c r="B203" s="1159" t="s">
        <v>2226</v>
      </c>
      <c r="C203" s="1159" t="s">
        <v>2226</v>
      </c>
      <c r="D203" s="1178">
        <v>302400</v>
      </c>
      <c r="E203" s="1161">
        <v>2</v>
      </c>
      <c r="F203" s="1161" t="s">
        <v>73</v>
      </c>
      <c r="G203" s="1162" t="s">
        <v>634</v>
      </c>
      <c r="H203" s="1163" t="s">
        <v>243</v>
      </c>
      <c r="I203" s="1162" t="s">
        <v>2032</v>
      </c>
      <c r="J203" s="1162" t="s">
        <v>2210</v>
      </c>
      <c r="K203" s="1164" t="s">
        <v>72</v>
      </c>
      <c r="L203" s="1165">
        <f t="shared" si="17"/>
        <v>604800</v>
      </c>
      <c r="M203" s="1166">
        <f t="shared" si="18"/>
        <v>604800</v>
      </c>
      <c r="N203" s="1166" t="s">
        <v>30</v>
      </c>
      <c r="O203" s="1167" t="s">
        <v>30</v>
      </c>
      <c r="P203" s="1168" t="s">
        <v>335</v>
      </c>
      <c r="Q203" s="1169" t="s">
        <v>733</v>
      </c>
      <c r="R203" s="1128" t="s">
        <v>2072</v>
      </c>
    </row>
    <row r="204" spans="1:18" ht="72" x14ac:dyDescent="0.15">
      <c r="A204" s="1157"/>
      <c r="B204" s="1159" t="s">
        <v>2227</v>
      </c>
      <c r="C204" s="1159" t="s">
        <v>2227</v>
      </c>
      <c r="D204" s="1178">
        <v>267456</v>
      </c>
      <c r="E204" s="1161">
        <v>2</v>
      </c>
      <c r="F204" s="1161" t="s">
        <v>73</v>
      </c>
      <c r="G204" s="1162" t="s">
        <v>634</v>
      </c>
      <c r="H204" s="1163" t="s">
        <v>243</v>
      </c>
      <c r="I204" s="1162" t="s">
        <v>2032</v>
      </c>
      <c r="J204" s="1162" t="s">
        <v>2210</v>
      </c>
      <c r="K204" s="1164" t="s">
        <v>72</v>
      </c>
      <c r="L204" s="1165">
        <f t="shared" si="17"/>
        <v>534912</v>
      </c>
      <c r="M204" s="1166">
        <f t="shared" si="18"/>
        <v>534912</v>
      </c>
      <c r="N204" s="1166" t="s">
        <v>30</v>
      </c>
      <c r="O204" s="1167" t="s">
        <v>30</v>
      </c>
      <c r="P204" s="1168" t="s">
        <v>335</v>
      </c>
      <c r="Q204" s="1169" t="s">
        <v>733</v>
      </c>
      <c r="R204" s="1128" t="s">
        <v>2072</v>
      </c>
    </row>
    <row r="205" spans="1:18" ht="72" x14ac:dyDescent="0.15">
      <c r="A205" s="1180"/>
      <c r="B205" s="1181" t="s">
        <v>2169</v>
      </c>
      <c r="C205" s="1181" t="s">
        <v>2104</v>
      </c>
      <c r="D205" s="1182">
        <v>1600000</v>
      </c>
      <c r="E205" s="1183">
        <v>5</v>
      </c>
      <c r="F205" s="1129" t="s">
        <v>73</v>
      </c>
      <c r="G205" s="1184">
        <v>42736</v>
      </c>
      <c r="H205" s="1129" t="s">
        <v>243</v>
      </c>
      <c r="I205" s="1129" t="s">
        <v>57</v>
      </c>
      <c r="J205" s="1129" t="s">
        <v>1687</v>
      </c>
      <c r="K205" s="1129" t="s">
        <v>72</v>
      </c>
      <c r="L205" s="1185">
        <f t="shared" ref="L205:L213" si="19">+D205*E205</f>
        <v>8000000</v>
      </c>
      <c r="M205" s="1186">
        <f t="shared" ref="M205:M214" si="20">+L205</f>
        <v>8000000</v>
      </c>
      <c r="N205" s="1129" t="s">
        <v>30</v>
      </c>
      <c r="O205" s="1129" t="s">
        <v>144</v>
      </c>
      <c r="P205" s="1187" t="s">
        <v>1485</v>
      </c>
      <c r="Q205" s="1188" t="s">
        <v>1624</v>
      </c>
      <c r="R205" s="833" t="s">
        <v>2273</v>
      </c>
    </row>
    <row r="206" spans="1:18" ht="72" x14ac:dyDescent="0.15">
      <c r="A206" s="1180"/>
      <c r="B206" s="1181" t="s">
        <v>2169</v>
      </c>
      <c r="C206" s="1181" t="s">
        <v>2274</v>
      </c>
      <c r="D206" s="1182">
        <v>1600000</v>
      </c>
      <c r="E206" s="1183">
        <v>4</v>
      </c>
      <c r="F206" s="1129" t="s">
        <v>73</v>
      </c>
      <c r="G206" s="1184">
        <v>42736</v>
      </c>
      <c r="H206" s="1129" t="s">
        <v>243</v>
      </c>
      <c r="I206" s="1129" t="s">
        <v>57</v>
      </c>
      <c r="J206" s="1129" t="s">
        <v>1687</v>
      </c>
      <c r="K206" s="1129" t="s">
        <v>72</v>
      </c>
      <c r="L206" s="1185">
        <f t="shared" si="19"/>
        <v>6400000</v>
      </c>
      <c r="M206" s="1186">
        <f t="shared" si="20"/>
        <v>6400000</v>
      </c>
      <c r="N206" s="1129" t="s">
        <v>30</v>
      </c>
      <c r="O206" s="1129" t="s">
        <v>144</v>
      </c>
      <c r="P206" s="1187" t="s">
        <v>1485</v>
      </c>
      <c r="Q206" s="1129" t="s">
        <v>1649</v>
      </c>
      <c r="R206" s="749" t="s">
        <v>2275</v>
      </c>
    </row>
    <row r="207" spans="1:18" ht="72" x14ac:dyDescent="0.15">
      <c r="A207" s="1180"/>
      <c r="B207" s="1213" t="s">
        <v>2276</v>
      </c>
      <c r="C207" s="1202" t="s">
        <v>2277</v>
      </c>
      <c r="D207" s="1216">
        <v>1200000</v>
      </c>
      <c r="E207" s="1202">
        <v>1</v>
      </c>
      <c r="F207" s="1129" t="s">
        <v>73</v>
      </c>
      <c r="G207" s="1184">
        <v>42736</v>
      </c>
      <c r="H207" s="1129" t="s">
        <v>243</v>
      </c>
      <c r="I207" s="1129" t="s">
        <v>57</v>
      </c>
      <c r="J207" s="1202" t="s">
        <v>1687</v>
      </c>
      <c r="K207" s="1202" t="s">
        <v>72</v>
      </c>
      <c r="L207" s="1200">
        <f t="shared" si="19"/>
        <v>1200000</v>
      </c>
      <c r="M207" s="1201">
        <f t="shared" si="20"/>
        <v>1200000</v>
      </c>
      <c r="N207" s="1129" t="s">
        <v>30</v>
      </c>
      <c r="O207" s="1129" t="s">
        <v>144</v>
      </c>
      <c r="P207" s="1187" t="s">
        <v>1485</v>
      </c>
      <c r="Q207" s="1202" t="s">
        <v>1656</v>
      </c>
      <c r="R207" s="785" t="s">
        <v>2278</v>
      </c>
    </row>
    <row r="208" spans="1:18" ht="81" x14ac:dyDescent="0.15">
      <c r="A208" s="1180"/>
      <c r="B208" s="1181" t="s">
        <v>2169</v>
      </c>
      <c r="C208" s="1181" t="s">
        <v>1671</v>
      </c>
      <c r="D208" s="1182">
        <v>1600000</v>
      </c>
      <c r="E208" s="1183">
        <v>5</v>
      </c>
      <c r="F208" s="1129" t="s">
        <v>73</v>
      </c>
      <c r="G208" s="1184">
        <v>42736</v>
      </c>
      <c r="H208" s="1129" t="s">
        <v>243</v>
      </c>
      <c r="I208" s="1129" t="s">
        <v>57</v>
      </c>
      <c r="J208" s="1129" t="s">
        <v>1687</v>
      </c>
      <c r="K208" s="1129" t="s">
        <v>72</v>
      </c>
      <c r="L208" s="1185">
        <f t="shared" si="19"/>
        <v>8000000</v>
      </c>
      <c r="M208" s="1186">
        <f t="shared" si="20"/>
        <v>8000000</v>
      </c>
      <c r="N208" s="1129" t="s">
        <v>30</v>
      </c>
      <c r="O208" s="1129" t="s">
        <v>144</v>
      </c>
      <c r="P208" s="1187" t="s">
        <v>1485</v>
      </c>
      <c r="Q208" s="1129" t="s">
        <v>1668</v>
      </c>
      <c r="R208" s="785" t="s">
        <v>2279</v>
      </c>
    </row>
    <row r="209" spans="1:18" ht="72" x14ac:dyDescent="0.15">
      <c r="A209" s="1180"/>
      <c r="B209" s="1191" t="s">
        <v>2131</v>
      </c>
      <c r="C209" s="1191" t="s">
        <v>1637</v>
      </c>
      <c r="D209" s="1192">
        <v>350000</v>
      </c>
      <c r="E209" s="1193">
        <v>5</v>
      </c>
      <c r="F209" s="1128" t="s">
        <v>73</v>
      </c>
      <c r="G209" s="1194">
        <v>42736</v>
      </c>
      <c r="H209" s="1128" t="s">
        <v>243</v>
      </c>
      <c r="I209" s="1128" t="s">
        <v>57</v>
      </c>
      <c r="J209" s="1128" t="s">
        <v>1687</v>
      </c>
      <c r="K209" s="1128" t="s">
        <v>72</v>
      </c>
      <c r="L209" s="1196">
        <f t="shared" si="19"/>
        <v>1750000</v>
      </c>
      <c r="M209" s="1197">
        <f t="shared" si="20"/>
        <v>1750000</v>
      </c>
      <c r="N209" s="1128" t="s">
        <v>30</v>
      </c>
      <c r="O209" s="1128" t="s">
        <v>144</v>
      </c>
      <c r="P209" s="1195" t="s">
        <v>1485</v>
      </c>
      <c r="Q209" s="1128" t="s">
        <v>1668</v>
      </c>
      <c r="R209" s="1128" t="s">
        <v>2280</v>
      </c>
    </row>
    <row r="210" spans="1:18" ht="72" x14ac:dyDescent="0.15">
      <c r="A210" s="1180"/>
      <c r="B210" s="1181" t="s">
        <v>2281</v>
      </c>
      <c r="C210" s="1181" t="s">
        <v>2282</v>
      </c>
      <c r="D210" s="1182">
        <v>1000000</v>
      </c>
      <c r="E210" s="1183">
        <v>3</v>
      </c>
      <c r="F210" s="1129" t="s">
        <v>73</v>
      </c>
      <c r="G210" s="1184">
        <v>42736</v>
      </c>
      <c r="H210" s="1129" t="s">
        <v>243</v>
      </c>
      <c r="I210" s="1129" t="s">
        <v>57</v>
      </c>
      <c r="J210" s="1129" t="s">
        <v>1687</v>
      </c>
      <c r="K210" s="1129" t="s">
        <v>72</v>
      </c>
      <c r="L210" s="1185">
        <f t="shared" si="19"/>
        <v>3000000</v>
      </c>
      <c r="M210" s="1186">
        <f t="shared" si="20"/>
        <v>3000000</v>
      </c>
      <c r="N210" s="1129" t="s">
        <v>30</v>
      </c>
      <c r="O210" s="1129" t="s">
        <v>144</v>
      </c>
      <c r="P210" s="1187" t="s">
        <v>1485</v>
      </c>
      <c r="Q210" s="1129" t="s">
        <v>1668</v>
      </c>
      <c r="R210" s="1129" t="s">
        <v>2283</v>
      </c>
    </row>
    <row r="211" spans="1:18" ht="72" x14ac:dyDescent="0.15">
      <c r="A211" s="1180"/>
      <c r="B211" s="1191" t="s">
        <v>2131</v>
      </c>
      <c r="C211" s="1191" t="s">
        <v>1637</v>
      </c>
      <c r="D211" s="1192">
        <v>50000</v>
      </c>
      <c r="E211" s="1193">
        <v>1</v>
      </c>
      <c r="F211" s="1128" t="s">
        <v>73</v>
      </c>
      <c r="G211" s="1194">
        <v>42736</v>
      </c>
      <c r="H211" s="1128" t="s">
        <v>243</v>
      </c>
      <c r="I211" s="1128" t="s">
        <v>57</v>
      </c>
      <c r="J211" s="1128" t="s">
        <v>1687</v>
      </c>
      <c r="K211" s="1128" t="s">
        <v>72</v>
      </c>
      <c r="L211" s="1196">
        <f t="shared" si="19"/>
        <v>50000</v>
      </c>
      <c r="M211" s="1197">
        <f t="shared" si="20"/>
        <v>50000</v>
      </c>
      <c r="N211" s="1128" t="s">
        <v>30</v>
      </c>
      <c r="O211" s="1128" t="s">
        <v>144</v>
      </c>
      <c r="P211" s="1195" t="s">
        <v>1485</v>
      </c>
      <c r="Q211" s="1128" t="s">
        <v>1674</v>
      </c>
      <c r="R211" s="1128" t="s">
        <v>2280</v>
      </c>
    </row>
    <row r="212" spans="1:18" ht="72" x14ac:dyDescent="0.15">
      <c r="A212" s="1180"/>
      <c r="B212" s="1181" t="s">
        <v>2281</v>
      </c>
      <c r="C212" s="1181" t="s">
        <v>1637</v>
      </c>
      <c r="D212" s="1182">
        <v>600000</v>
      </c>
      <c r="E212" s="1183">
        <v>3</v>
      </c>
      <c r="F212" s="1129" t="s">
        <v>73</v>
      </c>
      <c r="G212" s="1184">
        <v>42736</v>
      </c>
      <c r="H212" s="1129" t="s">
        <v>243</v>
      </c>
      <c r="I212" s="1129" t="s">
        <v>57</v>
      </c>
      <c r="J212" s="1129" t="s">
        <v>1687</v>
      </c>
      <c r="K212" s="1129" t="s">
        <v>72</v>
      </c>
      <c r="L212" s="1185">
        <f t="shared" si="19"/>
        <v>1800000</v>
      </c>
      <c r="M212" s="1186">
        <f t="shared" si="20"/>
        <v>1800000</v>
      </c>
      <c r="N212" s="1129" t="s">
        <v>30</v>
      </c>
      <c r="O212" s="1129" t="s">
        <v>144</v>
      </c>
      <c r="P212" s="1187" t="s">
        <v>1485</v>
      </c>
      <c r="Q212" s="1129" t="s">
        <v>1674</v>
      </c>
      <c r="R212" s="1128" t="s">
        <v>2284</v>
      </c>
    </row>
    <row r="213" spans="1:18" ht="72" x14ac:dyDescent="0.15">
      <c r="A213" s="1180"/>
      <c r="B213" s="1181" t="s">
        <v>2285</v>
      </c>
      <c r="C213" s="1181" t="s">
        <v>2286</v>
      </c>
      <c r="D213" s="1182">
        <v>1600000</v>
      </c>
      <c r="E213" s="1183">
        <v>6</v>
      </c>
      <c r="F213" s="1129" t="s">
        <v>73</v>
      </c>
      <c r="G213" s="1184">
        <v>42736</v>
      </c>
      <c r="H213" s="1129" t="s">
        <v>243</v>
      </c>
      <c r="I213" s="1129" t="s">
        <v>57</v>
      </c>
      <c r="J213" s="1129" t="s">
        <v>1687</v>
      </c>
      <c r="K213" s="1129" t="s">
        <v>72</v>
      </c>
      <c r="L213" s="1185">
        <f t="shared" si="19"/>
        <v>9600000</v>
      </c>
      <c r="M213" s="1186">
        <f t="shared" si="20"/>
        <v>9600000</v>
      </c>
      <c r="N213" s="1129" t="s">
        <v>30</v>
      </c>
      <c r="O213" s="1129" t="s">
        <v>144</v>
      </c>
      <c r="P213" s="1187" t="s">
        <v>1485</v>
      </c>
      <c r="Q213" s="1129" t="s">
        <v>1679</v>
      </c>
      <c r="R213" s="1128" t="s">
        <v>2287</v>
      </c>
    </row>
    <row r="214" spans="1:18" ht="13.5" x14ac:dyDescent="0.15">
      <c r="A214" s="1723" t="s">
        <v>45</v>
      </c>
      <c r="B214" s="1724"/>
      <c r="C214" s="1724"/>
      <c r="D214" s="1724"/>
      <c r="E214" s="1724"/>
      <c r="F214" s="1724"/>
      <c r="G214" s="1724"/>
      <c r="H214" s="1725"/>
      <c r="I214" s="1726" t="s">
        <v>45</v>
      </c>
      <c r="J214" s="1727"/>
      <c r="K214" s="1728"/>
      <c r="L214" s="1229"/>
      <c r="M214" s="1230">
        <f t="shared" si="20"/>
        <v>0</v>
      </c>
      <c r="N214" s="1217"/>
      <c r="O214" s="1217"/>
      <c r="P214" s="1218"/>
      <c r="Q214" s="1219"/>
    </row>
    <row r="215" spans="1:18" ht="13.5" x14ac:dyDescent="0.15">
      <c r="A215" s="1391"/>
      <c r="B215" s="1391"/>
      <c r="C215" s="1391"/>
      <c r="D215" s="1391"/>
      <c r="E215" s="1391"/>
      <c r="F215" s="1391"/>
      <c r="G215" s="1391"/>
      <c r="H215" s="1391"/>
      <c r="I215" s="1392"/>
      <c r="J215" s="1392"/>
      <c r="K215" s="1392"/>
      <c r="L215" s="1393"/>
      <c r="M215" s="1393"/>
      <c r="N215" s="1394"/>
      <c r="O215" s="1394"/>
      <c r="P215" s="1395"/>
      <c r="Q215" s="1394"/>
    </row>
    <row r="216" spans="1:18" ht="12.75" x14ac:dyDescent="0.2">
      <c r="L216" s="1231"/>
      <c r="M216" s="1231"/>
    </row>
    <row r="217" spans="1:18" x14ac:dyDescent="0.15">
      <c r="A217" s="1729" t="s">
        <v>2</v>
      </c>
      <c r="B217" s="1730"/>
      <c r="C217" s="1731" t="s">
        <v>2288</v>
      </c>
      <c r="D217" s="1732"/>
      <c r="E217" s="1733"/>
      <c r="F217" s="1220"/>
      <c r="G217" s="1220"/>
      <c r="H217" s="1220"/>
      <c r="I217" s="1221" t="s">
        <v>328</v>
      </c>
      <c r="J217" s="1737" t="s">
        <v>2289</v>
      </c>
      <c r="K217" s="1737"/>
      <c r="L217" s="1737"/>
      <c r="M217" s="1737"/>
      <c r="N217" s="1221"/>
      <c r="O217" s="1222"/>
      <c r="P217" s="1222"/>
      <c r="Q217" s="1222"/>
    </row>
    <row r="218" spans="1:18" x14ac:dyDescent="0.15">
      <c r="A218" s="1729"/>
      <c r="B218" s="1730"/>
      <c r="C218" s="1734"/>
      <c r="D218" s="1735"/>
      <c r="E218" s="1736"/>
      <c r="F218" s="1220"/>
      <c r="G218" s="1220"/>
      <c r="H218" s="1220"/>
      <c r="I218" s="1220"/>
      <c r="J218" s="1738" t="s">
        <v>2290</v>
      </c>
      <c r="K218" s="1738"/>
      <c r="L218" s="1738"/>
      <c r="M218" s="1738"/>
      <c r="N218" s="1220"/>
      <c r="O218" s="1722"/>
      <c r="P218" s="1722"/>
      <c r="Q218" s="1722"/>
    </row>
    <row r="219" spans="1:18" x14ac:dyDescent="0.15">
      <c r="A219" s="1220"/>
      <c r="B219" s="1220"/>
      <c r="C219" s="1220"/>
      <c r="D219" s="1220"/>
      <c r="E219" s="1220"/>
      <c r="F219" s="1220"/>
      <c r="G219" s="1220"/>
      <c r="H219" s="1220"/>
      <c r="I219" s="1220"/>
      <c r="J219" s="1220"/>
      <c r="K219" s="1220"/>
      <c r="L219" s="1223"/>
      <c r="M219" s="1220"/>
      <c r="N219" s="1220"/>
      <c r="O219" s="1220"/>
      <c r="P219" s="1220"/>
      <c r="Q219" s="1220"/>
    </row>
    <row r="221" spans="1:18" ht="18" x14ac:dyDescent="0.15">
      <c r="A221" s="1224" t="s">
        <v>866</v>
      </c>
      <c r="B221" s="1225" t="s">
        <v>870</v>
      </c>
      <c r="C221" s="1224" t="s">
        <v>869</v>
      </c>
    </row>
    <row r="222" spans="1:18" ht="36" x14ac:dyDescent="0.2">
      <c r="A222" s="1388" t="s">
        <v>942</v>
      </c>
      <c r="B222" s="1087">
        <f>SUM(L8:L24)</f>
        <v>57415000</v>
      </c>
      <c r="C222" s="1130"/>
    </row>
    <row r="223" spans="1:18" ht="36" x14ac:dyDescent="0.2">
      <c r="A223" s="459" t="s">
        <v>2294</v>
      </c>
      <c r="B223" s="1087">
        <f>SUM(L25:L147)</f>
        <v>120038396</v>
      </c>
      <c r="C223" s="1130"/>
    </row>
    <row r="224" spans="1:18" ht="36" x14ac:dyDescent="0.2">
      <c r="A224" s="459" t="s">
        <v>754</v>
      </c>
      <c r="B224" s="615">
        <f>SUM(L148:L192)</f>
        <v>1185100000</v>
      </c>
      <c r="C224" s="1130"/>
    </row>
    <row r="225" spans="1:3" ht="48" x14ac:dyDescent="0.2">
      <c r="A225" s="459" t="s">
        <v>2305</v>
      </c>
      <c r="B225" s="615">
        <f>SUM(L11:L13)</f>
        <v>39500000</v>
      </c>
      <c r="C225" s="1130"/>
    </row>
    <row r="226" spans="1:3" ht="36" x14ac:dyDescent="0.2">
      <c r="A226" s="459" t="s">
        <v>943</v>
      </c>
      <c r="B226" s="615">
        <f>SUM(L195:L204)</f>
        <v>14561400</v>
      </c>
      <c r="C226" s="1130"/>
    </row>
    <row r="227" spans="1:3" ht="36" x14ac:dyDescent="0.2">
      <c r="A227" s="459" t="s">
        <v>753</v>
      </c>
      <c r="B227" s="1087">
        <f>SUM(L205:L213)</f>
        <v>39800000</v>
      </c>
      <c r="C227" s="1130"/>
    </row>
    <row r="228" spans="1:3" ht="48" x14ac:dyDescent="0.2">
      <c r="A228" s="459" t="s">
        <v>2354</v>
      </c>
      <c r="B228" s="1087">
        <f>SUM(L193:L194)</f>
        <v>350000</v>
      </c>
      <c r="C228" s="1130"/>
    </row>
    <row r="229" spans="1:3" ht="17.25" customHeight="1" x14ac:dyDescent="0.15">
      <c r="A229" s="1226" t="s">
        <v>758</v>
      </c>
      <c r="B229" s="1011">
        <f>SUM(B222:B228)</f>
        <v>1456764796</v>
      </c>
      <c r="C229" s="1130"/>
    </row>
  </sheetData>
  <protectedRanges>
    <protectedRange sqref="L108:M117 L198:M204" name="Rango1_1_1_6_1"/>
    <protectedRange sqref="N108:O117 N198:O204" name="Rango1_1_1_1_5_1"/>
    <protectedRange sqref="L14:O24 L104:O107 L193:O197" name="Rango1_1_1_2_1_1"/>
    <protectedRange sqref="L103:M103" name="Rango1_1_1_3_1_1"/>
    <protectedRange sqref="N103:O103" name="Rango1_1_1_1_1_1_1"/>
    <protectedRange sqref="L76:M102" name="Rango1_1_1_4_1_1"/>
    <protectedRange sqref="N76:O102" name="Rango1_1_1_1_2_1_1"/>
    <protectedRange sqref="N62:O75" name="Rango1_1_1_1_3_1_1"/>
    <protectedRange sqref="L59:M61" name="Rango1_1_1_5_1_1"/>
    <protectedRange sqref="N59:O61" name="Rango1_1_1_1_4_1_1"/>
    <protectedRange sqref="N45:O58 N185:O192" name="Rango1_1_1_1_6_1_1"/>
    <protectedRange sqref="L165:M184" name="Rango1_1_1_8_1_1"/>
    <protectedRange sqref="N165:O184" name="Rango1_1_1_1_8_1_1"/>
    <protectedRange sqref="N43:O44 N148:O164" name="Rango1_1_1_1_9_1_1"/>
    <protectedRange sqref="L25:M42 P8:P117 L8:M13 P148:P204" name="Rango1_1_1_9_1_1"/>
    <protectedRange sqref="N25:O42 N8:O13" name="Rango1_1_1_1_10_1_1"/>
    <protectedRange sqref="L214:P215" name="Rango1_1_1_1"/>
  </protectedRanges>
  <sortState ref="A8:R221">
    <sortCondition ref="J8:J221"/>
  </sortState>
  <mergeCells count="20">
    <mergeCell ref="A1:A5"/>
    <mergeCell ref="B1:D5"/>
    <mergeCell ref="F1:G1"/>
    <mergeCell ref="H1:H5"/>
    <mergeCell ref="I1:I5"/>
    <mergeCell ref="Q1:Q5"/>
    <mergeCell ref="E2:E3"/>
    <mergeCell ref="F2:G2"/>
    <mergeCell ref="O2:O3"/>
    <mergeCell ref="F3:G3"/>
    <mergeCell ref="F4:G4"/>
    <mergeCell ref="F5:G5"/>
    <mergeCell ref="J1:N5"/>
    <mergeCell ref="O218:Q218"/>
    <mergeCell ref="A214:H214"/>
    <mergeCell ref="I214:K214"/>
    <mergeCell ref="A217:B218"/>
    <mergeCell ref="C217:E218"/>
    <mergeCell ref="J217:M217"/>
    <mergeCell ref="J218:M218"/>
  </mergeCells>
  <pageMargins left="0.70866141732283472" right="0.70866141732283472" top="0.74803149606299213" bottom="0.74803149606299213" header="0.31496062992125984" footer="0.31496062992125984"/>
  <pageSetup paperSize="5"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opLeftCell="A12" workbookViewId="0">
      <selection activeCell="C28" sqref="C28"/>
    </sheetView>
  </sheetViews>
  <sheetFormatPr baseColWidth="10" defaultRowHeight="13.5" x14ac:dyDescent="0.25"/>
  <cols>
    <col min="1" max="1" width="18" style="420" customWidth="1"/>
    <col min="2" max="2" width="24.7109375" style="420" customWidth="1"/>
    <col min="3" max="3" width="24.7109375" style="374" customWidth="1"/>
    <col min="4" max="4" width="24.7109375" style="420" customWidth="1"/>
    <col min="5" max="6" width="14.7109375" style="420" customWidth="1"/>
    <col min="7" max="7" width="17.85546875" style="420" customWidth="1"/>
    <col min="8" max="8" width="14.7109375" style="420" customWidth="1"/>
    <col min="9" max="9" width="18" style="420" customWidth="1"/>
    <col min="10" max="10" width="14.5703125" style="420" customWidth="1"/>
    <col min="11" max="11" width="16.42578125" style="420" customWidth="1"/>
    <col min="12" max="12" width="25.5703125" style="420" customWidth="1"/>
    <col min="13" max="13" width="21.28515625" style="420" customWidth="1"/>
    <col min="14" max="14" width="14" style="420" customWidth="1"/>
    <col min="15" max="15" width="14.7109375" style="420" customWidth="1"/>
    <col min="16" max="16" width="31.7109375" style="420" customWidth="1"/>
    <col min="17" max="17" width="14.7109375" style="420" customWidth="1"/>
    <col min="18" max="256" width="11.42578125" style="420"/>
    <col min="257" max="257" width="18" style="420" customWidth="1"/>
    <col min="258" max="260" width="24.7109375" style="420" customWidth="1"/>
    <col min="261" max="262" width="14.7109375" style="420" customWidth="1"/>
    <col min="263" max="263" width="17.85546875" style="420" customWidth="1"/>
    <col min="264" max="264" width="14.7109375" style="420" customWidth="1"/>
    <col min="265" max="265" width="18" style="420" customWidth="1"/>
    <col min="266" max="266" width="14.5703125" style="420" customWidth="1"/>
    <col min="267" max="267" width="16.42578125" style="420" customWidth="1"/>
    <col min="268" max="268" width="15.5703125" style="420" customWidth="1"/>
    <col min="269" max="269" width="15.42578125" style="420" customWidth="1"/>
    <col min="270" max="270" width="14" style="420" customWidth="1"/>
    <col min="271" max="271" width="14.7109375" style="420" customWidth="1"/>
    <col min="272" max="272" width="31.7109375" style="420" customWidth="1"/>
    <col min="273" max="273" width="14.7109375" style="420" customWidth="1"/>
    <col min="274" max="512" width="11.42578125" style="420"/>
    <col min="513" max="513" width="18" style="420" customWidth="1"/>
    <col min="514" max="516" width="24.7109375" style="420" customWidth="1"/>
    <col min="517" max="518" width="14.7109375" style="420" customWidth="1"/>
    <col min="519" max="519" width="17.85546875" style="420" customWidth="1"/>
    <col min="520" max="520" width="14.7109375" style="420" customWidth="1"/>
    <col min="521" max="521" width="18" style="420" customWidth="1"/>
    <col min="522" max="522" width="14.5703125" style="420" customWidth="1"/>
    <col min="523" max="523" width="16.42578125" style="420" customWidth="1"/>
    <col min="524" max="524" width="15.5703125" style="420" customWidth="1"/>
    <col min="525" max="525" width="15.42578125" style="420" customWidth="1"/>
    <col min="526" max="526" width="14" style="420" customWidth="1"/>
    <col min="527" max="527" width="14.7109375" style="420" customWidth="1"/>
    <col min="528" max="528" width="31.7109375" style="420" customWidth="1"/>
    <col min="529" max="529" width="14.7109375" style="420" customWidth="1"/>
    <col min="530" max="768" width="11.42578125" style="420"/>
    <col min="769" max="769" width="18" style="420" customWidth="1"/>
    <col min="770" max="772" width="24.7109375" style="420" customWidth="1"/>
    <col min="773" max="774" width="14.7109375" style="420" customWidth="1"/>
    <col min="775" max="775" width="17.85546875" style="420" customWidth="1"/>
    <col min="776" max="776" width="14.7109375" style="420" customWidth="1"/>
    <col min="777" max="777" width="18" style="420" customWidth="1"/>
    <col min="778" max="778" width="14.5703125" style="420" customWidth="1"/>
    <col min="779" max="779" width="16.42578125" style="420" customWidth="1"/>
    <col min="780" max="780" width="15.5703125" style="420" customWidth="1"/>
    <col min="781" max="781" width="15.42578125" style="420" customWidth="1"/>
    <col min="782" max="782" width="14" style="420" customWidth="1"/>
    <col min="783" max="783" width="14.7109375" style="420" customWidth="1"/>
    <col min="784" max="784" width="31.7109375" style="420" customWidth="1"/>
    <col min="785" max="785" width="14.7109375" style="420" customWidth="1"/>
    <col min="786" max="1024" width="11.42578125" style="420"/>
    <col min="1025" max="1025" width="18" style="420" customWidth="1"/>
    <col min="1026" max="1028" width="24.7109375" style="420" customWidth="1"/>
    <col min="1029" max="1030" width="14.7109375" style="420" customWidth="1"/>
    <col min="1031" max="1031" width="17.85546875" style="420" customWidth="1"/>
    <col min="1032" max="1032" width="14.7109375" style="420" customWidth="1"/>
    <col min="1033" max="1033" width="18" style="420" customWidth="1"/>
    <col min="1034" max="1034" width="14.5703125" style="420" customWidth="1"/>
    <col min="1035" max="1035" width="16.42578125" style="420" customWidth="1"/>
    <col min="1036" max="1036" width="15.5703125" style="420" customWidth="1"/>
    <col min="1037" max="1037" width="15.42578125" style="420" customWidth="1"/>
    <col min="1038" max="1038" width="14" style="420" customWidth="1"/>
    <col min="1039" max="1039" width="14.7109375" style="420" customWidth="1"/>
    <col min="1040" max="1040" width="31.7109375" style="420" customWidth="1"/>
    <col min="1041" max="1041" width="14.7109375" style="420" customWidth="1"/>
    <col min="1042" max="1280" width="11.42578125" style="420"/>
    <col min="1281" max="1281" width="18" style="420" customWidth="1"/>
    <col min="1282" max="1284" width="24.7109375" style="420" customWidth="1"/>
    <col min="1285" max="1286" width="14.7109375" style="420" customWidth="1"/>
    <col min="1287" max="1287" width="17.85546875" style="420" customWidth="1"/>
    <col min="1288" max="1288" width="14.7109375" style="420" customWidth="1"/>
    <col min="1289" max="1289" width="18" style="420" customWidth="1"/>
    <col min="1290" max="1290" width="14.5703125" style="420" customWidth="1"/>
    <col min="1291" max="1291" width="16.42578125" style="420" customWidth="1"/>
    <col min="1292" max="1292" width="15.5703125" style="420" customWidth="1"/>
    <col min="1293" max="1293" width="15.42578125" style="420" customWidth="1"/>
    <col min="1294" max="1294" width="14" style="420" customWidth="1"/>
    <col min="1295" max="1295" width="14.7109375" style="420" customWidth="1"/>
    <col min="1296" max="1296" width="31.7109375" style="420" customWidth="1"/>
    <col min="1297" max="1297" width="14.7109375" style="420" customWidth="1"/>
    <col min="1298" max="1536" width="11.42578125" style="420"/>
    <col min="1537" max="1537" width="18" style="420" customWidth="1"/>
    <col min="1538" max="1540" width="24.7109375" style="420" customWidth="1"/>
    <col min="1541" max="1542" width="14.7109375" style="420" customWidth="1"/>
    <col min="1543" max="1543" width="17.85546875" style="420" customWidth="1"/>
    <col min="1544" max="1544" width="14.7109375" style="420" customWidth="1"/>
    <col min="1545" max="1545" width="18" style="420" customWidth="1"/>
    <col min="1546" max="1546" width="14.5703125" style="420" customWidth="1"/>
    <col min="1547" max="1547" width="16.42578125" style="420" customWidth="1"/>
    <col min="1548" max="1548" width="15.5703125" style="420" customWidth="1"/>
    <col min="1549" max="1549" width="15.42578125" style="420" customWidth="1"/>
    <col min="1550" max="1550" width="14" style="420" customWidth="1"/>
    <col min="1551" max="1551" width="14.7109375" style="420" customWidth="1"/>
    <col min="1552" max="1552" width="31.7109375" style="420" customWidth="1"/>
    <col min="1553" max="1553" width="14.7109375" style="420" customWidth="1"/>
    <col min="1554" max="1792" width="11.42578125" style="420"/>
    <col min="1793" max="1793" width="18" style="420" customWidth="1"/>
    <col min="1794" max="1796" width="24.7109375" style="420" customWidth="1"/>
    <col min="1797" max="1798" width="14.7109375" style="420" customWidth="1"/>
    <col min="1799" max="1799" width="17.85546875" style="420" customWidth="1"/>
    <col min="1800" max="1800" width="14.7109375" style="420" customWidth="1"/>
    <col min="1801" max="1801" width="18" style="420" customWidth="1"/>
    <col min="1802" max="1802" width="14.5703125" style="420" customWidth="1"/>
    <col min="1803" max="1803" width="16.42578125" style="420" customWidth="1"/>
    <col min="1804" max="1804" width="15.5703125" style="420" customWidth="1"/>
    <col min="1805" max="1805" width="15.42578125" style="420" customWidth="1"/>
    <col min="1806" max="1806" width="14" style="420" customWidth="1"/>
    <col min="1807" max="1807" width="14.7109375" style="420" customWidth="1"/>
    <col min="1808" max="1808" width="31.7109375" style="420" customWidth="1"/>
    <col min="1809" max="1809" width="14.7109375" style="420" customWidth="1"/>
    <col min="1810" max="2048" width="11.42578125" style="420"/>
    <col min="2049" max="2049" width="18" style="420" customWidth="1"/>
    <col min="2050" max="2052" width="24.7109375" style="420" customWidth="1"/>
    <col min="2053" max="2054" width="14.7109375" style="420" customWidth="1"/>
    <col min="2055" max="2055" width="17.85546875" style="420" customWidth="1"/>
    <col min="2056" max="2056" width="14.7109375" style="420" customWidth="1"/>
    <col min="2057" max="2057" width="18" style="420" customWidth="1"/>
    <col min="2058" max="2058" width="14.5703125" style="420" customWidth="1"/>
    <col min="2059" max="2059" width="16.42578125" style="420" customWidth="1"/>
    <col min="2060" max="2060" width="15.5703125" style="420" customWidth="1"/>
    <col min="2061" max="2061" width="15.42578125" style="420" customWidth="1"/>
    <col min="2062" max="2062" width="14" style="420" customWidth="1"/>
    <col min="2063" max="2063" width="14.7109375" style="420" customWidth="1"/>
    <col min="2064" max="2064" width="31.7109375" style="420" customWidth="1"/>
    <col min="2065" max="2065" width="14.7109375" style="420" customWidth="1"/>
    <col min="2066" max="2304" width="11.42578125" style="420"/>
    <col min="2305" max="2305" width="18" style="420" customWidth="1"/>
    <col min="2306" max="2308" width="24.7109375" style="420" customWidth="1"/>
    <col min="2309" max="2310" width="14.7109375" style="420" customWidth="1"/>
    <col min="2311" max="2311" width="17.85546875" style="420" customWidth="1"/>
    <col min="2312" max="2312" width="14.7109375" style="420" customWidth="1"/>
    <col min="2313" max="2313" width="18" style="420" customWidth="1"/>
    <col min="2314" max="2314" width="14.5703125" style="420" customWidth="1"/>
    <col min="2315" max="2315" width="16.42578125" style="420" customWidth="1"/>
    <col min="2316" max="2316" width="15.5703125" style="420" customWidth="1"/>
    <col min="2317" max="2317" width="15.42578125" style="420" customWidth="1"/>
    <col min="2318" max="2318" width="14" style="420" customWidth="1"/>
    <col min="2319" max="2319" width="14.7109375" style="420" customWidth="1"/>
    <col min="2320" max="2320" width="31.7109375" style="420" customWidth="1"/>
    <col min="2321" max="2321" width="14.7109375" style="420" customWidth="1"/>
    <col min="2322" max="2560" width="11.42578125" style="420"/>
    <col min="2561" max="2561" width="18" style="420" customWidth="1"/>
    <col min="2562" max="2564" width="24.7109375" style="420" customWidth="1"/>
    <col min="2565" max="2566" width="14.7109375" style="420" customWidth="1"/>
    <col min="2567" max="2567" width="17.85546875" style="420" customWidth="1"/>
    <col min="2568" max="2568" width="14.7109375" style="420" customWidth="1"/>
    <col min="2569" max="2569" width="18" style="420" customWidth="1"/>
    <col min="2570" max="2570" width="14.5703125" style="420" customWidth="1"/>
    <col min="2571" max="2571" width="16.42578125" style="420" customWidth="1"/>
    <col min="2572" max="2572" width="15.5703125" style="420" customWidth="1"/>
    <col min="2573" max="2573" width="15.42578125" style="420" customWidth="1"/>
    <col min="2574" max="2574" width="14" style="420" customWidth="1"/>
    <col min="2575" max="2575" width="14.7109375" style="420" customWidth="1"/>
    <col min="2576" max="2576" width="31.7109375" style="420" customWidth="1"/>
    <col min="2577" max="2577" width="14.7109375" style="420" customWidth="1"/>
    <col min="2578" max="2816" width="11.42578125" style="420"/>
    <col min="2817" max="2817" width="18" style="420" customWidth="1"/>
    <col min="2818" max="2820" width="24.7109375" style="420" customWidth="1"/>
    <col min="2821" max="2822" width="14.7109375" style="420" customWidth="1"/>
    <col min="2823" max="2823" width="17.85546875" style="420" customWidth="1"/>
    <col min="2824" max="2824" width="14.7109375" style="420" customWidth="1"/>
    <col min="2825" max="2825" width="18" style="420" customWidth="1"/>
    <col min="2826" max="2826" width="14.5703125" style="420" customWidth="1"/>
    <col min="2827" max="2827" width="16.42578125" style="420" customWidth="1"/>
    <col min="2828" max="2828" width="15.5703125" style="420" customWidth="1"/>
    <col min="2829" max="2829" width="15.42578125" style="420" customWidth="1"/>
    <col min="2830" max="2830" width="14" style="420" customWidth="1"/>
    <col min="2831" max="2831" width="14.7109375" style="420" customWidth="1"/>
    <col min="2832" max="2832" width="31.7109375" style="420" customWidth="1"/>
    <col min="2833" max="2833" width="14.7109375" style="420" customWidth="1"/>
    <col min="2834" max="3072" width="11.42578125" style="420"/>
    <col min="3073" max="3073" width="18" style="420" customWidth="1"/>
    <col min="3074" max="3076" width="24.7109375" style="420" customWidth="1"/>
    <col min="3077" max="3078" width="14.7109375" style="420" customWidth="1"/>
    <col min="3079" max="3079" width="17.85546875" style="420" customWidth="1"/>
    <col min="3080" max="3080" width="14.7109375" style="420" customWidth="1"/>
    <col min="3081" max="3081" width="18" style="420" customWidth="1"/>
    <col min="3082" max="3082" width="14.5703125" style="420" customWidth="1"/>
    <col min="3083" max="3083" width="16.42578125" style="420" customWidth="1"/>
    <col min="3084" max="3084" width="15.5703125" style="420" customWidth="1"/>
    <col min="3085" max="3085" width="15.42578125" style="420" customWidth="1"/>
    <col min="3086" max="3086" width="14" style="420" customWidth="1"/>
    <col min="3087" max="3087" width="14.7109375" style="420" customWidth="1"/>
    <col min="3088" max="3088" width="31.7109375" style="420" customWidth="1"/>
    <col min="3089" max="3089" width="14.7109375" style="420" customWidth="1"/>
    <col min="3090" max="3328" width="11.42578125" style="420"/>
    <col min="3329" max="3329" width="18" style="420" customWidth="1"/>
    <col min="3330" max="3332" width="24.7109375" style="420" customWidth="1"/>
    <col min="3333" max="3334" width="14.7109375" style="420" customWidth="1"/>
    <col min="3335" max="3335" width="17.85546875" style="420" customWidth="1"/>
    <col min="3336" max="3336" width="14.7109375" style="420" customWidth="1"/>
    <col min="3337" max="3337" width="18" style="420" customWidth="1"/>
    <col min="3338" max="3338" width="14.5703125" style="420" customWidth="1"/>
    <col min="3339" max="3339" width="16.42578125" style="420" customWidth="1"/>
    <col min="3340" max="3340" width="15.5703125" style="420" customWidth="1"/>
    <col min="3341" max="3341" width="15.42578125" style="420" customWidth="1"/>
    <col min="3342" max="3342" width="14" style="420" customWidth="1"/>
    <col min="3343" max="3343" width="14.7109375" style="420" customWidth="1"/>
    <col min="3344" max="3344" width="31.7109375" style="420" customWidth="1"/>
    <col min="3345" max="3345" width="14.7109375" style="420" customWidth="1"/>
    <col min="3346" max="3584" width="11.42578125" style="420"/>
    <col min="3585" max="3585" width="18" style="420" customWidth="1"/>
    <col min="3586" max="3588" width="24.7109375" style="420" customWidth="1"/>
    <col min="3589" max="3590" width="14.7109375" style="420" customWidth="1"/>
    <col min="3591" max="3591" width="17.85546875" style="420" customWidth="1"/>
    <col min="3592" max="3592" width="14.7109375" style="420" customWidth="1"/>
    <col min="3593" max="3593" width="18" style="420" customWidth="1"/>
    <col min="3594" max="3594" width="14.5703125" style="420" customWidth="1"/>
    <col min="3595" max="3595" width="16.42578125" style="420" customWidth="1"/>
    <col min="3596" max="3596" width="15.5703125" style="420" customWidth="1"/>
    <col min="3597" max="3597" width="15.42578125" style="420" customWidth="1"/>
    <col min="3598" max="3598" width="14" style="420" customWidth="1"/>
    <col min="3599" max="3599" width="14.7109375" style="420" customWidth="1"/>
    <col min="3600" max="3600" width="31.7109375" style="420" customWidth="1"/>
    <col min="3601" max="3601" width="14.7109375" style="420" customWidth="1"/>
    <col min="3602" max="3840" width="11.42578125" style="420"/>
    <col min="3841" max="3841" width="18" style="420" customWidth="1"/>
    <col min="3842" max="3844" width="24.7109375" style="420" customWidth="1"/>
    <col min="3845" max="3846" width="14.7109375" style="420" customWidth="1"/>
    <col min="3847" max="3847" width="17.85546875" style="420" customWidth="1"/>
    <col min="3848" max="3848" width="14.7109375" style="420" customWidth="1"/>
    <col min="3849" max="3849" width="18" style="420" customWidth="1"/>
    <col min="3850" max="3850" width="14.5703125" style="420" customWidth="1"/>
    <col min="3851" max="3851" width="16.42578125" style="420" customWidth="1"/>
    <col min="3852" max="3852" width="15.5703125" style="420" customWidth="1"/>
    <col min="3853" max="3853" width="15.42578125" style="420" customWidth="1"/>
    <col min="3854" max="3854" width="14" style="420" customWidth="1"/>
    <col min="3855" max="3855" width="14.7109375" style="420" customWidth="1"/>
    <col min="3856" max="3856" width="31.7109375" style="420" customWidth="1"/>
    <col min="3857" max="3857" width="14.7109375" style="420" customWidth="1"/>
    <col min="3858" max="4096" width="11.42578125" style="420"/>
    <col min="4097" max="4097" width="18" style="420" customWidth="1"/>
    <col min="4098" max="4100" width="24.7109375" style="420" customWidth="1"/>
    <col min="4101" max="4102" width="14.7109375" style="420" customWidth="1"/>
    <col min="4103" max="4103" width="17.85546875" style="420" customWidth="1"/>
    <col min="4104" max="4104" width="14.7109375" style="420" customWidth="1"/>
    <col min="4105" max="4105" width="18" style="420" customWidth="1"/>
    <col min="4106" max="4106" width="14.5703125" style="420" customWidth="1"/>
    <col min="4107" max="4107" width="16.42578125" style="420" customWidth="1"/>
    <col min="4108" max="4108" width="15.5703125" style="420" customWidth="1"/>
    <col min="4109" max="4109" width="15.42578125" style="420" customWidth="1"/>
    <col min="4110" max="4110" width="14" style="420" customWidth="1"/>
    <col min="4111" max="4111" width="14.7109375" style="420" customWidth="1"/>
    <col min="4112" max="4112" width="31.7109375" style="420" customWidth="1"/>
    <col min="4113" max="4113" width="14.7109375" style="420" customWidth="1"/>
    <col min="4114" max="4352" width="11.42578125" style="420"/>
    <col min="4353" max="4353" width="18" style="420" customWidth="1"/>
    <col min="4354" max="4356" width="24.7109375" style="420" customWidth="1"/>
    <col min="4357" max="4358" width="14.7109375" style="420" customWidth="1"/>
    <col min="4359" max="4359" width="17.85546875" style="420" customWidth="1"/>
    <col min="4360" max="4360" width="14.7109375" style="420" customWidth="1"/>
    <col min="4361" max="4361" width="18" style="420" customWidth="1"/>
    <col min="4362" max="4362" width="14.5703125" style="420" customWidth="1"/>
    <col min="4363" max="4363" width="16.42578125" style="420" customWidth="1"/>
    <col min="4364" max="4364" width="15.5703125" style="420" customWidth="1"/>
    <col min="4365" max="4365" width="15.42578125" style="420" customWidth="1"/>
    <col min="4366" max="4366" width="14" style="420" customWidth="1"/>
    <col min="4367" max="4367" width="14.7109375" style="420" customWidth="1"/>
    <col min="4368" max="4368" width="31.7109375" style="420" customWidth="1"/>
    <col min="4369" max="4369" width="14.7109375" style="420" customWidth="1"/>
    <col min="4370" max="4608" width="11.42578125" style="420"/>
    <col min="4609" max="4609" width="18" style="420" customWidth="1"/>
    <col min="4610" max="4612" width="24.7109375" style="420" customWidth="1"/>
    <col min="4613" max="4614" width="14.7109375" style="420" customWidth="1"/>
    <col min="4615" max="4615" width="17.85546875" style="420" customWidth="1"/>
    <col min="4616" max="4616" width="14.7109375" style="420" customWidth="1"/>
    <col min="4617" max="4617" width="18" style="420" customWidth="1"/>
    <col min="4618" max="4618" width="14.5703125" style="420" customWidth="1"/>
    <col min="4619" max="4619" width="16.42578125" style="420" customWidth="1"/>
    <col min="4620" max="4620" width="15.5703125" style="420" customWidth="1"/>
    <col min="4621" max="4621" width="15.42578125" style="420" customWidth="1"/>
    <col min="4622" max="4622" width="14" style="420" customWidth="1"/>
    <col min="4623" max="4623" width="14.7109375" style="420" customWidth="1"/>
    <col min="4624" max="4624" width="31.7109375" style="420" customWidth="1"/>
    <col min="4625" max="4625" width="14.7109375" style="420" customWidth="1"/>
    <col min="4626" max="4864" width="11.42578125" style="420"/>
    <col min="4865" max="4865" width="18" style="420" customWidth="1"/>
    <col min="4866" max="4868" width="24.7109375" style="420" customWidth="1"/>
    <col min="4869" max="4870" width="14.7109375" style="420" customWidth="1"/>
    <col min="4871" max="4871" width="17.85546875" style="420" customWidth="1"/>
    <col min="4872" max="4872" width="14.7109375" style="420" customWidth="1"/>
    <col min="4873" max="4873" width="18" style="420" customWidth="1"/>
    <col min="4874" max="4874" width="14.5703125" style="420" customWidth="1"/>
    <col min="4875" max="4875" width="16.42578125" style="420" customWidth="1"/>
    <col min="4876" max="4876" width="15.5703125" style="420" customWidth="1"/>
    <col min="4877" max="4877" width="15.42578125" style="420" customWidth="1"/>
    <col min="4878" max="4878" width="14" style="420" customWidth="1"/>
    <col min="4879" max="4879" width="14.7109375" style="420" customWidth="1"/>
    <col min="4880" max="4880" width="31.7109375" style="420" customWidth="1"/>
    <col min="4881" max="4881" width="14.7109375" style="420" customWidth="1"/>
    <col min="4882" max="5120" width="11.42578125" style="420"/>
    <col min="5121" max="5121" width="18" style="420" customWidth="1"/>
    <col min="5122" max="5124" width="24.7109375" style="420" customWidth="1"/>
    <col min="5125" max="5126" width="14.7109375" style="420" customWidth="1"/>
    <col min="5127" max="5127" width="17.85546875" style="420" customWidth="1"/>
    <col min="5128" max="5128" width="14.7109375" style="420" customWidth="1"/>
    <col min="5129" max="5129" width="18" style="420" customWidth="1"/>
    <col min="5130" max="5130" width="14.5703125" style="420" customWidth="1"/>
    <col min="5131" max="5131" width="16.42578125" style="420" customWidth="1"/>
    <col min="5132" max="5132" width="15.5703125" style="420" customWidth="1"/>
    <col min="5133" max="5133" width="15.42578125" style="420" customWidth="1"/>
    <col min="5134" max="5134" width="14" style="420" customWidth="1"/>
    <col min="5135" max="5135" width="14.7109375" style="420" customWidth="1"/>
    <col min="5136" max="5136" width="31.7109375" style="420" customWidth="1"/>
    <col min="5137" max="5137" width="14.7109375" style="420" customWidth="1"/>
    <col min="5138" max="5376" width="11.42578125" style="420"/>
    <col min="5377" max="5377" width="18" style="420" customWidth="1"/>
    <col min="5378" max="5380" width="24.7109375" style="420" customWidth="1"/>
    <col min="5381" max="5382" width="14.7109375" style="420" customWidth="1"/>
    <col min="5383" max="5383" width="17.85546875" style="420" customWidth="1"/>
    <col min="5384" max="5384" width="14.7109375" style="420" customWidth="1"/>
    <col min="5385" max="5385" width="18" style="420" customWidth="1"/>
    <col min="5386" max="5386" width="14.5703125" style="420" customWidth="1"/>
    <col min="5387" max="5387" width="16.42578125" style="420" customWidth="1"/>
    <col min="5388" max="5388" width="15.5703125" style="420" customWidth="1"/>
    <col min="5389" max="5389" width="15.42578125" style="420" customWidth="1"/>
    <col min="5390" max="5390" width="14" style="420" customWidth="1"/>
    <col min="5391" max="5391" width="14.7109375" style="420" customWidth="1"/>
    <col min="5392" max="5392" width="31.7109375" style="420" customWidth="1"/>
    <col min="5393" max="5393" width="14.7109375" style="420" customWidth="1"/>
    <col min="5394" max="5632" width="11.42578125" style="420"/>
    <col min="5633" max="5633" width="18" style="420" customWidth="1"/>
    <col min="5634" max="5636" width="24.7109375" style="420" customWidth="1"/>
    <col min="5637" max="5638" width="14.7109375" style="420" customWidth="1"/>
    <col min="5639" max="5639" width="17.85546875" style="420" customWidth="1"/>
    <col min="5640" max="5640" width="14.7109375" style="420" customWidth="1"/>
    <col min="5641" max="5641" width="18" style="420" customWidth="1"/>
    <col min="5642" max="5642" width="14.5703125" style="420" customWidth="1"/>
    <col min="5643" max="5643" width="16.42578125" style="420" customWidth="1"/>
    <col min="5644" max="5644" width="15.5703125" style="420" customWidth="1"/>
    <col min="5645" max="5645" width="15.42578125" style="420" customWidth="1"/>
    <col min="5646" max="5646" width="14" style="420" customWidth="1"/>
    <col min="5647" max="5647" width="14.7109375" style="420" customWidth="1"/>
    <col min="5648" max="5648" width="31.7109375" style="420" customWidth="1"/>
    <col min="5649" max="5649" width="14.7109375" style="420" customWidth="1"/>
    <col min="5650" max="5888" width="11.42578125" style="420"/>
    <col min="5889" max="5889" width="18" style="420" customWidth="1"/>
    <col min="5890" max="5892" width="24.7109375" style="420" customWidth="1"/>
    <col min="5893" max="5894" width="14.7109375" style="420" customWidth="1"/>
    <col min="5895" max="5895" width="17.85546875" style="420" customWidth="1"/>
    <col min="5896" max="5896" width="14.7109375" style="420" customWidth="1"/>
    <col min="5897" max="5897" width="18" style="420" customWidth="1"/>
    <col min="5898" max="5898" width="14.5703125" style="420" customWidth="1"/>
    <col min="5899" max="5899" width="16.42578125" style="420" customWidth="1"/>
    <col min="5900" max="5900" width="15.5703125" style="420" customWidth="1"/>
    <col min="5901" max="5901" width="15.42578125" style="420" customWidth="1"/>
    <col min="5902" max="5902" width="14" style="420" customWidth="1"/>
    <col min="5903" max="5903" width="14.7109375" style="420" customWidth="1"/>
    <col min="5904" max="5904" width="31.7109375" style="420" customWidth="1"/>
    <col min="5905" max="5905" width="14.7109375" style="420" customWidth="1"/>
    <col min="5906" max="6144" width="11.42578125" style="420"/>
    <col min="6145" max="6145" width="18" style="420" customWidth="1"/>
    <col min="6146" max="6148" width="24.7109375" style="420" customWidth="1"/>
    <col min="6149" max="6150" width="14.7109375" style="420" customWidth="1"/>
    <col min="6151" max="6151" width="17.85546875" style="420" customWidth="1"/>
    <col min="6152" max="6152" width="14.7109375" style="420" customWidth="1"/>
    <col min="6153" max="6153" width="18" style="420" customWidth="1"/>
    <col min="6154" max="6154" width="14.5703125" style="420" customWidth="1"/>
    <col min="6155" max="6155" width="16.42578125" style="420" customWidth="1"/>
    <col min="6156" max="6156" width="15.5703125" style="420" customWidth="1"/>
    <col min="6157" max="6157" width="15.42578125" style="420" customWidth="1"/>
    <col min="6158" max="6158" width="14" style="420" customWidth="1"/>
    <col min="6159" max="6159" width="14.7109375" style="420" customWidth="1"/>
    <col min="6160" max="6160" width="31.7109375" style="420" customWidth="1"/>
    <col min="6161" max="6161" width="14.7109375" style="420" customWidth="1"/>
    <col min="6162" max="6400" width="11.42578125" style="420"/>
    <col min="6401" max="6401" width="18" style="420" customWidth="1"/>
    <col min="6402" max="6404" width="24.7109375" style="420" customWidth="1"/>
    <col min="6405" max="6406" width="14.7109375" style="420" customWidth="1"/>
    <col min="6407" max="6407" width="17.85546875" style="420" customWidth="1"/>
    <col min="6408" max="6408" width="14.7109375" style="420" customWidth="1"/>
    <col min="6409" max="6409" width="18" style="420" customWidth="1"/>
    <col min="6410" max="6410" width="14.5703125" style="420" customWidth="1"/>
    <col min="6411" max="6411" width="16.42578125" style="420" customWidth="1"/>
    <col min="6412" max="6412" width="15.5703125" style="420" customWidth="1"/>
    <col min="6413" max="6413" width="15.42578125" style="420" customWidth="1"/>
    <col min="6414" max="6414" width="14" style="420" customWidth="1"/>
    <col min="6415" max="6415" width="14.7109375" style="420" customWidth="1"/>
    <col min="6416" max="6416" width="31.7109375" style="420" customWidth="1"/>
    <col min="6417" max="6417" width="14.7109375" style="420" customWidth="1"/>
    <col min="6418" max="6656" width="11.42578125" style="420"/>
    <col min="6657" max="6657" width="18" style="420" customWidth="1"/>
    <col min="6658" max="6660" width="24.7109375" style="420" customWidth="1"/>
    <col min="6661" max="6662" width="14.7109375" style="420" customWidth="1"/>
    <col min="6663" max="6663" width="17.85546875" style="420" customWidth="1"/>
    <col min="6664" max="6664" width="14.7109375" style="420" customWidth="1"/>
    <col min="6665" max="6665" width="18" style="420" customWidth="1"/>
    <col min="6666" max="6666" width="14.5703125" style="420" customWidth="1"/>
    <col min="6667" max="6667" width="16.42578125" style="420" customWidth="1"/>
    <col min="6668" max="6668" width="15.5703125" style="420" customWidth="1"/>
    <col min="6669" max="6669" width="15.42578125" style="420" customWidth="1"/>
    <col min="6670" max="6670" width="14" style="420" customWidth="1"/>
    <col min="6671" max="6671" width="14.7109375" style="420" customWidth="1"/>
    <col min="6672" max="6672" width="31.7109375" style="420" customWidth="1"/>
    <col min="6673" max="6673" width="14.7109375" style="420" customWidth="1"/>
    <col min="6674" max="6912" width="11.42578125" style="420"/>
    <col min="6913" max="6913" width="18" style="420" customWidth="1"/>
    <col min="6914" max="6916" width="24.7109375" style="420" customWidth="1"/>
    <col min="6917" max="6918" width="14.7109375" style="420" customWidth="1"/>
    <col min="6919" max="6919" width="17.85546875" style="420" customWidth="1"/>
    <col min="6920" max="6920" width="14.7109375" style="420" customWidth="1"/>
    <col min="6921" max="6921" width="18" style="420" customWidth="1"/>
    <col min="6922" max="6922" width="14.5703125" style="420" customWidth="1"/>
    <col min="6923" max="6923" width="16.42578125" style="420" customWidth="1"/>
    <col min="6924" max="6924" width="15.5703125" style="420" customWidth="1"/>
    <col min="6925" max="6925" width="15.42578125" style="420" customWidth="1"/>
    <col min="6926" max="6926" width="14" style="420" customWidth="1"/>
    <col min="6927" max="6927" width="14.7109375" style="420" customWidth="1"/>
    <col min="6928" max="6928" width="31.7109375" style="420" customWidth="1"/>
    <col min="6929" max="6929" width="14.7109375" style="420" customWidth="1"/>
    <col min="6930" max="7168" width="11.42578125" style="420"/>
    <col min="7169" max="7169" width="18" style="420" customWidth="1"/>
    <col min="7170" max="7172" width="24.7109375" style="420" customWidth="1"/>
    <col min="7173" max="7174" width="14.7109375" style="420" customWidth="1"/>
    <col min="7175" max="7175" width="17.85546875" style="420" customWidth="1"/>
    <col min="7176" max="7176" width="14.7109375" style="420" customWidth="1"/>
    <col min="7177" max="7177" width="18" style="420" customWidth="1"/>
    <col min="7178" max="7178" width="14.5703125" style="420" customWidth="1"/>
    <col min="7179" max="7179" width="16.42578125" style="420" customWidth="1"/>
    <col min="7180" max="7180" width="15.5703125" style="420" customWidth="1"/>
    <col min="7181" max="7181" width="15.42578125" style="420" customWidth="1"/>
    <col min="7182" max="7182" width="14" style="420" customWidth="1"/>
    <col min="7183" max="7183" width="14.7109375" style="420" customWidth="1"/>
    <col min="7184" max="7184" width="31.7109375" style="420" customWidth="1"/>
    <col min="7185" max="7185" width="14.7109375" style="420" customWidth="1"/>
    <col min="7186" max="7424" width="11.42578125" style="420"/>
    <col min="7425" max="7425" width="18" style="420" customWidth="1"/>
    <col min="7426" max="7428" width="24.7109375" style="420" customWidth="1"/>
    <col min="7429" max="7430" width="14.7109375" style="420" customWidth="1"/>
    <col min="7431" max="7431" width="17.85546875" style="420" customWidth="1"/>
    <col min="7432" max="7432" width="14.7109375" style="420" customWidth="1"/>
    <col min="7433" max="7433" width="18" style="420" customWidth="1"/>
    <col min="7434" max="7434" width="14.5703125" style="420" customWidth="1"/>
    <col min="7435" max="7435" width="16.42578125" style="420" customWidth="1"/>
    <col min="7436" max="7436" width="15.5703125" style="420" customWidth="1"/>
    <col min="7437" max="7437" width="15.42578125" style="420" customWidth="1"/>
    <col min="7438" max="7438" width="14" style="420" customWidth="1"/>
    <col min="7439" max="7439" width="14.7109375" style="420" customWidth="1"/>
    <col min="7440" max="7440" width="31.7109375" style="420" customWidth="1"/>
    <col min="7441" max="7441" width="14.7109375" style="420" customWidth="1"/>
    <col min="7442" max="7680" width="11.42578125" style="420"/>
    <col min="7681" max="7681" width="18" style="420" customWidth="1"/>
    <col min="7682" max="7684" width="24.7109375" style="420" customWidth="1"/>
    <col min="7685" max="7686" width="14.7109375" style="420" customWidth="1"/>
    <col min="7687" max="7687" width="17.85546875" style="420" customWidth="1"/>
    <col min="7688" max="7688" width="14.7109375" style="420" customWidth="1"/>
    <col min="7689" max="7689" width="18" style="420" customWidth="1"/>
    <col min="7690" max="7690" width="14.5703125" style="420" customWidth="1"/>
    <col min="7691" max="7691" width="16.42578125" style="420" customWidth="1"/>
    <col min="7692" max="7692" width="15.5703125" style="420" customWidth="1"/>
    <col min="7693" max="7693" width="15.42578125" style="420" customWidth="1"/>
    <col min="7694" max="7694" width="14" style="420" customWidth="1"/>
    <col min="7695" max="7695" width="14.7109375" style="420" customWidth="1"/>
    <col min="7696" max="7696" width="31.7109375" style="420" customWidth="1"/>
    <col min="7697" max="7697" width="14.7109375" style="420" customWidth="1"/>
    <col min="7698" max="7936" width="11.42578125" style="420"/>
    <col min="7937" max="7937" width="18" style="420" customWidth="1"/>
    <col min="7938" max="7940" width="24.7109375" style="420" customWidth="1"/>
    <col min="7941" max="7942" width="14.7109375" style="420" customWidth="1"/>
    <col min="7943" max="7943" width="17.85546875" style="420" customWidth="1"/>
    <col min="7944" max="7944" width="14.7109375" style="420" customWidth="1"/>
    <col min="7945" max="7945" width="18" style="420" customWidth="1"/>
    <col min="7946" max="7946" width="14.5703125" style="420" customWidth="1"/>
    <col min="7947" max="7947" width="16.42578125" style="420" customWidth="1"/>
    <col min="7948" max="7948" width="15.5703125" style="420" customWidth="1"/>
    <col min="7949" max="7949" width="15.42578125" style="420" customWidth="1"/>
    <col min="7950" max="7950" width="14" style="420" customWidth="1"/>
    <col min="7951" max="7951" width="14.7109375" style="420" customWidth="1"/>
    <col min="7952" max="7952" width="31.7109375" style="420" customWidth="1"/>
    <col min="7953" max="7953" width="14.7109375" style="420" customWidth="1"/>
    <col min="7954" max="8192" width="11.42578125" style="420"/>
    <col min="8193" max="8193" width="18" style="420" customWidth="1"/>
    <col min="8194" max="8196" width="24.7109375" style="420" customWidth="1"/>
    <col min="8197" max="8198" width="14.7109375" style="420" customWidth="1"/>
    <col min="8199" max="8199" width="17.85546875" style="420" customWidth="1"/>
    <col min="8200" max="8200" width="14.7109375" style="420" customWidth="1"/>
    <col min="8201" max="8201" width="18" style="420" customWidth="1"/>
    <col min="8202" max="8202" width="14.5703125" style="420" customWidth="1"/>
    <col min="8203" max="8203" width="16.42578125" style="420" customWidth="1"/>
    <col min="8204" max="8204" width="15.5703125" style="420" customWidth="1"/>
    <col min="8205" max="8205" width="15.42578125" style="420" customWidth="1"/>
    <col min="8206" max="8206" width="14" style="420" customWidth="1"/>
    <col min="8207" max="8207" width="14.7109375" style="420" customWidth="1"/>
    <col min="8208" max="8208" width="31.7109375" style="420" customWidth="1"/>
    <col min="8209" max="8209" width="14.7109375" style="420" customWidth="1"/>
    <col min="8210" max="8448" width="11.42578125" style="420"/>
    <col min="8449" max="8449" width="18" style="420" customWidth="1"/>
    <col min="8450" max="8452" width="24.7109375" style="420" customWidth="1"/>
    <col min="8453" max="8454" width="14.7109375" style="420" customWidth="1"/>
    <col min="8455" max="8455" width="17.85546875" style="420" customWidth="1"/>
    <col min="8456" max="8456" width="14.7109375" style="420" customWidth="1"/>
    <col min="8457" max="8457" width="18" style="420" customWidth="1"/>
    <col min="8458" max="8458" width="14.5703125" style="420" customWidth="1"/>
    <col min="8459" max="8459" width="16.42578125" style="420" customWidth="1"/>
    <col min="8460" max="8460" width="15.5703125" style="420" customWidth="1"/>
    <col min="8461" max="8461" width="15.42578125" style="420" customWidth="1"/>
    <col min="8462" max="8462" width="14" style="420" customWidth="1"/>
    <col min="8463" max="8463" width="14.7109375" style="420" customWidth="1"/>
    <col min="8464" max="8464" width="31.7109375" style="420" customWidth="1"/>
    <col min="8465" max="8465" width="14.7109375" style="420" customWidth="1"/>
    <col min="8466" max="8704" width="11.42578125" style="420"/>
    <col min="8705" max="8705" width="18" style="420" customWidth="1"/>
    <col min="8706" max="8708" width="24.7109375" style="420" customWidth="1"/>
    <col min="8709" max="8710" width="14.7109375" style="420" customWidth="1"/>
    <col min="8711" max="8711" width="17.85546875" style="420" customWidth="1"/>
    <col min="8712" max="8712" width="14.7109375" style="420" customWidth="1"/>
    <col min="8713" max="8713" width="18" style="420" customWidth="1"/>
    <col min="8714" max="8714" width="14.5703125" style="420" customWidth="1"/>
    <col min="8715" max="8715" width="16.42578125" style="420" customWidth="1"/>
    <col min="8716" max="8716" width="15.5703125" style="420" customWidth="1"/>
    <col min="8717" max="8717" width="15.42578125" style="420" customWidth="1"/>
    <col min="8718" max="8718" width="14" style="420" customWidth="1"/>
    <col min="8719" max="8719" width="14.7109375" style="420" customWidth="1"/>
    <col min="8720" max="8720" width="31.7109375" style="420" customWidth="1"/>
    <col min="8721" max="8721" width="14.7109375" style="420" customWidth="1"/>
    <col min="8722" max="8960" width="11.42578125" style="420"/>
    <col min="8961" max="8961" width="18" style="420" customWidth="1"/>
    <col min="8962" max="8964" width="24.7109375" style="420" customWidth="1"/>
    <col min="8965" max="8966" width="14.7109375" style="420" customWidth="1"/>
    <col min="8967" max="8967" width="17.85546875" style="420" customWidth="1"/>
    <col min="8968" max="8968" width="14.7109375" style="420" customWidth="1"/>
    <col min="8969" max="8969" width="18" style="420" customWidth="1"/>
    <col min="8970" max="8970" width="14.5703125" style="420" customWidth="1"/>
    <col min="8971" max="8971" width="16.42578125" style="420" customWidth="1"/>
    <col min="8972" max="8972" width="15.5703125" style="420" customWidth="1"/>
    <col min="8973" max="8973" width="15.42578125" style="420" customWidth="1"/>
    <col min="8974" max="8974" width="14" style="420" customWidth="1"/>
    <col min="8975" max="8975" width="14.7109375" style="420" customWidth="1"/>
    <col min="8976" max="8976" width="31.7109375" style="420" customWidth="1"/>
    <col min="8977" max="8977" width="14.7109375" style="420" customWidth="1"/>
    <col min="8978" max="9216" width="11.42578125" style="420"/>
    <col min="9217" max="9217" width="18" style="420" customWidth="1"/>
    <col min="9218" max="9220" width="24.7109375" style="420" customWidth="1"/>
    <col min="9221" max="9222" width="14.7109375" style="420" customWidth="1"/>
    <col min="9223" max="9223" width="17.85546875" style="420" customWidth="1"/>
    <col min="9224" max="9224" width="14.7109375" style="420" customWidth="1"/>
    <col min="9225" max="9225" width="18" style="420" customWidth="1"/>
    <col min="9226" max="9226" width="14.5703125" style="420" customWidth="1"/>
    <col min="9227" max="9227" width="16.42578125" style="420" customWidth="1"/>
    <col min="9228" max="9228" width="15.5703125" style="420" customWidth="1"/>
    <col min="9229" max="9229" width="15.42578125" style="420" customWidth="1"/>
    <col min="9230" max="9230" width="14" style="420" customWidth="1"/>
    <col min="9231" max="9231" width="14.7109375" style="420" customWidth="1"/>
    <col min="9232" max="9232" width="31.7109375" style="420" customWidth="1"/>
    <col min="9233" max="9233" width="14.7109375" style="420" customWidth="1"/>
    <col min="9234" max="9472" width="11.42578125" style="420"/>
    <col min="9473" max="9473" width="18" style="420" customWidth="1"/>
    <col min="9474" max="9476" width="24.7109375" style="420" customWidth="1"/>
    <col min="9477" max="9478" width="14.7109375" style="420" customWidth="1"/>
    <col min="9479" max="9479" width="17.85546875" style="420" customWidth="1"/>
    <col min="9480" max="9480" width="14.7109375" style="420" customWidth="1"/>
    <col min="9481" max="9481" width="18" style="420" customWidth="1"/>
    <col min="9482" max="9482" width="14.5703125" style="420" customWidth="1"/>
    <col min="9483" max="9483" width="16.42578125" style="420" customWidth="1"/>
    <col min="9484" max="9484" width="15.5703125" style="420" customWidth="1"/>
    <col min="9485" max="9485" width="15.42578125" style="420" customWidth="1"/>
    <col min="9486" max="9486" width="14" style="420" customWidth="1"/>
    <col min="9487" max="9487" width="14.7109375" style="420" customWidth="1"/>
    <col min="9488" max="9488" width="31.7109375" style="420" customWidth="1"/>
    <col min="9489" max="9489" width="14.7109375" style="420" customWidth="1"/>
    <col min="9490" max="9728" width="11.42578125" style="420"/>
    <col min="9729" max="9729" width="18" style="420" customWidth="1"/>
    <col min="9730" max="9732" width="24.7109375" style="420" customWidth="1"/>
    <col min="9733" max="9734" width="14.7109375" style="420" customWidth="1"/>
    <col min="9735" max="9735" width="17.85546875" style="420" customWidth="1"/>
    <col min="9736" max="9736" width="14.7109375" style="420" customWidth="1"/>
    <col min="9737" max="9737" width="18" style="420" customWidth="1"/>
    <col min="9738" max="9738" width="14.5703125" style="420" customWidth="1"/>
    <col min="9739" max="9739" width="16.42578125" style="420" customWidth="1"/>
    <col min="9740" max="9740" width="15.5703125" style="420" customWidth="1"/>
    <col min="9741" max="9741" width="15.42578125" style="420" customWidth="1"/>
    <col min="9742" max="9742" width="14" style="420" customWidth="1"/>
    <col min="9743" max="9743" width="14.7109375" style="420" customWidth="1"/>
    <col min="9744" max="9744" width="31.7109375" style="420" customWidth="1"/>
    <col min="9745" max="9745" width="14.7109375" style="420" customWidth="1"/>
    <col min="9746" max="9984" width="11.42578125" style="420"/>
    <col min="9985" max="9985" width="18" style="420" customWidth="1"/>
    <col min="9986" max="9988" width="24.7109375" style="420" customWidth="1"/>
    <col min="9989" max="9990" width="14.7109375" style="420" customWidth="1"/>
    <col min="9991" max="9991" width="17.85546875" style="420" customWidth="1"/>
    <col min="9992" max="9992" width="14.7109375" style="420" customWidth="1"/>
    <col min="9993" max="9993" width="18" style="420" customWidth="1"/>
    <col min="9994" max="9994" width="14.5703125" style="420" customWidth="1"/>
    <col min="9995" max="9995" width="16.42578125" style="420" customWidth="1"/>
    <col min="9996" max="9996" width="15.5703125" style="420" customWidth="1"/>
    <col min="9997" max="9997" width="15.42578125" style="420" customWidth="1"/>
    <col min="9998" max="9998" width="14" style="420" customWidth="1"/>
    <col min="9999" max="9999" width="14.7109375" style="420" customWidth="1"/>
    <col min="10000" max="10000" width="31.7109375" style="420" customWidth="1"/>
    <col min="10001" max="10001" width="14.7109375" style="420" customWidth="1"/>
    <col min="10002" max="10240" width="11.42578125" style="420"/>
    <col min="10241" max="10241" width="18" style="420" customWidth="1"/>
    <col min="10242" max="10244" width="24.7109375" style="420" customWidth="1"/>
    <col min="10245" max="10246" width="14.7109375" style="420" customWidth="1"/>
    <col min="10247" max="10247" width="17.85546875" style="420" customWidth="1"/>
    <col min="10248" max="10248" width="14.7109375" style="420" customWidth="1"/>
    <col min="10249" max="10249" width="18" style="420" customWidth="1"/>
    <col min="10250" max="10250" width="14.5703125" style="420" customWidth="1"/>
    <col min="10251" max="10251" width="16.42578125" style="420" customWidth="1"/>
    <col min="10252" max="10252" width="15.5703125" style="420" customWidth="1"/>
    <col min="10253" max="10253" width="15.42578125" style="420" customWidth="1"/>
    <col min="10254" max="10254" width="14" style="420" customWidth="1"/>
    <col min="10255" max="10255" width="14.7109375" style="420" customWidth="1"/>
    <col min="10256" max="10256" width="31.7109375" style="420" customWidth="1"/>
    <col min="10257" max="10257" width="14.7109375" style="420" customWidth="1"/>
    <col min="10258" max="10496" width="11.42578125" style="420"/>
    <col min="10497" max="10497" width="18" style="420" customWidth="1"/>
    <col min="10498" max="10500" width="24.7109375" style="420" customWidth="1"/>
    <col min="10501" max="10502" width="14.7109375" style="420" customWidth="1"/>
    <col min="10503" max="10503" width="17.85546875" style="420" customWidth="1"/>
    <col min="10504" max="10504" width="14.7109375" style="420" customWidth="1"/>
    <col min="10505" max="10505" width="18" style="420" customWidth="1"/>
    <col min="10506" max="10506" width="14.5703125" style="420" customWidth="1"/>
    <col min="10507" max="10507" width="16.42578125" style="420" customWidth="1"/>
    <col min="10508" max="10508" width="15.5703125" style="420" customWidth="1"/>
    <col min="10509" max="10509" width="15.42578125" style="420" customWidth="1"/>
    <col min="10510" max="10510" width="14" style="420" customWidth="1"/>
    <col min="10511" max="10511" width="14.7109375" style="420" customWidth="1"/>
    <col min="10512" max="10512" width="31.7109375" style="420" customWidth="1"/>
    <col min="10513" max="10513" width="14.7109375" style="420" customWidth="1"/>
    <col min="10514" max="10752" width="11.42578125" style="420"/>
    <col min="10753" max="10753" width="18" style="420" customWidth="1"/>
    <col min="10754" max="10756" width="24.7109375" style="420" customWidth="1"/>
    <col min="10757" max="10758" width="14.7109375" style="420" customWidth="1"/>
    <col min="10759" max="10759" width="17.85546875" style="420" customWidth="1"/>
    <col min="10760" max="10760" width="14.7109375" style="420" customWidth="1"/>
    <col min="10761" max="10761" width="18" style="420" customWidth="1"/>
    <col min="10762" max="10762" width="14.5703125" style="420" customWidth="1"/>
    <col min="10763" max="10763" width="16.42578125" style="420" customWidth="1"/>
    <col min="10764" max="10764" width="15.5703125" style="420" customWidth="1"/>
    <col min="10765" max="10765" width="15.42578125" style="420" customWidth="1"/>
    <col min="10766" max="10766" width="14" style="420" customWidth="1"/>
    <col min="10767" max="10767" width="14.7109375" style="420" customWidth="1"/>
    <col min="10768" max="10768" width="31.7109375" style="420" customWidth="1"/>
    <col min="10769" max="10769" width="14.7109375" style="420" customWidth="1"/>
    <col min="10770" max="11008" width="11.42578125" style="420"/>
    <col min="11009" max="11009" width="18" style="420" customWidth="1"/>
    <col min="11010" max="11012" width="24.7109375" style="420" customWidth="1"/>
    <col min="11013" max="11014" width="14.7109375" style="420" customWidth="1"/>
    <col min="11015" max="11015" width="17.85546875" style="420" customWidth="1"/>
    <col min="11016" max="11016" width="14.7109375" style="420" customWidth="1"/>
    <col min="11017" max="11017" width="18" style="420" customWidth="1"/>
    <col min="11018" max="11018" width="14.5703125" style="420" customWidth="1"/>
    <col min="11019" max="11019" width="16.42578125" style="420" customWidth="1"/>
    <col min="11020" max="11020" width="15.5703125" style="420" customWidth="1"/>
    <col min="11021" max="11021" width="15.42578125" style="420" customWidth="1"/>
    <col min="11022" max="11022" width="14" style="420" customWidth="1"/>
    <col min="11023" max="11023" width="14.7109375" style="420" customWidth="1"/>
    <col min="11024" max="11024" width="31.7109375" style="420" customWidth="1"/>
    <col min="11025" max="11025" width="14.7109375" style="420" customWidth="1"/>
    <col min="11026" max="11264" width="11.42578125" style="420"/>
    <col min="11265" max="11265" width="18" style="420" customWidth="1"/>
    <col min="11266" max="11268" width="24.7109375" style="420" customWidth="1"/>
    <col min="11269" max="11270" width="14.7109375" style="420" customWidth="1"/>
    <col min="11271" max="11271" width="17.85546875" style="420" customWidth="1"/>
    <col min="11272" max="11272" width="14.7109375" style="420" customWidth="1"/>
    <col min="11273" max="11273" width="18" style="420" customWidth="1"/>
    <col min="11274" max="11274" width="14.5703125" style="420" customWidth="1"/>
    <col min="11275" max="11275" width="16.42578125" style="420" customWidth="1"/>
    <col min="11276" max="11276" width="15.5703125" style="420" customWidth="1"/>
    <col min="11277" max="11277" width="15.42578125" style="420" customWidth="1"/>
    <col min="11278" max="11278" width="14" style="420" customWidth="1"/>
    <col min="11279" max="11279" width="14.7109375" style="420" customWidth="1"/>
    <col min="11280" max="11280" width="31.7109375" style="420" customWidth="1"/>
    <col min="11281" max="11281" width="14.7109375" style="420" customWidth="1"/>
    <col min="11282" max="11520" width="11.42578125" style="420"/>
    <col min="11521" max="11521" width="18" style="420" customWidth="1"/>
    <col min="11522" max="11524" width="24.7109375" style="420" customWidth="1"/>
    <col min="11525" max="11526" width="14.7109375" style="420" customWidth="1"/>
    <col min="11527" max="11527" width="17.85546875" style="420" customWidth="1"/>
    <col min="11528" max="11528" width="14.7109375" style="420" customWidth="1"/>
    <col min="11529" max="11529" width="18" style="420" customWidth="1"/>
    <col min="11530" max="11530" width="14.5703125" style="420" customWidth="1"/>
    <col min="11531" max="11531" width="16.42578125" style="420" customWidth="1"/>
    <col min="11532" max="11532" width="15.5703125" style="420" customWidth="1"/>
    <col min="11533" max="11533" width="15.42578125" style="420" customWidth="1"/>
    <col min="11534" max="11534" width="14" style="420" customWidth="1"/>
    <col min="11535" max="11535" width="14.7109375" style="420" customWidth="1"/>
    <col min="11536" max="11536" width="31.7109375" style="420" customWidth="1"/>
    <col min="11537" max="11537" width="14.7109375" style="420" customWidth="1"/>
    <col min="11538" max="11776" width="11.42578125" style="420"/>
    <col min="11777" max="11777" width="18" style="420" customWidth="1"/>
    <col min="11778" max="11780" width="24.7109375" style="420" customWidth="1"/>
    <col min="11781" max="11782" width="14.7109375" style="420" customWidth="1"/>
    <col min="11783" max="11783" width="17.85546875" style="420" customWidth="1"/>
    <col min="11784" max="11784" width="14.7109375" style="420" customWidth="1"/>
    <col min="11785" max="11785" width="18" style="420" customWidth="1"/>
    <col min="11786" max="11786" width="14.5703125" style="420" customWidth="1"/>
    <col min="11787" max="11787" width="16.42578125" style="420" customWidth="1"/>
    <col min="11788" max="11788" width="15.5703125" style="420" customWidth="1"/>
    <col min="11789" max="11789" width="15.42578125" style="420" customWidth="1"/>
    <col min="11790" max="11790" width="14" style="420" customWidth="1"/>
    <col min="11791" max="11791" width="14.7109375" style="420" customWidth="1"/>
    <col min="11792" max="11792" width="31.7109375" style="420" customWidth="1"/>
    <col min="11793" max="11793" width="14.7109375" style="420" customWidth="1"/>
    <col min="11794" max="12032" width="11.42578125" style="420"/>
    <col min="12033" max="12033" width="18" style="420" customWidth="1"/>
    <col min="12034" max="12036" width="24.7109375" style="420" customWidth="1"/>
    <col min="12037" max="12038" width="14.7109375" style="420" customWidth="1"/>
    <col min="12039" max="12039" width="17.85546875" style="420" customWidth="1"/>
    <col min="12040" max="12040" width="14.7109375" style="420" customWidth="1"/>
    <col min="12041" max="12041" width="18" style="420" customWidth="1"/>
    <col min="12042" max="12042" width="14.5703125" style="420" customWidth="1"/>
    <col min="12043" max="12043" width="16.42578125" style="420" customWidth="1"/>
    <col min="12044" max="12044" width="15.5703125" style="420" customWidth="1"/>
    <col min="12045" max="12045" width="15.42578125" style="420" customWidth="1"/>
    <col min="12046" max="12046" width="14" style="420" customWidth="1"/>
    <col min="12047" max="12047" width="14.7109375" style="420" customWidth="1"/>
    <col min="12048" max="12048" width="31.7109375" style="420" customWidth="1"/>
    <col min="12049" max="12049" width="14.7109375" style="420" customWidth="1"/>
    <col min="12050" max="12288" width="11.42578125" style="420"/>
    <col min="12289" max="12289" width="18" style="420" customWidth="1"/>
    <col min="12290" max="12292" width="24.7109375" style="420" customWidth="1"/>
    <col min="12293" max="12294" width="14.7109375" style="420" customWidth="1"/>
    <col min="12295" max="12295" width="17.85546875" style="420" customWidth="1"/>
    <col min="12296" max="12296" width="14.7109375" style="420" customWidth="1"/>
    <col min="12297" max="12297" width="18" style="420" customWidth="1"/>
    <col min="12298" max="12298" width="14.5703125" style="420" customWidth="1"/>
    <col min="12299" max="12299" width="16.42578125" style="420" customWidth="1"/>
    <col min="12300" max="12300" width="15.5703125" style="420" customWidth="1"/>
    <col min="12301" max="12301" width="15.42578125" style="420" customWidth="1"/>
    <col min="12302" max="12302" width="14" style="420" customWidth="1"/>
    <col min="12303" max="12303" width="14.7109375" style="420" customWidth="1"/>
    <col min="12304" max="12304" width="31.7109375" style="420" customWidth="1"/>
    <col min="12305" max="12305" width="14.7109375" style="420" customWidth="1"/>
    <col min="12306" max="12544" width="11.42578125" style="420"/>
    <col min="12545" max="12545" width="18" style="420" customWidth="1"/>
    <col min="12546" max="12548" width="24.7109375" style="420" customWidth="1"/>
    <col min="12549" max="12550" width="14.7109375" style="420" customWidth="1"/>
    <col min="12551" max="12551" width="17.85546875" style="420" customWidth="1"/>
    <col min="12552" max="12552" width="14.7109375" style="420" customWidth="1"/>
    <col min="12553" max="12553" width="18" style="420" customWidth="1"/>
    <col min="12554" max="12554" width="14.5703125" style="420" customWidth="1"/>
    <col min="12555" max="12555" width="16.42578125" style="420" customWidth="1"/>
    <col min="12556" max="12556" width="15.5703125" style="420" customWidth="1"/>
    <col min="12557" max="12557" width="15.42578125" style="420" customWidth="1"/>
    <col min="12558" max="12558" width="14" style="420" customWidth="1"/>
    <col min="12559" max="12559" width="14.7109375" style="420" customWidth="1"/>
    <col min="12560" max="12560" width="31.7109375" style="420" customWidth="1"/>
    <col min="12561" max="12561" width="14.7109375" style="420" customWidth="1"/>
    <col min="12562" max="12800" width="11.42578125" style="420"/>
    <col min="12801" max="12801" width="18" style="420" customWidth="1"/>
    <col min="12802" max="12804" width="24.7109375" style="420" customWidth="1"/>
    <col min="12805" max="12806" width="14.7109375" style="420" customWidth="1"/>
    <col min="12807" max="12807" width="17.85546875" style="420" customWidth="1"/>
    <col min="12808" max="12808" width="14.7109375" style="420" customWidth="1"/>
    <col min="12809" max="12809" width="18" style="420" customWidth="1"/>
    <col min="12810" max="12810" width="14.5703125" style="420" customWidth="1"/>
    <col min="12811" max="12811" width="16.42578125" style="420" customWidth="1"/>
    <col min="12812" max="12812" width="15.5703125" style="420" customWidth="1"/>
    <col min="12813" max="12813" width="15.42578125" style="420" customWidth="1"/>
    <col min="12814" max="12814" width="14" style="420" customWidth="1"/>
    <col min="12815" max="12815" width="14.7109375" style="420" customWidth="1"/>
    <col min="12816" max="12816" width="31.7109375" style="420" customWidth="1"/>
    <col min="12817" max="12817" width="14.7109375" style="420" customWidth="1"/>
    <col min="12818" max="13056" width="11.42578125" style="420"/>
    <col min="13057" max="13057" width="18" style="420" customWidth="1"/>
    <col min="13058" max="13060" width="24.7109375" style="420" customWidth="1"/>
    <col min="13061" max="13062" width="14.7109375" style="420" customWidth="1"/>
    <col min="13063" max="13063" width="17.85546875" style="420" customWidth="1"/>
    <col min="13064" max="13064" width="14.7109375" style="420" customWidth="1"/>
    <col min="13065" max="13065" width="18" style="420" customWidth="1"/>
    <col min="13066" max="13066" width="14.5703125" style="420" customWidth="1"/>
    <col min="13067" max="13067" width="16.42578125" style="420" customWidth="1"/>
    <col min="13068" max="13068" width="15.5703125" style="420" customWidth="1"/>
    <col min="13069" max="13069" width="15.42578125" style="420" customWidth="1"/>
    <col min="13070" max="13070" width="14" style="420" customWidth="1"/>
    <col min="13071" max="13071" width="14.7109375" style="420" customWidth="1"/>
    <col min="13072" max="13072" width="31.7109375" style="420" customWidth="1"/>
    <col min="13073" max="13073" width="14.7109375" style="420" customWidth="1"/>
    <col min="13074" max="13312" width="11.42578125" style="420"/>
    <col min="13313" max="13313" width="18" style="420" customWidth="1"/>
    <col min="13314" max="13316" width="24.7109375" style="420" customWidth="1"/>
    <col min="13317" max="13318" width="14.7109375" style="420" customWidth="1"/>
    <col min="13319" max="13319" width="17.85546875" style="420" customWidth="1"/>
    <col min="13320" max="13320" width="14.7109375" style="420" customWidth="1"/>
    <col min="13321" max="13321" width="18" style="420" customWidth="1"/>
    <col min="13322" max="13322" width="14.5703125" style="420" customWidth="1"/>
    <col min="13323" max="13323" width="16.42578125" style="420" customWidth="1"/>
    <col min="13324" max="13324" width="15.5703125" style="420" customWidth="1"/>
    <col min="13325" max="13325" width="15.42578125" style="420" customWidth="1"/>
    <col min="13326" max="13326" width="14" style="420" customWidth="1"/>
    <col min="13327" max="13327" width="14.7109375" style="420" customWidth="1"/>
    <col min="13328" max="13328" width="31.7109375" style="420" customWidth="1"/>
    <col min="13329" max="13329" width="14.7109375" style="420" customWidth="1"/>
    <col min="13330" max="13568" width="11.42578125" style="420"/>
    <col min="13569" max="13569" width="18" style="420" customWidth="1"/>
    <col min="13570" max="13572" width="24.7109375" style="420" customWidth="1"/>
    <col min="13573" max="13574" width="14.7109375" style="420" customWidth="1"/>
    <col min="13575" max="13575" width="17.85546875" style="420" customWidth="1"/>
    <col min="13576" max="13576" width="14.7109375" style="420" customWidth="1"/>
    <col min="13577" max="13577" width="18" style="420" customWidth="1"/>
    <col min="13578" max="13578" width="14.5703125" style="420" customWidth="1"/>
    <col min="13579" max="13579" width="16.42578125" style="420" customWidth="1"/>
    <col min="13580" max="13580" width="15.5703125" style="420" customWidth="1"/>
    <col min="13581" max="13581" width="15.42578125" style="420" customWidth="1"/>
    <col min="13582" max="13582" width="14" style="420" customWidth="1"/>
    <col min="13583" max="13583" width="14.7109375" style="420" customWidth="1"/>
    <col min="13584" max="13584" width="31.7109375" style="420" customWidth="1"/>
    <col min="13585" max="13585" width="14.7109375" style="420" customWidth="1"/>
    <col min="13586" max="13824" width="11.42578125" style="420"/>
    <col min="13825" max="13825" width="18" style="420" customWidth="1"/>
    <col min="13826" max="13828" width="24.7109375" style="420" customWidth="1"/>
    <col min="13829" max="13830" width="14.7109375" style="420" customWidth="1"/>
    <col min="13831" max="13831" width="17.85546875" style="420" customWidth="1"/>
    <col min="13832" max="13832" width="14.7109375" style="420" customWidth="1"/>
    <col min="13833" max="13833" width="18" style="420" customWidth="1"/>
    <col min="13834" max="13834" width="14.5703125" style="420" customWidth="1"/>
    <col min="13835" max="13835" width="16.42578125" style="420" customWidth="1"/>
    <col min="13836" max="13836" width="15.5703125" style="420" customWidth="1"/>
    <col min="13837" max="13837" width="15.42578125" style="420" customWidth="1"/>
    <col min="13838" max="13838" width="14" style="420" customWidth="1"/>
    <col min="13839" max="13839" width="14.7109375" style="420" customWidth="1"/>
    <col min="13840" max="13840" width="31.7109375" style="420" customWidth="1"/>
    <col min="13841" max="13841" width="14.7109375" style="420" customWidth="1"/>
    <col min="13842" max="14080" width="11.42578125" style="420"/>
    <col min="14081" max="14081" width="18" style="420" customWidth="1"/>
    <col min="14082" max="14084" width="24.7109375" style="420" customWidth="1"/>
    <col min="14085" max="14086" width="14.7109375" style="420" customWidth="1"/>
    <col min="14087" max="14087" width="17.85546875" style="420" customWidth="1"/>
    <col min="14088" max="14088" width="14.7109375" style="420" customWidth="1"/>
    <col min="14089" max="14089" width="18" style="420" customWidth="1"/>
    <col min="14090" max="14090" width="14.5703125" style="420" customWidth="1"/>
    <col min="14091" max="14091" width="16.42578125" style="420" customWidth="1"/>
    <col min="14092" max="14092" width="15.5703125" style="420" customWidth="1"/>
    <col min="14093" max="14093" width="15.42578125" style="420" customWidth="1"/>
    <col min="14094" max="14094" width="14" style="420" customWidth="1"/>
    <col min="14095" max="14095" width="14.7109375" style="420" customWidth="1"/>
    <col min="14096" max="14096" width="31.7109375" style="420" customWidth="1"/>
    <col min="14097" max="14097" width="14.7109375" style="420" customWidth="1"/>
    <col min="14098" max="14336" width="11.42578125" style="420"/>
    <col min="14337" max="14337" width="18" style="420" customWidth="1"/>
    <col min="14338" max="14340" width="24.7109375" style="420" customWidth="1"/>
    <col min="14341" max="14342" width="14.7109375" style="420" customWidth="1"/>
    <col min="14343" max="14343" width="17.85546875" style="420" customWidth="1"/>
    <col min="14344" max="14344" width="14.7109375" style="420" customWidth="1"/>
    <col min="14345" max="14345" width="18" style="420" customWidth="1"/>
    <col min="14346" max="14346" width="14.5703125" style="420" customWidth="1"/>
    <col min="14347" max="14347" width="16.42578125" style="420" customWidth="1"/>
    <col min="14348" max="14348" width="15.5703125" style="420" customWidth="1"/>
    <col min="14349" max="14349" width="15.42578125" style="420" customWidth="1"/>
    <col min="14350" max="14350" width="14" style="420" customWidth="1"/>
    <col min="14351" max="14351" width="14.7109375" style="420" customWidth="1"/>
    <col min="14352" max="14352" width="31.7109375" style="420" customWidth="1"/>
    <col min="14353" max="14353" width="14.7109375" style="420" customWidth="1"/>
    <col min="14354" max="14592" width="11.42578125" style="420"/>
    <col min="14593" max="14593" width="18" style="420" customWidth="1"/>
    <col min="14594" max="14596" width="24.7109375" style="420" customWidth="1"/>
    <col min="14597" max="14598" width="14.7109375" style="420" customWidth="1"/>
    <col min="14599" max="14599" width="17.85546875" style="420" customWidth="1"/>
    <col min="14600" max="14600" width="14.7109375" style="420" customWidth="1"/>
    <col min="14601" max="14601" width="18" style="420" customWidth="1"/>
    <col min="14602" max="14602" width="14.5703125" style="420" customWidth="1"/>
    <col min="14603" max="14603" width="16.42578125" style="420" customWidth="1"/>
    <col min="14604" max="14604" width="15.5703125" style="420" customWidth="1"/>
    <col min="14605" max="14605" width="15.42578125" style="420" customWidth="1"/>
    <col min="14606" max="14606" width="14" style="420" customWidth="1"/>
    <col min="14607" max="14607" width="14.7109375" style="420" customWidth="1"/>
    <col min="14608" max="14608" width="31.7109375" style="420" customWidth="1"/>
    <col min="14609" max="14609" width="14.7109375" style="420" customWidth="1"/>
    <col min="14610" max="14848" width="11.42578125" style="420"/>
    <col min="14849" max="14849" width="18" style="420" customWidth="1"/>
    <col min="14850" max="14852" width="24.7109375" style="420" customWidth="1"/>
    <col min="14853" max="14854" width="14.7109375" style="420" customWidth="1"/>
    <col min="14855" max="14855" width="17.85546875" style="420" customWidth="1"/>
    <col min="14856" max="14856" width="14.7109375" style="420" customWidth="1"/>
    <col min="14857" max="14857" width="18" style="420" customWidth="1"/>
    <col min="14858" max="14858" width="14.5703125" style="420" customWidth="1"/>
    <col min="14859" max="14859" width="16.42578125" style="420" customWidth="1"/>
    <col min="14860" max="14860" width="15.5703125" style="420" customWidth="1"/>
    <col min="14861" max="14861" width="15.42578125" style="420" customWidth="1"/>
    <col min="14862" max="14862" width="14" style="420" customWidth="1"/>
    <col min="14863" max="14863" width="14.7109375" style="420" customWidth="1"/>
    <col min="14864" max="14864" width="31.7109375" style="420" customWidth="1"/>
    <col min="14865" max="14865" width="14.7109375" style="420" customWidth="1"/>
    <col min="14866" max="15104" width="11.42578125" style="420"/>
    <col min="15105" max="15105" width="18" style="420" customWidth="1"/>
    <col min="15106" max="15108" width="24.7109375" style="420" customWidth="1"/>
    <col min="15109" max="15110" width="14.7109375" style="420" customWidth="1"/>
    <col min="15111" max="15111" width="17.85546875" style="420" customWidth="1"/>
    <col min="15112" max="15112" width="14.7109375" style="420" customWidth="1"/>
    <col min="15113" max="15113" width="18" style="420" customWidth="1"/>
    <col min="15114" max="15114" width="14.5703125" style="420" customWidth="1"/>
    <col min="15115" max="15115" width="16.42578125" style="420" customWidth="1"/>
    <col min="15116" max="15116" width="15.5703125" style="420" customWidth="1"/>
    <col min="15117" max="15117" width="15.42578125" style="420" customWidth="1"/>
    <col min="15118" max="15118" width="14" style="420" customWidth="1"/>
    <col min="15119" max="15119" width="14.7109375" style="420" customWidth="1"/>
    <col min="15120" max="15120" width="31.7109375" style="420" customWidth="1"/>
    <col min="15121" max="15121" width="14.7109375" style="420" customWidth="1"/>
    <col min="15122" max="15360" width="11.42578125" style="420"/>
    <col min="15361" max="15361" width="18" style="420" customWidth="1"/>
    <col min="15362" max="15364" width="24.7109375" style="420" customWidth="1"/>
    <col min="15365" max="15366" width="14.7109375" style="420" customWidth="1"/>
    <col min="15367" max="15367" width="17.85546875" style="420" customWidth="1"/>
    <col min="15368" max="15368" width="14.7109375" style="420" customWidth="1"/>
    <col min="15369" max="15369" width="18" style="420" customWidth="1"/>
    <col min="15370" max="15370" width="14.5703125" style="420" customWidth="1"/>
    <col min="15371" max="15371" width="16.42578125" style="420" customWidth="1"/>
    <col min="15372" max="15372" width="15.5703125" style="420" customWidth="1"/>
    <col min="15373" max="15373" width="15.42578125" style="420" customWidth="1"/>
    <col min="15374" max="15374" width="14" style="420" customWidth="1"/>
    <col min="15375" max="15375" width="14.7109375" style="420" customWidth="1"/>
    <col min="15376" max="15376" width="31.7109375" style="420" customWidth="1"/>
    <col min="15377" max="15377" width="14.7109375" style="420" customWidth="1"/>
    <col min="15378" max="15616" width="11.42578125" style="420"/>
    <col min="15617" max="15617" width="18" style="420" customWidth="1"/>
    <col min="15618" max="15620" width="24.7109375" style="420" customWidth="1"/>
    <col min="15621" max="15622" width="14.7109375" style="420" customWidth="1"/>
    <col min="15623" max="15623" width="17.85546875" style="420" customWidth="1"/>
    <col min="15624" max="15624" width="14.7109375" style="420" customWidth="1"/>
    <col min="15625" max="15625" width="18" style="420" customWidth="1"/>
    <col min="15626" max="15626" width="14.5703125" style="420" customWidth="1"/>
    <col min="15627" max="15627" width="16.42578125" style="420" customWidth="1"/>
    <col min="15628" max="15628" width="15.5703125" style="420" customWidth="1"/>
    <col min="15629" max="15629" width="15.42578125" style="420" customWidth="1"/>
    <col min="15630" max="15630" width="14" style="420" customWidth="1"/>
    <col min="15631" max="15631" width="14.7109375" style="420" customWidth="1"/>
    <col min="15632" max="15632" width="31.7109375" style="420" customWidth="1"/>
    <col min="15633" max="15633" width="14.7109375" style="420" customWidth="1"/>
    <col min="15634" max="15872" width="11.42578125" style="420"/>
    <col min="15873" max="15873" width="18" style="420" customWidth="1"/>
    <col min="15874" max="15876" width="24.7109375" style="420" customWidth="1"/>
    <col min="15877" max="15878" width="14.7109375" style="420" customWidth="1"/>
    <col min="15879" max="15879" width="17.85546875" style="420" customWidth="1"/>
    <col min="15880" max="15880" width="14.7109375" style="420" customWidth="1"/>
    <col min="15881" max="15881" width="18" style="420" customWidth="1"/>
    <col min="15882" max="15882" width="14.5703125" style="420" customWidth="1"/>
    <col min="15883" max="15883" width="16.42578125" style="420" customWidth="1"/>
    <col min="15884" max="15884" width="15.5703125" style="420" customWidth="1"/>
    <col min="15885" max="15885" width="15.42578125" style="420" customWidth="1"/>
    <col min="15886" max="15886" width="14" style="420" customWidth="1"/>
    <col min="15887" max="15887" width="14.7109375" style="420" customWidth="1"/>
    <col min="15888" max="15888" width="31.7109375" style="420" customWidth="1"/>
    <col min="15889" max="15889" width="14.7109375" style="420" customWidth="1"/>
    <col min="15890" max="16128" width="11.42578125" style="420"/>
    <col min="16129" max="16129" width="18" style="420" customWidth="1"/>
    <col min="16130" max="16132" width="24.7109375" style="420" customWidth="1"/>
    <col min="16133" max="16134" width="14.7109375" style="420" customWidth="1"/>
    <col min="16135" max="16135" width="17.85546875" style="420" customWidth="1"/>
    <col min="16136" max="16136" width="14.7109375" style="420" customWidth="1"/>
    <col min="16137" max="16137" width="18" style="420" customWidth="1"/>
    <col min="16138" max="16138" width="14.5703125" style="420" customWidth="1"/>
    <col min="16139" max="16139" width="16.42578125" style="420" customWidth="1"/>
    <col min="16140" max="16140" width="15.5703125" style="420" customWidth="1"/>
    <col min="16141" max="16141" width="15.42578125" style="420" customWidth="1"/>
    <col min="16142" max="16142" width="14" style="420" customWidth="1"/>
    <col min="16143" max="16143" width="14.7109375" style="420" customWidth="1"/>
    <col min="16144" max="16144" width="31.7109375" style="420" customWidth="1"/>
    <col min="16145" max="16145" width="14.7109375" style="420" customWidth="1"/>
    <col min="16146" max="16384" width="11.42578125" style="420"/>
  </cols>
  <sheetData>
    <row r="1" spans="1:17" s="303" customFormat="1" ht="16.5" x14ac:dyDescent="0.25">
      <c r="A1" s="1624"/>
      <c r="B1" s="1656" t="s">
        <v>0</v>
      </c>
      <c r="C1" s="1656"/>
      <c r="D1" s="1656"/>
      <c r="E1" s="428" t="s">
        <v>1</v>
      </c>
      <c r="F1" s="1620" t="s">
        <v>2</v>
      </c>
      <c r="G1" s="1620"/>
      <c r="H1" s="1624"/>
      <c r="I1" s="1624"/>
      <c r="J1" s="1634" t="s">
        <v>0</v>
      </c>
      <c r="K1" s="1635"/>
      <c r="L1" s="1635"/>
      <c r="M1" s="1635"/>
      <c r="N1" s="1636"/>
      <c r="O1" s="428" t="s">
        <v>1</v>
      </c>
      <c r="P1" s="428" t="s">
        <v>2</v>
      </c>
      <c r="Q1" s="1624"/>
    </row>
    <row r="2" spans="1:17" s="303" customFormat="1" ht="16.5" x14ac:dyDescent="0.25">
      <c r="A2" s="1624"/>
      <c r="B2" s="1656"/>
      <c r="C2" s="1656"/>
      <c r="D2" s="1656"/>
      <c r="E2" s="1750" t="s">
        <v>3</v>
      </c>
      <c r="F2" s="1750" t="s">
        <v>4</v>
      </c>
      <c r="G2" s="1750"/>
      <c r="H2" s="1624"/>
      <c r="I2" s="1624"/>
      <c r="J2" s="1637"/>
      <c r="K2" s="1638"/>
      <c r="L2" s="1638"/>
      <c r="M2" s="1638"/>
      <c r="N2" s="1639"/>
      <c r="O2" s="1750" t="s">
        <v>3</v>
      </c>
      <c r="P2" s="431" t="s">
        <v>4</v>
      </c>
      <c r="Q2" s="1624"/>
    </row>
    <row r="3" spans="1:17" s="303" customFormat="1" ht="16.5" x14ac:dyDescent="0.25">
      <c r="A3" s="1624"/>
      <c r="B3" s="1656"/>
      <c r="C3" s="1656"/>
      <c r="D3" s="1656"/>
      <c r="E3" s="1750"/>
      <c r="F3" s="1620" t="s">
        <v>5</v>
      </c>
      <c r="G3" s="1620"/>
      <c r="H3" s="1624"/>
      <c r="I3" s="1624"/>
      <c r="J3" s="1637"/>
      <c r="K3" s="1638"/>
      <c r="L3" s="1638"/>
      <c r="M3" s="1638"/>
      <c r="N3" s="1639"/>
      <c r="O3" s="1750"/>
      <c r="P3" s="431" t="s">
        <v>5</v>
      </c>
      <c r="Q3" s="1624"/>
    </row>
    <row r="4" spans="1:17" s="303" customFormat="1" ht="16.5" x14ac:dyDescent="0.25">
      <c r="A4" s="1624"/>
      <c r="B4" s="1656"/>
      <c r="C4" s="1656"/>
      <c r="D4" s="1656"/>
      <c r="E4" s="428" t="s">
        <v>6</v>
      </c>
      <c r="F4" s="1750" t="s">
        <v>4</v>
      </c>
      <c r="G4" s="1750"/>
      <c r="H4" s="1624"/>
      <c r="I4" s="1624"/>
      <c r="J4" s="1637"/>
      <c r="K4" s="1638"/>
      <c r="L4" s="1638"/>
      <c r="M4" s="1638"/>
      <c r="N4" s="1639"/>
      <c r="O4" s="428" t="s">
        <v>6</v>
      </c>
      <c r="P4" s="431" t="s">
        <v>4</v>
      </c>
      <c r="Q4" s="1624"/>
    </row>
    <row r="5" spans="1:17" s="303" customFormat="1" ht="16.5" x14ac:dyDescent="0.25">
      <c r="A5" s="1624"/>
      <c r="B5" s="1656"/>
      <c r="C5" s="1656"/>
      <c r="D5" s="1656"/>
      <c r="E5" s="2" t="s">
        <v>7</v>
      </c>
      <c r="F5" s="1620" t="s">
        <v>8</v>
      </c>
      <c r="G5" s="1620"/>
      <c r="H5" s="1624"/>
      <c r="I5" s="1624"/>
      <c r="J5" s="1640"/>
      <c r="K5" s="1641"/>
      <c r="L5" s="1641"/>
      <c r="M5" s="1641"/>
      <c r="N5" s="1642"/>
      <c r="O5" s="2" t="s">
        <v>7</v>
      </c>
      <c r="P5" s="428" t="s">
        <v>9</v>
      </c>
      <c r="Q5" s="1624"/>
    </row>
    <row r="6" spans="1:17" s="303" customFormat="1" x14ac:dyDescent="0.25">
      <c r="B6" s="304"/>
      <c r="C6" s="304"/>
      <c r="D6" s="304"/>
    </row>
    <row r="7" spans="1:17" s="161" customFormat="1" ht="63" x14ac:dyDescent="0.25">
      <c r="A7" s="337" t="s">
        <v>10</v>
      </c>
      <c r="B7" s="337" t="s">
        <v>11</v>
      </c>
      <c r="C7" s="337" t="s">
        <v>12</v>
      </c>
      <c r="D7" s="337" t="s">
        <v>13</v>
      </c>
      <c r="E7" s="337" t="s">
        <v>14</v>
      </c>
      <c r="F7" s="337" t="s">
        <v>15</v>
      </c>
      <c r="G7" s="338" t="s">
        <v>16</v>
      </c>
      <c r="H7" s="337" t="s">
        <v>17</v>
      </c>
      <c r="I7" s="337" t="s">
        <v>18</v>
      </c>
      <c r="J7" s="337" t="s">
        <v>19</v>
      </c>
      <c r="K7" s="337" t="s">
        <v>20</v>
      </c>
      <c r="L7" s="337" t="s">
        <v>21</v>
      </c>
      <c r="M7" s="337" t="s">
        <v>22</v>
      </c>
      <c r="N7" s="337" t="s">
        <v>23</v>
      </c>
      <c r="O7" s="338" t="s">
        <v>24</v>
      </c>
      <c r="P7" s="337" t="s">
        <v>25</v>
      </c>
      <c r="Q7" s="337" t="s">
        <v>26</v>
      </c>
    </row>
    <row r="8" spans="1:17" s="161" customFormat="1" ht="63.75" x14ac:dyDescent="0.25">
      <c r="A8" s="344"/>
      <c r="B8" s="305" t="s">
        <v>745</v>
      </c>
      <c r="C8" s="305" t="s">
        <v>745</v>
      </c>
      <c r="D8" s="144">
        <v>1102000000</v>
      </c>
      <c r="E8" s="144">
        <v>1</v>
      </c>
      <c r="F8" s="305" t="s">
        <v>73</v>
      </c>
      <c r="G8" s="305" t="s">
        <v>634</v>
      </c>
      <c r="H8" s="376" t="s">
        <v>243</v>
      </c>
      <c r="I8" s="305" t="s">
        <v>57</v>
      </c>
      <c r="J8" s="305" t="s">
        <v>765</v>
      </c>
      <c r="K8" s="305" t="s">
        <v>72</v>
      </c>
      <c r="L8" s="246">
        <f>SUM(D8*E8)</f>
        <v>1102000000</v>
      </c>
      <c r="M8" s="246">
        <f>SUM(D8*E8)</f>
        <v>1102000000</v>
      </c>
      <c r="N8" s="337" t="s">
        <v>30</v>
      </c>
      <c r="O8" s="338" t="s">
        <v>30</v>
      </c>
      <c r="P8" s="343" t="s">
        <v>51</v>
      </c>
      <c r="Q8" s="376" t="s">
        <v>744</v>
      </c>
    </row>
    <row r="9" spans="1:17" s="161" customFormat="1" ht="63.75" x14ac:dyDescent="0.25">
      <c r="A9" s="344"/>
      <c r="B9" s="439" t="s">
        <v>746</v>
      </c>
      <c r="C9" s="305" t="s">
        <v>746</v>
      </c>
      <c r="D9" s="144">
        <v>1000000000</v>
      </c>
      <c r="E9" s="144">
        <v>1</v>
      </c>
      <c r="F9" s="305" t="s">
        <v>73</v>
      </c>
      <c r="G9" s="305" t="s">
        <v>634</v>
      </c>
      <c r="H9" s="376" t="s">
        <v>243</v>
      </c>
      <c r="I9" s="305" t="s">
        <v>57</v>
      </c>
      <c r="J9" s="305" t="s">
        <v>765</v>
      </c>
      <c r="K9" s="305" t="s">
        <v>72</v>
      </c>
      <c r="L9" s="246">
        <f>SUM(D9*E9)</f>
        <v>1000000000</v>
      </c>
      <c r="M9" s="345">
        <f>SUM(D9*E9)</f>
        <v>1000000000</v>
      </c>
      <c r="N9" s="337" t="s">
        <v>30</v>
      </c>
      <c r="O9" s="338" t="s">
        <v>30</v>
      </c>
      <c r="P9" s="343" t="s">
        <v>51</v>
      </c>
      <c r="Q9" s="376" t="s">
        <v>744</v>
      </c>
    </row>
    <row r="10" spans="1:17" s="161" customFormat="1" ht="63.75" x14ac:dyDescent="0.25">
      <c r="A10" s="344"/>
      <c r="B10" s="305" t="s">
        <v>1552</v>
      </c>
      <c r="C10" s="305" t="s">
        <v>747</v>
      </c>
      <c r="D10" s="143">
        <v>950000000</v>
      </c>
      <c r="E10" s="144">
        <v>1</v>
      </c>
      <c r="F10" s="305" t="s">
        <v>73</v>
      </c>
      <c r="G10" s="305" t="s">
        <v>634</v>
      </c>
      <c r="H10" s="376" t="s">
        <v>243</v>
      </c>
      <c r="I10" s="305" t="s">
        <v>57</v>
      </c>
      <c r="J10" s="305" t="s">
        <v>765</v>
      </c>
      <c r="K10" s="305" t="s">
        <v>72</v>
      </c>
      <c r="L10" s="246">
        <f>SUM(D10*E10)</f>
        <v>950000000</v>
      </c>
      <c r="M10" s="146">
        <f>SUM(D10*E10)</f>
        <v>950000000</v>
      </c>
      <c r="N10" s="337" t="s">
        <v>30</v>
      </c>
      <c r="O10" s="338" t="s">
        <v>30</v>
      </c>
      <c r="P10" s="343" t="s">
        <v>51</v>
      </c>
      <c r="Q10" s="376" t="s">
        <v>744</v>
      </c>
    </row>
    <row r="11" spans="1:17" s="161" customFormat="1" ht="63.75" x14ac:dyDescent="0.25">
      <c r="A11" s="344"/>
      <c r="B11" s="305" t="s">
        <v>748</v>
      </c>
      <c r="C11" s="305" t="s">
        <v>748</v>
      </c>
      <c r="D11" s="144">
        <v>4000000</v>
      </c>
      <c r="E11" s="144">
        <v>1</v>
      </c>
      <c r="F11" s="305" t="s">
        <v>73</v>
      </c>
      <c r="G11" s="305" t="s">
        <v>634</v>
      </c>
      <c r="H11" s="376" t="s">
        <v>243</v>
      </c>
      <c r="I11" s="305" t="s">
        <v>57</v>
      </c>
      <c r="J11" s="305" t="s">
        <v>765</v>
      </c>
      <c r="K11" s="305" t="s">
        <v>72</v>
      </c>
      <c r="L11" s="246">
        <f>SUM(D11*E11)</f>
        <v>4000000</v>
      </c>
      <c r="M11" s="146">
        <f>SUM(D11*E11)</f>
        <v>4000000</v>
      </c>
      <c r="N11" s="337" t="s">
        <v>30</v>
      </c>
      <c r="O11" s="338" t="s">
        <v>30</v>
      </c>
      <c r="P11" s="343" t="s">
        <v>51</v>
      </c>
      <c r="Q11" s="376" t="s">
        <v>744</v>
      </c>
    </row>
    <row r="12" spans="1:17" s="370" customFormat="1" ht="15.75" x14ac:dyDescent="0.3">
      <c r="A12" s="1643" t="s">
        <v>45</v>
      </c>
      <c r="B12" s="1644"/>
      <c r="C12" s="1644"/>
      <c r="D12" s="1644"/>
      <c r="E12" s="1644"/>
      <c r="F12" s="1644"/>
      <c r="G12" s="1644"/>
      <c r="H12" s="1645"/>
      <c r="I12" s="1643" t="s">
        <v>45</v>
      </c>
      <c r="J12" s="1644"/>
      <c r="K12" s="1645"/>
      <c r="L12" s="365">
        <f>SUM(L8+L9+L10+L11)</f>
        <v>3056000000</v>
      </c>
      <c r="M12" s="366">
        <f>SUM(M8+M9+M10+M11)</f>
        <v>3056000000</v>
      </c>
      <c r="N12" s="367"/>
      <c r="O12" s="367"/>
      <c r="P12" s="368"/>
      <c r="Q12" s="369"/>
    </row>
    <row r="13" spans="1:17" s="373" customFormat="1" ht="15.75" x14ac:dyDescent="0.3">
      <c r="A13" s="371"/>
      <c r="B13" s="371"/>
      <c r="C13" s="372"/>
      <c r="D13" s="371"/>
      <c r="E13" s="371"/>
      <c r="F13" s="371"/>
      <c r="G13" s="371"/>
      <c r="H13" s="371"/>
      <c r="I13" s="371"/>
      <c r="J13" s="371"/>
      <c r="K13" s="371"/>
      <c r="L13" s="371"/>
      <c r="M13" s="371"/>
      <c r="N13" s="371"/>
      <c r="O13" s="371"/>
      <c r="P13" s="371"/>
      <c r="Q13" s="371"/>
    </row>
    <row r="14" spans="1:17" s="373" customFormat="1" ht="15.75" x14ac:dyDescent="0.3">
      <c r="A14" s="1646" t="s">
        <v>2</v>
      </c>
      <c r="B14" s="1647"/>
      <c r="C14" s="1648" t="s">
        <v>1618</v>
      </c>
      <c r="D14" s="1649"/>
      <c r="E14" s="1650"/>
      <c r="F14" s="371"/>
      <c r="G14" s="371"/>
      <c r="H14" s="371"/>
      <c r="I14" s="432" t="s">
        <v>46</v>
      </c>
      <c r="J14" s="1654" t="s">
        <v>1619</v>
      </c>
      <c r="K14" s="1654"/>
      <c r="L14" s="1654"/>
      <c r="M14" s="1654"/>
      <c r="N14" s="432"/>
      <c r="O14" s="347"/>
      <c r="P14" s="347"/>
      <c r="Q14" s="347"/>
    </row>
    <row r="15" spans="1:17" s="373" customFormat="1" ht="19.5" customHeight="1" x14ac:dyDescent="0.3">
      <c r="A15" s="1646"/>
      <c r="B15" s="1647"/>
      <c r="C15" s="1651"/>
      <c r="D15" s="1652"/>
      <c r="E15" s="1653"/>
      <c r="F15" s="371"/>
      <c r="G15" s="371"/>
      <c r="H15" s="371"/>
      <c r="I15" s="371"/>
      <c r="J15" s="1655" t="s">
        <v>749</v>
      </c>
      <c r="K15" s="1655"/>
      <c r="L15" s="1655"/>
      <c r="M15" s="1655"/>
      <c r="N15" s="371"/>
      <c r="O15" s="1655"/>
      <c r="P15" s="1655"/>
      <c r="Q15" s="1655"/>
    </row>
    <row r="16" spans="1:17" s="373" customFormat="1" ht="15.75" x14ac:dyDescent="0.3">
      <c r="A16" s="371"/>
      <c r="B16" s="371"/>
      <c r="C16" s="372"/>
      <c r="D16" s="371"/>
      <c r="E16" s="371"/>
      <c r="F16" s="371"/>
      <c r="G16" s="371"/>
      <c r="H16" s="371"/>
      <c r="I16" s="371"/>
      <c r="J16" s="1751"/>
      <c r="K16" s="1751"/>
      <c r="L16" s="1751"/>
      <c r="M16" s="1751"/>
      <c r="N16" s="371"/>
      <c r="O16" s="347"/>
      <c r="P16" s="347"/>
      <c r="Q16" s="347"/>
    </row>
    <row r="17" spans="1:3" x14ac:dyDescent="0.25">
      <c r="C17" s="342"/>
    </row>
    <row r="18" spans="1:3" ht="30" x14ac:dyDescent="0.25">
      <c r="A18" s="348" t="s">
        <v>866</v>
      </c>
      <c r="B18" s="349" t="s">
        <v>870</v>
      </c>
      <c r="C18" s="348" t="s">
        <v>869</v>
      </c>
    </row>
    <row r="19" spans="1:3" ht="25.5" x14ac:dyDescent="0.25">
      <c r="A19" s="190" t="s">
        <v>1701</v>
      </c>
      <c r="B19" s="394">
        <f>SUM(L8:L11)</f>
        <v>3056000000</v>
      </c>
      <c r="C19" s="391"/>
    </row>
    <row r="20" spans="1:3" ht="18.75" x14ac:dyDescent="0.25">
      <c r="A20" s="392" t="s">
        <v>758</v>
      </c>
      <c r="B20" s="393">
        <f>SUM(B19)</f>
        <v>3056000000</v>
      </c>
      <c r="C20" s="391"/>
    </row>
  </sheetData>
  <protectedRanges>
    <protectedRange sqref="L12:P12" name="Rango1_1_1"/>
  </protectedRanges>
  <sortState ref="A8:Q11">
    <sortCondition ref="J8:J11"/>
  </sortState>
  <mergeCells count="21">
    <mergeCell ref="O15:Q15"/>
    <mergeCell ref="J16:M16"/>
    <mergeCell ref="A12:H12"/>
    <mergeCell ref="I12:K12"/>
    <mergeCell ref="A14:B15"/>
    <mergeCell ref="C14:E15"/>
    <mergeCell ref="J14:M14"/>
    <mergeCell ref="J15:M15"/>
    <mergeCell ref="Q1:Q5"/>
    <mergeCell ref="E2:E3"/>
    <mergeCell ref="F2:G2"/>
    <mergeCell ref="O2:O3"/>
    <mergeCell ref="F3:G3"/>
    <mergeCell ref="F4:G4"/>
    <mergeCell ref="F5:G5"/>
    <mergeCell ref="J1:N5"/>
    <mergeCell ref="A1:A5"/>
    <mergeCell ref="B1:D5"/>
    <mergeCell ref="F1:G1"/>
    <mergeCell ref="H1:H5"/>
    <mergeCell ref="I1:I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opLeftCell="A10" workbookViewId="0">
      <selection activeCell="B30" sqref="B30"/>
    </sheetView>
  </sheetViews>
  <sheetFormatPr baseColWidth="10" defaultRowHeight="13.5" x14ac:dyDescent="0.25"/>
  <cols>
    <col min="1" max="1" width="18" style="436" customWidth="1"/>
    <col min="2" max="2" width="24.7109375" style="436" customWidth="1"/>
    <col min="3" max="3" width="24.7109375" style="437" customWidth="1"/>
    <col min="4" max="4" width="24.7109375" style="436" customWidth="1"/>
    <col min="5" max="6" width="14.7109375" style="436" customWidth="1"/>
    <col min="7" max="7" width="17.85546875" style="436" customWidth="1"/>
    <col min="8" max="8" width="14.7109375" style="436" customWidth="1"/>
    <col min="9" max="9" width="18" style="436" customWidth="1"/>
    <col min="10" max="10" width="14.5703125" style="436" customWidth="1"/>
    <col min="11" max="11" width="16.42578125" style="436" customWidth="1"/>
    <col min="12" max="12" width="25.5703125" style="436" customWidth="1"/>
    <col min="13" max="13" width="21.28515625" style="436" customWidth="1"/>
    <col min="14" max="14" width="14" style="436" customWidth="1"/>
    <col min="15" max="15" width="14.7109375" style="436" customWidth="1"/>
    <col min="16" max="16" width="31.7109375" style="436" customWidth="1"/>
    <col min="17" max="17" width="14.7109375" style="436" customWidth="1"/>
    <col min="18" max="256" width="11.42578125" style="436"/>
    <col min="257" max="257" width="18" style="436" customWidth="1"/>
    <col min="258" max="260" width="24.7109375" style="436" customWidth="1"/>
    <col min="261" max="262" width="14.7109375" style="436" customWidth="1"/>
    <col min="263" max="263" width="17.85546875" style="436" customWidth="1"/>
    <col min="264" max="264" width="14.7109375" style="436" customWidth="1"/>
    <col min="265" max="265" width="18" style="436" customWidth="1"/>
    <col min="266" max="266" width="14.5703125" style="436" customWidth="1"/>
    <col min="267" max="267" width="16.42578125" style="436" customWidth="1"/>
    <col min="268" max="268" width="15.5703125" style="436" customWidth="1"/>
    <col min="269" max="269" width="15.42578125" style="436" customWidth="1"/>
    <col min="270" max="270" width="14" style="436" customWidth="1"/>
    <col min="271" max="271" width="14.7109375" style="436" customWidth="1"/>
    <col min="272" max="272" width="31.7109375" style="436" customWidth="1"/>
    <col min="273" max="273" width="14.7109375" style="436" customWidth="1"/>
    <col min="274" max="512" width="11.42578125" style="436"/>
    <col min="513" max="513" width="18" style="436" customWidth="1"/>
    <col min="514" max="516" width="24.7109375" style="436" customWidth="1"/>
    <col min="517" max="518" width="14.7109375" style="436" customWidth="1"/>
    <col min="519" max="519" width="17.85546875" style="436" customWidth="1"/>
    <col min="520" max="520" width="14.7109375" style="436" customWidth="1"/>
    <col min="521" max="521" width="18" style="436" customWidth="1"/>
    <col min="522" max="522" width="14.5703125" style="436" customWidth="1"/>
    <col min="523" max="523" width="16.42578125" style="436" customWidth="1"/>
    <col min="524" max="524" width="15.5703125" style="436" customWidth="1"/>
    <col min="525" max="525" width="15.42578125" style="436" customWidth="1"/>
    <col min="526" max="526" width="14" style="436" customWidth="1"/>
    <col min="527" max="527" width="14.7109375" style="436" customWidth="1"/>
    <col min="528" max="528" width="31.7109375" style="436" customWidth="1"/>
    <col min="529" max="529" width="14.7109375" style="436" customWidth="1"/>
    <col min="530" max="768" width="11.42578125" style="436"/>
    <col min="769" max="769" width="18" style="436" customWidth="1"/>
    <col min="770" max="772" width="24.7109375" style="436" customWidth="1"/>
    <col min="773" max="774" width="14.7109375" style="436" customWidth="1"/>
    <col min="775" max="775" width="17.85546875" style="436" customWidth="1"/>
    <col min="776" max="776" width="14.7109375" style="436" customWidth="1"/>
    <col min="777" max="777" width="18" style="436" customWidth="1"/>
    <col min="778" max="778" width="14.5703125" style="436" customWidth="1"/>
    <col min="779" max="779" width="16.42578125" style="436" customWidth="1"/>
    <col min="780" max="780" width="15.5703125" style="436" customWidth="1"/>
    <col min="781" max="781" width="15.42578125" style="436" customWidth="1"/>
    <col min="782" max="782" width="14" style="436" customWidth="1"/>
    <col min="783" max="783" width="14.7109375" style="436" customWidth="1"/>
    <col min="784" max="784" width="31.7109375" style="436" customWidth="1"/>
    <col min="785" max="785" width="14.7109375" style="436" customWidth="1"/>
    <col min="786" max="1024" width="11.42578125" style="436"/>
    <col min="1025" max="1025" width="18" style="436" customWidth="1"/>
    <col min="1026" max="1028" width="24.7109375" style="436" customWidth="1"/>
    <col min="1029" max="1030" width="14.7109375" style="436" customWidth="1"/>
    <col min="1031" max="1031" width="17.85546875" style="436" customWidth="1"/>
    <col min="1032" max="1032" width="14.7109375" style="436" customWidth="1"/>
    <col min="1033" max="1033" width="18" style="436" customWidth="1"/>
    <col min="1034" max="1034" width="14.5703125" style="436" customWidth="1"/>
    <col min="1035" max="1035" width="16.42578125" style="436" customWidth="1"/>
    <col min="1036" max="1036" width="15.5703125" style="436" customWidth="1"/>
    <col min="1037" max="1037" width="15.42578125" style="436" customWidth="1"/>
    <col min="1038" max="1038" width="14" style="436" customWidth="1"/>
    <col min="1039" max="1039" width="14.7109375" style="436" customWidth="1"/>
    <col min="1040" max="1040" width="31.7109375" style="436" customWidth="1"/>
    <col min="1041" max="1041" width="14.7109375" style="436" customWidth="1"/>
    <col min="1042" max="1280" width="11.42578125" style="436"/>
    <col min="1281" max="1281" width="18" style="436" customWidth="1"/>
    <col min="1282" max="1284" width="24.7109375" style="436" customWidth="1"/>
    <col min="1285" max="1286" width="14.7109375" style="436" customWidth="1"/>
    <col min="1287" max="1287" width="17.85546875" style="436" customWidth="1"/>
    <col min="1288" max="1288" width="14.7109375" style="436" customWidth="1"/>
    <col min="1289" max="1289" width="18" style="436" customWidth="1"/>
    <col min="1290" max="1290" width="14.5703125" style="436" customWidth="1"/>
    <col min="1291" max="1291" width="16.42578125" style="436" customWidth="1"/>
    <col min="1292" max="1292" width="15.5703125" style="436" customWidth="1"/>
    <col min="1293" max="1293" width="15.42578125" style="436" customWidth="1"/>
    <col min="1294" max="1294" width="14" style="436" customWidth="1"/>
    <col min="1295" max="1295" width="14.7109375" style="436" customWidth="1"/>
    <col min="1296" max="1296" width="31.7109375" style="436" customWidth="1"/>
    <col min="1297" max="1297" width="14.7109375" style="436" customWidth="1"/>
    <col min="1298" max="1536" width="11.42578125" style="436"/>
    <col min="1537" max="1537" width="18" style="436" customWidth="1"/>
    <col min="1538" max="1540" width="24.7109375" style="436" customWidth="1"/>
    <col min="1541" max="1542" width="14.7109375" style="436" customWidth="1"/>
    <col min="1543" max="1543" width="17.85546875" style="436" customWidth="1"/>
    <col min="1544" max="1544" width="14.7109375" style="436" customWidth="1"/>
    <col min="1545" max="1545" width="18" style="436" customWidth="1"/>
    <col min="1546" max="1546" width="14.5703125" style="436" customWidth="1"/>
    <col min="1547" max="1547" width="16.42578125" style="436" customWidth="1"/>
    <col min="1548" max="1548" width="15.5703125" style="436" customWidth="1"/>
    <col min="1549" max="1549" width="15.42578125" style="436" customWidth="1"/>
    <col min="1550" max="1550" width="14" style="436" customWidth="1"/>
    <col min="1551" max="1551" width="14.7109375" style="436" customWidth="1"/>
    <col min="1552" max="1552" width="31.7109375" style="436" customWidth="1"/>
    <col min="1553" max="1553" width="14.7109375" style="436" customWidth="1"/>
    <col min="1554" max="1792" width="11.42578125" style="436"/>
    <col min="1793" max="1793" width="18" style="436" customWidth="1"/>
    <col min="1794" max="1796" width="24.7109375" style="436" customWidth="1"/>
    <col min="1797" max="1798" width="14.7109375" style="436" customWidth="1"/>
    <col min="1799" max="1799" width="17.85546875" style="436" customWidth="1"/>
    <col min="1800" max="1800" width="14.7109375" style="436" customWidth="1"/>
    <col min="1801" max="1801" width="18" style="436" customWidth="1"/>
    <col min="1802" max="1802" width="14.5703125" style="436" customWidth="1"/>
    <col min="1803" max="1803" width="16.42578125" style="436" customWidth="1"/>
    <col min="1804" max="1804" width="15.5703125" style="436" customWidth="1"/>
    <col min="1805" max="1805" width="15.42578125" style="436" customWidth="1"/>
    <col min="1806" max="1806" width="14" style="436" customWidth="1"/>
    <col min="1807" max="1807" width="14.7109375" style="436" customWidth="1"/>
    <col min="1808" max="1808" width="31.7109375" style="436" customWidth="1"/>
    <col min="1809" max="1809" width="14.7109375" style="436" customWidth="1"/>
    <col min="1810" max="2048" width="11.42578125" style="436"/>
    <col min="2049" max="2049" width="18" style="436" customWidth="1"/>
    <col min="2050" max="2052" width="24.7109375" style="436" customWidth="1"/>
    <col min="2053" max="2054" width="14.7109375" style="436" customWidth="1"/>
    <col min="2055" max="2055" width="17.85546875" style="436" customWidth="1"/>
    <col min="2056" max="2056" width="14.7109375" style="436" customWidth="1"/>
    <col min="2057" max="2057" width="18" style="436" customWidth="1"/>
    <col min="2058" max="2058" width="14.5703125" style="436" customWidth="1"/>
    <col min="2059" max="2059" width="16.42578125" style="436" customWidth="1"/>
    <col min="2060" max="2060" width="15.5703125" style="436" customWidth="1"/>
    <col min="2061" max="2061" width="15.42578125" style="436" customWidth="1"/>
    <col min="2062" max="2062" width="14" style="436" customWidth="1"/>
    <col min="2063" max="2063" width="14.7109375" style="436" customWidth="1"/>
    <col min="2064" max="2064" width="31.7109375" style="436" customWidth="1"/>
    <col min="2065" max="2065" width="14.7109375" style="436" customWidth="1"/>
    <col min="2066" max="2304" width="11.42578125" style="436"/>
    <col min="2305" max="2305" width="18" style="436" customWidth="1"/>
    <col min="2306" max="2308" width="24.7109375" style="436" customWidth="1"/>
    <col min="2309" max="2310" width="14.7109375" style="436" customWidth="1"/>
    <col min="2311" max="2311" width="17.85546875" style="436" customWidth="1"/>
    <col min="2312" max="2312" width="14.7109375" style="436" customWidth="1"/>
    <col min="2313" max="2313" width="18" style="436" customWidth="1"/>
    <col min="2314" max="2314" width="14.5703125" style="436" customWidth="1"/>
    <col min="2315" max="2315" width="16.42578125" style="436" customWidth="1"/>
    <col min="2316" max="2316" width="15.5703125" style="436" customWidth="1"/>
    <col min="2317" max="2317" width="15.42578125" style="436" customWidth="1"/>
    <col min="2318" max="2318" width="14" style="436" customWidth="1"/>
    <col min="2319" max="2319" width="14.7109375" style="436" customWidth="1"/>
    <col min="2320" max="2320" width="31.7109375" style="436" customWidth="1"/>
    <col min="2321" max="2321" width="14.7109375" style="436" customWidth="1"/>
    <col min="2322" max="2560" width="11.42578125" style="436"/>
    <col min="2561" max="2561" width="18" style="436" customWidth="1"/>
    <col min="2562" max="2564" width="24.7109375" style="436" customWidth="1"/>
    <col min="2565" max="2566" width="14.7109375" style="436" customWidth="1"/>
    <col min="2567" max="2567" width="17.85546875" style="436" customWidth="1"/>
    <col min="2568" max="2568" width="14.7109375" style="436" customWidth="1"/>
    <col min="2569" max="2569" width="18" style="436" customWidth="1"/>
    <col min="2570" max="2570" width="14.5703125" style="436" customWidth="1"/>
    <col min="2571" max="2571" width="16.42578125" style="436" customWidth="1"/>
    <col min="2572" max="2572" width="15.5703125" style="436" customWidth="1"/>
    <col min="2573" max="2573" width="15.42578125" style="436" customWidth="1"/>
    <col min="2574" max="2574" width="14" style="436" customWidth="1"/>
    <col min="2575" max="2575" width="14.7109375" style="436" customWidth="1"/>
    <col min="2576" max="2576" width="31.7109375" style="436" customWidth="1"/>
    <col min="2577" max="2577" width="14.7109375" style="436" customWidth="1"/>
    <col min="2578" max="2816" width="11.42578125" style="436"/>
    <col min="2817" max="2817" width="18" style="436" customWidth="1"/>
    <col min="2818" max="2820" width="24.7109375" style="436" customWidth="1"/>
    <col min="2821" max="2822" width="14.7109375" style="436" customWidth="1"/>
    <col min="2823" max="2823" width="17.85546875" style="436" customWidth="1"/>
    <col min="2824" max="2824" width="14.7109375" style="436" customWidth="1"/>
    <col min="2825" max="2825" width="18" style="436" customWidth="1"/>
    <col min="2826" max="2826" width="14.5703125" style="436" customWidth="1"/>
    <col min="2827" max="2827" width="16.42578125" style="436" customWidth="1"/>
    <col min="2828" max="2828" width="15.5703125" style="436" customWidth="1"/>
    <col min="2829" max="2829" width="15.42578125" style="436" customWidth="1"/>
    <col min="2830" max="2830" width="14" style="436" customWidth="1"/>
    <col min="2831" max="2831" width="14.7109375" style="436" customWidth="1"/>
    <col min="2832" max="2832" width="31.7109375" style="436" customWidth="1"/>
    <col min="2833" max="2833" width="14.7109375" style="436" customWidth="1"/>
    <col min="2834" max="3072" width="11.42578125" style="436"/>
    <col min="3073" max="3073" width="18" style="436" customWidth="1"/>
    <col min="3074" max="3076" width="24.7109375" style="436" customWidth="1"/>
    <col min="3077" max="3078" width="14.7109375" style="436" customWidth="1"/>
    <col min="3079" max="3079" width="17.85546875" style="436" customWidth="1"/>
    <col min="3080" max="3080" width="14.7109375" style="436" customWidth="1"/>
    <col min="3081" max="3081" width="18" style="436" customWidth="1"/>
    <col min="3082" max="3082" width="14.5703125" style="436" customWidth="1"/>
    <col min="3083" max="3083" width="16.42578125" style="436" customWidth="1"/>
    <col min="3084" max="3084" width="15.5703125" style="436" customWidth="1"/>
    <col min="3085" max="3085" width="15.42578125" style="436" customWidth="1"/>
    <col min="3086" max="3086" width="14" style="436" customWidth="1"/>
    <col min="3087" max="3087" width="14.7109375" style="436" customWidth="1"/>
    <col min="3088" max="3088" width="31.7109375" style="436" customWidth="1"/>
    <col min="3089" max="3089" width="14.7109375" style="436" customWidth="1"/>
    <col min="3090" max="3328" width="11.42578125" style="436"/>
    <col min="3329" max="3329" width="18" style="436" customWidth="1"/>
    <col min="3330" max="3332" width="24.7109375" style="436" customWidth="1"/>
    <col min="3333" max="3334" width="14.7109375" style="436" customWidth="1"/>
    <col min="3335" max="3335" width="17.85546875" style="436" customWidth="1"/>
    <col min="3336" max="3336" width="14.7109375" style="436" customWidth="1"/>
    <col min="3337" max="3337" width="18" style="436" customWidth="1"/>
    <col min="3338" max="3338" width="14.5703125" style="436" customWidth="1"/>
    <col min="3339" max="3339" width="16.42578125" style="436" customWidth="1"/>
    <col min="3340" max="3340" width="15.5703125" style="436" customWidth="1"/>
    <col min="3341" max="3341" width="15.42578125" style="436" customWidth="1"/>
    <col min="3342" max="3342" width="14" style="436" customWidth="1"/>
    <col min="3343" max="3343" width="14.7109375" style="436" customWidth="1"/>
    <col min="3344" max="3344" width="31.7109375" style="436" customWidth="1"/>
    <col min="3345" max="3345" width="14.7109375" style="436" customWidth="1"/>
    <col min="3346" max="3584" width="11.42578125" style="436"/>
    <col min="3585" max="3585" width="18" style="436" customWidth="1"/>
    <col min="3586" max="3588" width="24.7109375" style="436" customWidth="1"/>
    <col min="3589" max="3590" width="14.7109375" style="436" customWidth="1"/>
    <col min="3591" max="3591" width="17.85546875" style="436" customWidth="1"/>
    <col min="3592" max="3592" width="14.7109375" style="436" customWidth="1"/>
    <col min="3593" max="3593" width="18" style="436" customWidth="1"/>
    <col min="3594" max="3594" width="14.5703125" style="436" customWidth="1"/>
    <col min="3595" max="3595" width="16.42578125" style="436" customWidth="1"/>
    <col min="3596" max="3596" width="15.5703125" style="436" customWidth="1"/>
    <col min="3597" max="3597" width="15.42578125" style="436" customWidth="1"/>
    <col min="3598" max="3598" width="14" style="436" customWidth="1"/>
    <col min="3599" max="3599" width="14.7109375" style="436" customWidth="1"/>
    <col min="3600" max="3600" width="31.7109375" style="436" customWidth="1"/>
    <col min="3601" max="3601" width="14.7109375" style="436" customWidth="1"/>
    <col min="3602" max="3840" width="11.42578125" style="436"/>
    <col min="3841" max="3841" width="18" style="436" customWidth="1"/>
    <col min="3842" max="3844" width="24.7109375" style="436" customWidth="1"/>
    <col min="3845" max="3846" width="14.7109375" style="436" customWidth="1"/>
    <col min="3847" max="3847" width="17.85546875" style="436" customWidth="1"/>
    <col min="3848" max="3848" width="14.7109375" style="436" customWidth="1"/>
    <col min="3849" max="3849" width="18" style="436" customWidth="1"/>
    <col min="3850" max="3850" width="14.5703125" style="436" customWidth="1"/>
    <col min="3851" max="3851" width="16.42578125" style="436" customWidth="1"/>
    <col min="3852" max="3852" width="15.5703125" style="436" customWidth="1"/>
    <col min="3853" max="3853" width="15.42578125" style="436" customWidth="1"/>
    <col min="3854" max="3854" width="14" style="436" customWidth="1"/>
    <col min="3855" max="3855" width="14.7109375" style="436" customWidth="1"/>
    <col min="3856" max="3856" width="31.7109375" style="436" customWidth="1"/>
    <col min="3857" max="3857" width="14.7109375" style="436" customWidth="1"/>
    <col min="3858" max="4096" width="11.42578125" style="436"/>
    <col min="4097" max="4097" width="18" style="436" customWidth="1"/>
    <col min="4098" max="4100" width="24.7109375" style="436" customWidth="1"/>
    <col min="4101" max="4102" width="14.7109375" style="436" customWidth="1"/>
    <col min="4103" max="4103" width="17.85546875" style="436" customWidth="1"/>
    <col min="4104" max="4104" width="14.7109375" style="436" customWidth="1"/>
    <col min="4105" max="4105" width="18" style="436" customWidth="1"/>
    <col min="4106" max="4106" width="14.5703125" style="436" customWidth="1"/>
    <col min="4107" max="4107" width="16.42578125" style="436" customWidth="1"/>
    <col min="4108" max="4108" width="15.5703125" style="436" customWidth="1"/>
    <col min="4109" max="4109" width="15.42578125" style="436" customWidth="1"/>
    <col min="4110" max="4110" width="14" style="436" customWidth="1"/>
    <col min="4111" max="4111" width="14.7109375" style="436" customWidth="1"/>
    <col min="4112" max="4112" width="31.7109375" style="436" customWidth="1"/>
    <col min="4113" max="4113" width="14.7109375" style="436" customWidth="1"/>
    <col min="4114" max="4352" width="11.42578125" style="436"/>
    <col min="4353" max="4353" width="18" style="436" customWidth="1"/>
    <col min="4354" max="4356" width="24.7109375" style="436" customWidth="1"/>
    <col min="4357" max="4358" width="14.7109375" style="436" customWidth="1"/>
    <col min="4359" max="4359" width="17.85546875" style="436" customWidth="1"/>
    <col min="4360" max="4360" width="14.7109375" style="436" customWidth="1"/>
    <col min="4361" max="4361" width="18" style="436" customWidth="1"/>
    <col min="4362" max="4362" width="14.5703125" style="436" customWidth="1"/>
    <col min="4363" max="4363" width="16.42578125" style="436" customWidth="1"/>
    <col min="4364" max="4364" width="15.5703125" style="436" customWidth="1"/>
    <col min="4365" max="4365" width="15.42578125" style="436" customWidth="1"/>
    <col min="4366" max="4366" width="14" style="436" customWidth="1"/>
    <col min="4367" max="4367" width="14.7109375" style="436" customWidth="1"/>
    <col min="4368" max="4368" width="31.7109375" style="436" customWidth="1"/>
    <col min="4369" max="4369" width="14.7109375" style="436" customWidth="1"/>
    <col min="4370" max="4608" width="11.42578125" style="436"/>
    <col min="4609" max="4609" width="18" style="436" customWidth="1"/>
    <col min="4610" max="4612" width="24.7109375" style="436" customWidth="1"/>
    <col min="4613" max="4614" width="14.7109375" style="436" customWidth="1"/>
    <col min="4615" max="4615" width="17.85546875" style="436" customWidth="1"/>
    <col min="4616" max="4616" width="14.7109375" style="436" customWidth="1"/>
    <col min="4617" max="4617" width="18" style="436" customWidth="1"/>
    <col min="4618" max="4618" width="14.5703125" style="436" customWidth="1"/>
    <col min="4619" max="4619" width="16.42578125" style="436" customWidth="1"/>
    <col min="4620" max="4620" width="15.5703125" style="436" customWidth="1"/>
    <col min="4621" max="4621" width="15.42578125" style="436" customWidth="1"/>
    <col min="4622" max="4622" width="14" style="436" customWidth="1"/>
    <col min="4623" max="4623" width="14.7109375" style="436" customWidth="1"/>
    <col min="4624" max="4624" width="31.7109375" style="436" customWidth="1"/>
    <col min="4625" max="4625" width="14.7109375" style="436" customWidth="1"/>
    <col min="4626" max="4864" width="11.42578125" style="436"/>
    <col min="4865" max="4865" width="18" style="436" customWidth="1"/>
    <col min="4866" max="4868" width="24.7109375" style="436" customWidth="1"/>
    <col min="4869" max="4870" width="14.7109375" style="436" customWidth="1"/>
    <col min="4871" max="4871" width="17.85546875" style="436" customWidth="1"/>
    <col min="4872" max="4872" width="14.7109375" style="436" customWidth="1"/>
    <col min="4873" max="4873" width="18" style="436" customWidth="1"/>
    <col min="4874" max="4874" width="14.5703125" style="436" customWidth="1"/>
    <col min="4875" max="4875" width="16.42578125" style="436" customWidth="1"/>
    <col min="4876" max="4876" width="15.5703125" style="436" customWidth="1"/>
    <col min="4877" max="4877" width="15.42578125" style="436" customWidth="1"/>
    <col min="4878" max="4878" width="14" style="436" customWidth="1"/>
    <col min="4879" max="4879" width="14.7109375" style="436" customWidth="1"/>
    <col min="4880" max="4880" width="31.7109375" style="436" customWidth="1"/>
    <col min="4881" max="4881" width="14.7109375" style="436" customWidth="1"/>
    <col min="4882" max="5120" width="11.42578125" style="436"/>
    <col min="5121" max="5121" width="18" style="436" customWidth="1"/>
    <col min="5122" max="5124" width="24.7109375" style="436" customWidth="1"/>
    <col min="5125" max="5126" width="14.7109375" style="436" customWidth="1"/>
    <col min="5127" max="5127" width="17.85546875" style="436" customWidth="1"/>
    <col min="5128" max="5128" width="14.7109375" style="436" customWidth="1"/>
    <col min="5129" max="5129" width="18" style="436" customWidth="1"/>
    <col min="5130" max="5130" width="14.5703125" style="436" customWidth="1"/>
    <col min="5131" max="5131" width="16.42578125" style="436" customWidth="1"/>
    <col min="5132" max="5132" width="15.5703125" style="436" customWidth="1"/>
    <col min="5133" max="5133" width="15.42578125" style="436" customWidth="1"/>
    <col min="5134" max="5134" width="14" style="436" customWidth="1"/>
    <col min="5135" max="5135" width="14.7109375" style="436" customWidth="1"/>
    <col min="5136" max="5136" width="31.7109375" style="436" customWidth="1"/>
    <col min="5137" max="5137" width="14.7109375" style="436" customWidth="1"/>
    <col min="5138" max="5376" width="11.42578125" style="436"/>
    <col min="5377" max="5377" width="18" style="436" customWidth="1"/>
    <col min="5378" max="5380" width="24.7109375" style="436" customWidth="1"/>
    <col min="5381" max="5382" width="14.7109375" style="436" customWidth="1"/>
    <col min="5383" max="5383" width="17.85546875" style="436" customWidth="1"/>
    <col min="5384" max="5384" width="14.7109375" style="436" customWidth="1"/>
    <col min="5385" max="5385" width="18" style="436" customWidth="1"/>
    <col min="5386" max="5386" width="14.5703125" style="436" customWidth="1"/>
    <col min="5387" max="5387" width="16.42578125" style="436" customWidth="1"/>
    <col min="5388" max="5388" width="15.5703125" style="436" customWidth="1"/>
    <col min="5389" max="5389" width="15.42578125" style="436" customWidth="1"/>
    <col min="5390" max="5390" width="14" style="436" customWidth="1"/>
    <col min="5391" max="5391" width="14.7109375" style="436" customWidth="1"/>
    <col min="5392" max="5392" width="31.7109375" style="436" customWidth="1"/>
    <col min="5393" max="5393" width="14.7109375" style="436" customWidth="1"/>
    <col min="5394" max="5632" width="11.42578125" style="436"/>
    <col min="5633" max="5633" width="18" style="436" customWidth="1"/>
    <col min="5634" max="5636" width="24.7109375" style="436" customWidth="1"/>
    <col min="5637" max="5638" width="14.7109375" style="436" customWidth="1"/>
    <col min="5639" max="5639" width="17.85546875" style="436" customWidth="1"/>
    <col min="5640" max="5640" width="14.7109375" style="436" customWidth="1"/>
    <col min="5641" max="5641" width="18" style="436" customWidth="1"/>
    <col min="5642" max="5642" width="14.5703125" style="436" customWidth="1"/>
    <col min="5643" max="5643" width="16.42578125" style="436" customWidth="1"/>
    <col min="5644" max="5644" width="15.5703125" style="436" customWidth="1"/>
    <col min="5645" max="5645" width="15.42578125" style="436" customWidth="1"/>
    <col min="5646" max="5646" width="14" style="436" customWidth="1"/>
    <col min="5647" max="5647" width="14.7109375" style="436" customWidth="1"/>
    <col min="5648" max="5648" width="31.7109375" style="436" customWidth="1"/>
    <col min="5649" max="5649" width="14.7109375" style="436" customWidth="1"/>
    <col min="5650" max="5888" width="11.42578125" style="436"/>
    <col min="5889" max="5889" width="18" style="436" customWidth="1"/>
    <col min="5890" max="5892" width="24.7109375" style="436" customWidth="1"/>
    <col min="5893" max="5894" width="14.7109375" style="436" customWidth="1"/>
    <col min="5895" max="5895" width="17.85546875" style="436" customWidth="1"/>
    <col min="5896" max="5896" width="14.7109375" style="436" customWidth="1"/>
    <col min="5897" max="5897" width="18" style="436" customWidth="1"/>
    <col min="5898" max="5898" width="14.5703125" style="436" customWidth="1"/>
    <col min="5899" max="5899" width="16.42578125" style="436" customWidth="1"/>
    <col min="5900" max="5900" width="15.5703125" style="436" customWidth="1"/>
    <col min="5901" max="5901" width="15.42578125" style="436" customWidth="1"/>
    <col min="5902" max="5902" width="14" style="436" customWidth="1"/>
    <col min="5903" max="5903" width="14.7109375" style="436" customWidth="1"/>
    <col min="5904" max="5904" width="31.7109375" style="436" customWidth="1"/>
    <col min="5905" max="5905" width="14.7109375" style="436" customWidth="1"/>
    <col min="5906" max="6144" width="11.42578125" style="436"/>
    <col min="6145" max="6145" width="18" style="436" customWidth="1"/>
    <col min="6146" max="6148" width="24.7109375" style="436" customWidth="1"/>
    <col min="6149" max="6150" width="14.7109375" style="436" customWidth="1"/>
    <col min="6151" max="6151" width="17.85546875" style="436" customWidth="1"/>
    <col min="6152" max="6152" width="14.7109375" style="436" customWidth="1"/>
    <col min="6153" max="6153" width="18" style="436" customWidth="1"/>
    <col min="6154" max="6154" width="14.5703125" style="436" customWidth="1"/>
    <col min="6155" max="6155" width="16.42578125" style="436" customWidth="1"/>
    <col min="6156" max="6156" width="15.5703125" style="436" customWidth="1"/>
    <col min="6157" max="6157" width="15.42578125" style="436" customWidth="1"/>
    <col min="6158" max="6158" width="14" style="436" customWidth="1"/>
    <col min="6159" max="6159" width="14.7109375" style="436" customWidth="1"/>
    <col min="6160" max="6160" width="31.7109375" style="436" customWidth="1"/>
    <col min="6161" max="6161" width="14.7109375" style="436" customWidth="1"/>
    <col min="6162" max="6400" width="11.42578125" style="436"/>
    <col min="6401" max="6401" width="18" style="436" customWidth="1"/>
    <col min="6402" max="6404" width="24.7109375" style="436" customWidth="1"/>
    <col min="6405" max="6406" width="14.7109375" style="436" customWidth="1"/>
    <col min="6407" max="6407" width="17.85546875" style="436" customWidth="1"/>
    <col min="6408" max="6408" width="14.7109375" style="436" customWidth="1"/>
    <col min="6409" max="6409" width="18" style="436" customWidth="1"/>
    <col min="6410" max="6410" width="14.5703125" style="436" customWidth="1"/>
    <col min="6411" max="6411" width="16.42578125" style="436" customWidth="1"/>
    <col min="6412" max="6412" width="15.5703125" style="436" customWidth="1"/>
    <col min="6413" max="6413" width="15.42578125" style="436" customWidth="1"/>
    <col min="6414" max="6414" width="14" style="436" customWidth="1"/>
    <col min="6415" max="6415" width="14.7109375" style="436" customWidth="1"/>
    <col min="6416" max="6416" width="31.7109375" style="436" customWidth="1"/>
    <col min="6417" max="6417" width="14.7109375" style="436" customWidth="1"/>
    <col min="6418" max="6656" width="11.42578125" style="436"/>
    <col min="6657" max="6657" width="18" style="436" customWidth="1"/>
    <col min="6658" max="6660" width="24.7109375" style="436" customWidth="1"/>
    <col min="6661" max="6662" width="14.7109375" style="436" customWidth="1"/>
    <col min="6663" max="6663" width="17.85546875" style="436" customWidth="1"/>
    <col min="6664" max="6664" width="14.7109375" style="436" customWidth="1"/>
    <col min="6665" max="6665" width="18" style="436" customWidth="1"/>
    <col min="6666" max="6666" width="14.5703125" style="436" customWidth="1"/>
    <col min="6667" max="6667" width="16.42578125" style="436" customWidth="1"/>
    <col min="6668" max="6668" width="15.5703125" style="436" customWidth="1"/>
    <col min="6669" max="6669" width="15.42578125" style="436" customWidth="1"/>
    <col min="6670" max="6670" width="14" style="436" customWidth="1"/>
    <col min="6671" max="6671" width="14.7109375" style="436" customWidth="1"/>
    <col min="6672" max="6672" width="31.7109375" style="436" customWidth="1"/>
    <col min="6673" max="6673" width="14.7109375" style="436" customWidth="1"/>
    <col min="6674" max="6912" width="11.42578125" style="436"/>
    <col min="6913" max="6913" width="18" style="436" customWidth="1"/>
    <col min="6914" max="6916" width="24.7109375" style="436" customWidth="1"/>
    <col min="6917" max="6918" width="14.7109375" style="436" customWidth="1"/>
    <col min="6919" max="6919" width="17.85546875" style="436" customWidth="1"/>
    <col min="6920" max="6920" width="14.7109375" style="436" customWidth="1"/>
    <col min="6921" max="6921" width="18" style="436" customWidth="1"/>
    <col min="6922" max="6922" width="14.5703125" style="436" customWidth="1"/>
    <col min="6923" max="6923" width="16.42578125" style="436" customWidth="1"/>
    <col min="6924" max="6924" width="15.5703125" style="436" customWidth="1"/>
    <col min="6925" max="6925" width="15.42578125" style="436" customWidth="1"/>
    <col min="6926" max="6926" width="14" style="436" customWidth="1"/>
    <col min="6927" max="6927" width="14.7109375" style="436" customWidth="1"/>
    <col min="6928" max="6928" width="31.7109375" style="436" customWidth="1"/>
    <col min="6929" max="6929" width="14.7109375" style="436" customWidth="1"/>
    <col min="6930" max="7168" width="11.42578125" style="436"/>
    <col min="7169" max="7169" width="18" style="436" customWidth="1"/>
    <col min="7170" max="7172" width="24.7109375" style="436" customWidth="1"/>
    <col min="7173" max="7174" width="14.7109375" style="436" customWidth="1"/>
    <col min="7175" max="7175" width="17.85546875" style="436" customWidth="1"/>
    <col min="7176" max="7176" width="14.7109375" style="436" customWidth="1"/>
    <col min="7177" max="7177" width="18" style="436" customWidth="1"/>
    <col min="7178" max="7178" width="14.5703125" style="436" customWidth="1"/>
    <col min="7179" max="7179" width="16.42578125" style="436" customWidth="1"/>
    <col min="7180" max="7180" width="15.5703125" style="436" customWidth="1"/>
    <col min="7181" max="7181" width="15.42578125" style="436" customWidth="1"/>
    <col min="7182" max="7182" width="14" style="436" customWidth="1"/>
    <col min="7183" max="7183" width="14.7109375" style="436" customWidth="1"/>
    <col min="7184" max="7184" width="31.7109375" style="436" customWidth="1"/>
    <col min="7185" max="7185" width="14.7109375" style="436" customWidth="1"/>
    <col min="7186" max="7424" width="11.42578125" style="436"/>
    <col min="7425" max="7425" width="18" style="436" customWidth="1"/>
    <col min="7426" max="7428" width="24.7109375" style="436" customWidth="1"/>
    <col min="7429" max="7430" width="14.7109375" style="436" customWidth="1"/>
    <col min="7431" max="7431" width="17.85546875" style="436" customWidth="1"/>
    <col min="7432" max="7432" width="14.7109375" style="436" customWidth="1"/>
    <col min="7433" max="7433" width="18" style="436" customWidth="1"/>
    <col min="7434" max="7434" width="14.5703125" style="436" customWidth="1"/>
    <col min="7435" max="7435" width="16.42578125" style="436" customWidth="1"/>
    <col min="7436" max="7436" width="15.5703125" style="436" customWidth="1"/>
    <col min="7437" max="7437" width="15.42578125" style="436" customWidth="1"/>
    <col min="7438" max="7438" width="14" style="436" customWidth="1"/>
    <col min="7439" max="7439" width="14.7109375" style="436" customWidth="1"/>
    <col min="7440" max="7440" width="31.7109375" style="436" customWidth="1"/>
    <col min="7441" max="7441" width="14.7109375" style="436" customWidth="1"/>
    <col min="7442" max="7680" width="11.42578125" style="436"/>
    <col min="7681" max="7681" width="18" style="436" customWidth="1"/>
    <col min="7682" max="7684" width="24.7109375" style="436" customWidth="1"/>
    <col min="7685" max="7686" width="14.7109375" style="436" customWidth="1"/>
    <col min="7687" max="7687" width="17.85546875" style="436" customWidth="1"/>
    <col min="7688" max="7688" width="14.7109375" style="436" customWidth="1"/>
    <col min="7689" max="7689" width="18" style="436" customWidth="1"/>
    <col min="7690" max="7690" width="14.5703125" style="436" customWidth="1"/>
    <col min="7691" max="7691" width="16.42578125" style="436" customWidth="1"/>
    <col min="7692" max="7692" width="15.5703125" style="436" customWidth="1"/>
    <col min="7693" max="7693" width="15.42578125" style="436" customWidth="1"/>
    <col min="7694" max="7694" width="14" style="436" customWidth="1"/>
    <col min="7695" max="7695" width="14.7109375" style="436" customWidth="1"/>
    <col min="7696" max="7696" width="31.7109375" style="436" customWidth="1"/>
    <col min="7697" max="7697" width="14.7109375" style="436" customWidth="1"/>
    <col min="7698" max="7936" width="11.42578125" style="436"/>
    <col min="7937" max="7937" width="18" style="436" customWidth="1"/>
    <col min="7938" max="7940" width="24.7109375" style="436" customWidth="1"/>
    <col min="7941" max="7942" width="14.7109375" style="436" customWidth="1"/>
    <col min="7943" max="7943" width="17.85546875" style="436" customWidth="1"/>
    <col min="7944" max="7944" width="14.7109375" style="436" customWidth="1"/>
    <col min="7945" max="7945" width="18" style="436" customWidth="1"/>
    <col min="7946" max="7946" width="14.5703125" style="436" customWidth="1"/>
    <col min="7947" max="7947" width="16.42578125" style="436" customWidth="1"/>
    <col min="7948" max="7948" width="15.5703125" style="436" customWidth="1"/>
    <col min="7949" max="7949" width="15.42578125" style="436" customWidth="1"/>
    <col min="7950" max="7950" width="14" style="436" customWidth="1"/>
    <col min="7951" max="7951" width="14.7109375" style="436" customWidth="1"/>
    <col min="7952" max="7952" width="31.7109375" style="436" customWidth="1"/>
    <col min="7953" max="7953" width="14.7109375" style="436" customWidth="1"/>
    <col min="7954" max="8192" width="11.42578125" style="436"/>
    <col min="8193" max="8193" width="18" style="436" customWidth="1"/>
    <col min="8194" max="8196" width="24.7109375" style="436" customWidth="1"/>
    <col min="8197" max="8198" width="14.7109375" style="436" customWidth="1"/>
    <col min="8199" max="8199" width="17.85546875" style="436" customWidth="1"/>
    <col min="8200" max="8200" width="14.7109375" style="436" customWidth="1"/>
    <col min="8201" max="8201" width="18" style="436" customWidth="1"/>
    <col min="8202" max="8202" width="14.5703125" style="436" customWidth="1"/>
    <col min="8203" max="8203" width="16.42578125" style="436" customWidth="1"/>
    <col min="8204" max="8204" width="15.5703125" style="436" customWidth="1"/>
    <col min="8205" max="8205" width="15.42578125" style="436" customWidth="1"/>
    <col min="8206" max="8206" width="14" style="436" customWidth="1"/>
    <col min="8207" max="8207" width="14.7109375" style="436" customWidth="1"/>
    <col min="8208" max="8208" width="31.7109375" style="436" customWidth="1"/>
    <col min="8209" max="8209" width="14.7109375" style="436" customWidth="1"/>
    <col min="8210" max="8448" width="11.42578125" style="436"/>
    <col min="8449" max="8449" width="18" style="436" customWidth="1"/>
    <col min="8450" max="8452" width="24.7109375" style="436" customWidth="1"/>
    <col min="8453" max="8454" width="14.7109375" style="436" customWidth="1"/>
    <col min="8455" max="8455" width="17.85546875" style="436" customWidth="1"/>
    <col min="8456" max="8456" width="14.7109375" style="436" customWidth="1"/>
    <col min="8457" max="8457" width="18" style="436" customWidth="1"/>
    <col min="8458" max="8458" width="14.5703125" style="436" customWidth="1"/>
    <col min="8459" max="8459" width="16.42578125" style="436" customWidth="1"/>
    <col min="8460" max="8460" width="15.5703125" style="436" customWidth="1"/>
    <col min="8461" max="8461" width="15.42578125" style="436" customWidth="1"/>
    <col min="8462" max="8462" width="14" style="436" customWidth="1"/>
    <col min="8463" max="8463" width="14.7109375" style="436" customWidth="1"/>
    <col min="8464" max="8464" width="31.7109375" style="436" customWidth="1"/>
    <col min="8465" max="8465" width="14.7109375" style="436" customWidth="1"/>
    <col min="8466" max="8704" width="11.42578125" style="436"/>
    <col min="8705" max="8705" width="18" style="436" customWidth="1"/>
    <col min="8706" max="8708" width="24.7109375" style="436" customWidth="1"/>
    <col min="8709" max="8710" width="14.7109375" style="436" customWidth="1"/>
    <col min="8711" max="8711" width="17.85546875" style="436" customWidth="1"/>
    <col min="8712" max="8712" width="14.7109375" style="436" customWidth="1"/>
    <col min="8713" max="8713" width="18" style="436" customWidth="1"/>
    <col min="8714" max="8714" width="14.5703125" style="436" customWidth="1"/>
    <col min="8715" max="8715" width="16.42578125" style="436" customWidth="1"/>
    <col min="8716" max="8716" width="15.5703125" style="436" customWidth="1"/>
    <col min="8717" max="8717" width="15.42578125" style="436" customWidth="1"/>
    <col min="8718" max="8718" width="14" style="436" customWidth="1"/>
    <col min="8719" max="8719" width="14.7109375" style="436" customWidth="1"/>
    <col min="8720" max="8720" width="31.7109375" style="436" customWidth="1"/>
    <col min="8721" max="8721" width="14.7109375" style="436" customWidth="1"/>
    <col min="8722" max="8960" width="11.42578125" style="436"/>
    <col min="8961" max="8961" width="18" style="436" customWidth="1"/>
    <col min="8962" max="8964" width="24.7109375" style="436" customWidth="1"/>
    <col min="8965" max="8966" width="14.7109375" style="436" customWidth="1"/>
    <col min="8967" max="8967" width="17.85546875" style="436" customWidth="1"/>
    <col min="8968" max="8968" width="14.7109375" style="436" customWidth="1"/>
    <col min="8969" max="8969" width="18" style="436" customWidth="1"/>
    <col min="8970" max="8970" width="14.5703125" style="436" customWidth="1"/>
    <col min="8971" max="8971" width="16.42578125" style="436" customWidth="1"/>
    <col min="8972" max="8972" width="15.5703125" style="436" customWidth="1"/>
    <col min="8973" max="8973" width="15.42578125" style="436" customWidth="1"/>
    <col min="8974" max="8974" width="14" style="436" customWidth="1"/>
    <col min="8975" max="8975" width="14.7109375" style="436" customWidth="1"/>
    <col min="8976" max="8976" width="31.7109375" style="436" customWidth="1"/>
    <col min="8977" max="8977" width="14.7109375" style="436" customWidth="1"/>
    <col min="8978" max="9216" width="11.42578125" style="436"/>
    <col min="9217" max="9217" width="18" style="436" customWidth="1"/>
    <col min="9218" max="9220" width="24.7109375" style="436" customWidth="1"/>
    <col min="9221" max="9222" width="14.7109375" style="436" customWidth="1"/>
    <col min="9223" max="9223" width="17.85546875" style="436" customWidth="1"/>
    <col min="9224" max="9224" width="14.7109375" style="436" customWidth="1"/>
    <col min="9225" max="9225" width="18" style="436" customWidth="1"/>
    <col min="9226" max="9226" width="14.5703125" style="436" customWidth="1"/>
    <col min="9227" max="9227" width="16.42578125" style="436" customWidth="1"/>
    <col min="9228" max="9228" width="15.5703125" style="436" customWidth="1"/>
    <col min="9229" max="9229" width="15.42578125" style="436" customWidth="1"/>
    <col min="9230" max="9230" width="14" style="436" customWidth="1"/>
    <col min="9231" max="9231" width="14.7109375" style="436" customWidth="1"/>
    <col min="9232" max="9232" width="31.7109375" style="436" customWidth="1"/>
    <col min="9233" max="9233" width="14.7109375" style="436" customWidth="1"/>
    <col min="9234" max="9472" width="11.42578125" style="436"/>
    <col min="9473" max="9473" width="18" style="436" customWidth="1"/>
    <col min="9474" max="9476" width="24.7109375" style="436" customWidth="1"/>
    <col min="9477" max="9478" width="14.7109375" style="436" customWidth="1"/>
    <col min="9479" max="9479" width="17.85546875" style="436" customWidth="1"/>
    <col min="9480" max="9480" width="14.7109375" style="436" customWidth="1"/>
    <col min="9481" max="9481" width="18" style="436" customWidth="1"/>
    <col min="9482" max="9482" width="14.5703125" style="436" customWidth="1"/>
    <col min="9483" max="9483" width="16.42578125" style="436" customWidth="1"/>
    <col min="9484" max="9484" width="15.5703125" style="436" customWidth="1"/>
    <col min="9485" max="9485" width="15.42578125" style="436" customWidth="1"/>
    <col min="9486" max="9486" width="14" style="436" customWidth="1"/>
    <col min="9487" max="9487" width="14.7109375" style="436" customWidth="1"/>
    <col min="9488" max="9488" width="31.7109375" style="436" customWidth="1"/>
    <col min="9489" max="9489" width="14.7109375" style="436" customWidth="1"/>
    <col min="9490" max="9728" width="11.42578125" style="436"/>
    <col min="9729" max="9729" width="18" style="436" customWidth="1"/>
    <col min="9730" max="9732" width="24.7109375" style="436" customWidth="1"/>
    <col min="9733" max="9734" width="14.7109375" style="436" customWidth="1"/>
    <col min="9735" max="9735" width="17.85546875" style="436" customWidth="1"/>
    <col min="9736" max="9736" width="14.7109375" style="436" customWidth="1"/>
    <col min="9737" max="9737" width="18" style="436" customWidth="1"/>
    <col min="9738" max="9738" width="14.5703125" style="436" customWidth="1"/>
    <col min="9739" max="9739" width="16.42578125" style="436" customWidth="1"/>
    <col min="9740" max="9740" width="15.5703125" style="436" customWidth="1"/>
    <col min="9741" max="9741" width="15.42578125" style="436" customWidth="1"/>
    <col min="9742" max="9742" width="14" style="436" customWidth="1"/>
    <col min="9743" max="9743" width="14.7109375" style="436" customWidth="1"/>
    <col min="9744" max="9744" width="31.7109375" style="436" customWidth="1"/>
    <col min="9745" max="9745" width="14.7109375" style="436" customWidth="1"/>
    <col min="9746" max="9984" width="11.42578125" style="436"/>
    <col min="9985" max="9985" width="18" style="436" customWidth="1"/>
    <col min="9986" max="9988" width="24.7109375" style="436" customWidth="1"/>
    <col min="9989" max="9990" width="14.7109375" style="436" customWidth="1"/>
    <col min="9991" max="9991" width="17.85546875" style="436" customWidth="1"/>
    <col min="9992" max="9992" width="14.7109375" style="436" customWidth="1"/>
    <col min="9993" max="9993" width="18" style="436" customWidth="1"/>
    <col min="9994" max="9994" width="14.5703125" style="436" customWidth="1"/>
    <col min="9995" max="9995" width="16.42578125" style="436" customWidth="1"/>
    <col min="9996" max="9996" width="15.5703125" style="436" customWidth="1"/>
    <col min="9997" max="9997" width="15.42578125" style="436" customWidth="1"/>
    <col min="9998" max="9998" width="14" style="436" customWidth="1"/>
    <col min="9999" max="9999" width="14.7109375" style="436" customWidth="1"/>
    <col min="10000" max="10000" width="31.7109375" style="436" customWidth="1"/>
    <col min="10001" max="10001" width="14.7109375" style="436" customWidth="1"/>
    <col min="10002" max="10240" width="11.42578125" style="436"/>
    <col min="10241" max="10241" width="18" style="436" customWidth="1"/>
    <col min="10242" max="10244" width="24.7109375" style="436" customWidth="1"/>
    <col min="10245" max="10246" width="14.7109375" style="436" customWidth="1"/>
    <col min="10247" max="10247" width="17.85546875" style="436" customWidth="1"/>
    <col min="10248" max="10248" width="14.7109375" style="436" customWidth="1"/>
    <col min="10249" max="10249" width="18" style="436" customWidth="1"/>
    <col min="10250" max="10250" width="14.5703125" style="436" customWidth="1"/>
    <col min="10251" max="10251" width="16.42578125" style="436" customWidth="1"/>
    <col min="10252" max="10252" width="15.5703125" style="436" customWidth="1"/>
    <col min="10253" max="10253" width="15.42578125" style="436" customWidth="1"/>
    <col min="10254" max="10254" width="14" style="436" customWidth="1"/>
    <col min="10255" max="10255" width="14.7109375" style="436" customWidth="1"/>
    <col min="10256" max="10256" width="31.7109375" style="436" customWidth="1"/>
    <col min="10257" max="10257" width="14.7109375" style="436" customWidth="1"/>
    <col min="10258" max="10496" width="11.42578125" style="436"/>
    <col min="10497" max="10497" width="18" style="436" customWidth="1"/>
    <col min="10498" max="10500" width="24.7109375" style="436" customWidth="1"/>
    <col min="10501" max="10502" width="14.7109375" style="436" customWidth="1"/>
    <col min="10503" max="10503" width="17.85546875" style="436" customWidth="1"/>
    <col min="10504" max="10504" width="14.7109375" style="436" customWidth="1"/>
    <col min="10505" max="10505" width="18" style="436" customWidth="1"/>
    <col min="10506" max="10506" width="14.5703125" style="436" customWidth="1"/>
    <col min="10507" max="10507" width="16.42578125" style="436" customWidth="1"/>
    <col min="10508" max="10508" width="15.5703125" style="436" customWidth="1"/>
    <col min="10509" max="10509" width="15.42578125" style="436" customWidth="1"/>
    <col min="10510" max="10510" width="14" style="436" customWidth="1"/>
    <col min="10511" max="10511" width="14.7109375" style="436" customWidth="1"/>
    <col min="10512" max="10512" width="31.7109375" style="436" customWidth="1"/>
    <col min="10513" max="10513" width="14.7109375" style="436" customWidth="1"/>
    <col min="10514" max="10752" width="11.42578125" style="436"/>
    <col min="10753" max="10753" width="18" style="436" customWidth="1"/>
    <col min="10754" max="10756" width="24.7109375" style="436" customWidth="1"/>
    <col min="10757" max="10758" width="14.7109375" style="436" customWidth="1"/>
    <col min="10759" max="10759" width="17.85546875" style="436" customWidth="1"/>
    <col min="10760" max="10760" width="14.7109375" style="436" customWidth="1"/>
    <col min="10761" max="10761" width="18" style="436" customWidth="1"/>
    <col min="10762" max="10762" width="14.5703125" style="436" customWidth="1"/>
    <col min="10763" max="10763" width="16.42578125" style="436" customWidth="1"/>
    <col min="10764" max="10764" width="15.5703125" style="436" customWidth="1"/>
    <col min="10765" max="10765" width="15.42578125" style="436" customWidth="1"/>
    <col min="10766" max="10766" width="14" style="436" customWidth="1"/>
    <col min="10767" max="10767" width="14.7109375" style="436" customWidth="1"/>
    <col min="10768" max="10768" width="31.7109375" style="436" customWidth="1"/>
    <col min="10769" max="10769" width="14.7109375" style="436" customWidth="1"/>
    <col min="10770" max="11008" width="11.42578125" style="436"/>
    <col min="11009" max="11009" width="18" style="436" customWidth="1"/>
    <col min="11010" max="11012" width="24.7109375" style="436" customWidth="1"/>
    <col min="11013" max="11014" width="14.7109375" style="436" customWidth="1"/>
    <col min="11015" max="11015" width="17.85546875" style="436" customWidth="1"/>
    <col min="11016" max="11016" width="14.7109375" style="436" customWidth="1"/>
    <col min="11017" max="11017" width="18" style="436" customWidth="1"/>
    <col min="11018" max="11018" width="14.5703125" style="436" customWidth="1"/>
    <col min="11019" max="11019" width="16.42578125" style="436" customWidth="1"/>
    <col min="11020" max="11020" width="15.5703125" style="436" customWidth="1"/>
    <col min="11021" max="11021" width="15.42578125" style="436" customWidth="1"/>
    <col min="11022" max="11022" width="14" style="436" customWidth="1"/>
    <col min="11023" max="11023" width="14.7109375" style="436" customWidth="1"/>
    <col min="11024" max="11024" width="31.7109375" style="436" customWidth="1"/>
    <col min="11025" max="11025" width="14.7109375" style="436" customWidth="1"/>
    <col min="11026" max="11264" width="11.42578125" style="436"/>
    <col min="11265" max="11265" width="18" style="436" customWidth="1"/>
    <col min="11266" max="11268" width="24.7109375" style="436" customWidth="1"/>
    <col min="11269" max="11270" width="14.7109375" style="436" customWidth="1"/>
    <col min="11271" max="11271" width="17.85546875" style="436" customWidth="1"/>
    <col min="11272" max="11272" width="14.7109375" style="436" customWidth="1"/>
    <col min="11273" max="11273" width="18" style="436" customWidth="1"/>
    <col min="11274" max="11274" width="14.5703125" style="436" customWidth="1"/>
    <col min="11275" max="11275" width="16.42578125" style="436" customWidth="1"/>
    <col min="11276" max="11276" width="15.5703125" style="436" customWidth="1"/>
    <col min="11277" max="11277" width="15.42578125" style="436" customWidth="1"/>
    <col min="11278" max="11278" width="14" style="436" customWidth="1"/>
    <col min="11279" max="11279" width="14.7109375" style="436" customWidth="1"/>
    <col min="11280" max="11280" width="31.7109375" style="436" customWidth="1"/>
    <col min="11281" max="11281" width="14.7109375" style="436" customWidth="1"/>
    <col min="11282" max="11520" width="11.42578125" style="436"/>
    <col min="11521" max="11521" width="18" style="436" customWidth="1"/>
    <col min="11522" max="11524" width="24.7109375" style="436" customWidth="1"/>
    <col min="11525" max="11526" width="14.7109375" style="436" customWidth="1"/>
    <col min="11527" max="11527" width="17.85546875" style="436" customWidth="1"/>
    <col min="11528" max="11528" width="14.7109375" style="436" customWidth="1"/>
    <col min="11529" max="11529" width="18" style="436" customWidth="1"/>
    <col min="11530" max="11530" width="14.5703125" style="436" customWidth="1"/>
    <col min="11531" max="11531" width="16.42578125" style="436" customWidth="1"/>
    <col min="11532" max="11532" width="15.5703125" style="436" customWidth="1"/>
    <col min="11533" max="11533" width="15.42578125" style="436" customWidth="1"/>
    <col min="11534" max="11534" width="14" style="436" customWidth="1"/>
    <col min="11535" max="11535" width="14.7109375" style="436" customWidth="1"/>
    <col min="11536" max="11536" width="31.7109375" style="436" customWidth="1"/>
    <col min="11537" max="11537" width="14.7109375" style="436" customWidth="1"/>
    <col min="11538" max="11776" width="11.42578125" style="436"/>
    <col min="11777" max="11777" width="18" style="436" customWidth="1"/>
    <col min="11778" max="11780" width="24.7109375" style="436" customWidth="1"/>
    <col min="11781" max="11782" width="14.7109375" style="436" customWidth="1"/>
    <col min="11783" max="11783" width="17.85546875" style="436" customWidth="1"/>
    <col min="11784" max="11784" width="14.7109375" style="436" customWidth="1"/>
    <col min="11785" max="11785" width="18" style="436" customWidth="1"/>
    <col min="11786" max="11786" width="14.5703125" style="436" customWidth="1"/>
    <col min="11787" max="11787" width="16.42578125" style="436" customWidth="1"/>
    <col min="11788" max="11788" width="15.5703125" style="436" customWidth="1"/>
    <col min="11789" max="11789" width="15.42578125" style="436" customWidth="1"/>
    <col min="11790" max="11790" width="14" style="436" customWidth="1"/>
    <col min="11791" max="11791" width="14.7109375" style="436" customWidth="1"/>
    <col min="11792" max="11792" width="31.7109375" style="436" customWidth="1"/>
    <col min="11793" max="11793" width="14.7109375" style="436" customWidth="1"/>
    <col min="11794" max="12032" width="11.42578125" style="436"/>
    <col min="12033" max="12033" width="18" style="436" customWidth="1"/>
    <col min="12034" max="12036" width="24.7109375" style="436" customWidth="1"/>
    <col min="12037" max="12038" width="14.7109375" style="436" customWidth="1"/>
    <col min="12039" max="12039" width="17.85546875" style="436" customWidth="1"/>
    <col min="12040" max="12040" width="14.7109375" style="436" customWidth="1"/>
    <col min="12041" max="12041" width="18" style="436" customWidth="1"/>
    <col min="12042" max="12042" width="14.5703125" style="436" customWidth="1"/>
    <col min="12043" max="12043" width="16.42578125" style="436" customWidth="1"/>
    <col min="12044" max="12044" width="15.5703125" style="436" customWidth="1"/>
    <col min="12045" max="12045" width="15.42578125" style="436" customWidth="1"/>
    <col min="12046" max="12046" width="14" style="436" customWidth="1"/>
    <col min="12047" max="12047" width="14.7109375" style="436" customWidth="1"/>
    <col min="12048" max="12048" width="31.7109375" style="436" customWidth="1"/>
    <col min="12049" max="12049" width="14.7109375" style="436" customWidth="1"/>
    <col min="12050" max="12288" width="11.42578125" style="436"/>
    <col min="12289" max="12289" width="18" style="436" customWidth="1"/>
    <col min="12290" max="12292" width="24.7109375" style="436" customWidth="1"/>
    <col min="12293" max="12294" width="14.7109375" style="436" customWidth="1"/>
    <col min="12295" max="12295" width="17.85546875" style="436" customWidth="1"/>
    <col min="12296" max="12296" width="14.7109375" style="436" customWidth="1"/>
    <col min="12297" max="12297" width="18" style="436" customWidth="1"/>
    <col min="12298" max="12298" width="14.5703125" style="436" customWidth="1"/>
    <col min="12299" max="12299" width="16.42578125" style="436" customWidth="1"/>
    <col min="12300" max="12300" width="15.5703125" style="436" customWidth="1"/>
    <col min="12301" max="12301" width="15.42578125" style="436" customWidth="1"/>
    <col min="12302" max="12302" width="14" style="436" customWidth="1"/>
    <col min="12303" max="12303" width="14.7109375" style="436" customWidth="1"/>
    <col min="12304" max="12304" width="31.7109375" style="436" customWidth="1"/>
    <col min="12305" max="12305" width="14.7109375" style="436" customWidth="1"/>
    <col min="12306" max="12544" width="11.42578125" style="436"/>
    <col min="12545" max="12545" width="18" style="436" customWidth="1"/>
    <col min="12546" max="12548" width="24.7109375" style="436" customWidth="1"/>
    <col min="12549" max="12550" width="14.7109375" style="436" customWidth="1"/>
    <col min="12551" max="12551" width="17.85546875" style="436" customWidth="1"/>
    <col min="12552" max="12552" width="14.7109375" style="436" customWidth="1"/>
    <col min="12553" max="12553" width="18" style="436" customWidth="1"/>
    <col min="12554" max="12554" width="14.5703125" style="436" customWidth="1"/>
    <col min="12555" max="12555" width="16.42578125" style="436" customWidth="1"/>
    <col min="12556" max="12556" width="15.5703125" style="436" customWidth="1"/>
    <col min="12557" max="12557" width="15.42578125" style="436" customWidth="1"/>
    <col min="12558" max="12558" width="14" style="436" customWidth="1"/>
    <col min="12559" max="12559" width="14.7109375" style="436" customWidth="1"/>
    <col min="12560" max="12560" width="31.7109375" style="436" customWidth="1"/>
    <col min="12561" max="12561" width="14.7109375" style="436" customWidth="1"/>
    <col min="12562" max="12800" width="11.42578125" style="436"/>
    <col min="12801" max="12801" width="18" style="436" customWidth="1"/>
    <col min="12802" max="12804" width="24.7109375" style="436" customWidth="1"/>
    <col min="12805" max="12806" width="14.7109375" style="436" customWidth="1"/>
    <col min="12807" max="12807" width="17.85546875" style="436" customWidth="1"/>
    <col min="12808" max="12808" width="14.7109375" style="436" customWidth="1"/>
    <col min="12809" max="12809" width="18" style="436" customWidth="1"/>
    <col min="12810" max="12810" width="14.5703125" style="436" customWidth="1"/>
    <col min="12811" max="12811" width="16.42578125" style="436" customWidth="1"/>
    <col min="12812" max="12812" width="15.5703125" style="436" customWidth="1"/>
    <col min="12813" max="12813" width="15.42578125" style="436" customWidth="1"/>
    <col min="12814" max="12814" width="14" style="436" customWidth="1"/>
    <col min="12815" max="12815" width="14.7109375" style="436" customWidth="1"/>
    <col min="12816" max="12816" width="31.7109375" style="436" customWidth="1"/>
    <col min="12817" max="12817" width="14.7109375" style="436" customWidth="1"/>
    <col min="12818" max="13056" width="11.42578125" style="436"/>
    <col min="13057" max="13057" width="18" style="436" customWidth="1"/>
    <col min="13058" max="13060" width="24.7109375" style="436" customWidth="1"/>
    <col min="13061" max="13062" width="14.7109375" style="436" customWidth="1"/>
    <col min="13063" max="13063" width="17.85546875" style="436" customWidth="1"/>
    <col min="13064" max="13064" width="14.7109375" style="436" customWidth="1"/>
    <col min="13065" max="13065" width="18" style="436" customWidth="1"/>
    <col min="13066" max="13066" width="14.5703125" style="436" customWidth="1"/>
    <col min="13067" max="13067" width="16.42578125" style="436" customWidth="1"/>
    <col min="13068" max="13068" width="15.5703125" style="436" customWidth="1"/>
    <col min="13069" max="13069" width="15.42578125" style="436" customWidth="1"/>
    <col min="13070" max="13070" width="14" style="436" customWidth="1"/>
    <col min="13071" max="13071" width="14.7109375" style="436" customWidth="1"/>
    <col min="13072" max="13072" width="31.7109375" style="436" customWidth="1"/>
    <col min="13073" max="13073" width="14.7109375" style="436" customWidth="1"/>
    <col min="13074" max="13312" width="11.42578125" style="436"/>
    <col min="13313" max="13313" width="18" style="436" customWidth="1"/>
    <col min="13314" max="13316" width="24.7109375" style="436" customWidth="1"/>
    <col min="13317" max="13318" width="14.7109375" style="436" customWidth="1"/>
    <col min="13319" max="13319" width="17.85546875" style="436" customWidth="1"/>
    <col min="13320" max="13320" width="14.7109375" style="436" customWidth="1"/>
    <col min="13321" max="13321" width="18" style="436" customWidth="1"/>
    <col min="13322" max="13322" width="14.5703125" style="436" customWidth="1"/>
    <col min="13323" max="13323" width="16.42578125" style="436" customWidth="1"/>
    <col min="13324" max="13324" width="15.5703125" style="436" customWidth="1"/>
    <col min="13325" max="13325" width="15.42578125" style="436" customWidth="1"/>
    <col min="13326" max="13326" width="14" style="436" customWidth="1"/>
    <col min="13327" max="13327" width="14.7109375" style="436" customWidth="1"/>
    <col min="13328" max="13328" width="31.7109375" style="436" customWidth="1"/>
    <col min="13329" max="13329" width="14.7109375" style="436" customWidth="1"/>
    <col min="13330" max="13568" width="11.42578125" style="436"/>
    <col min="13569" max="13569" width="18" style="436" customWidth="1"/>
    <col min="13570" max="13572" width="24.7109375" style="436" customWidth="1"/>
    <col min="13573" max="13574" width="14.7109375" style="436" customWidth="1"/>
    <col min="13575" max="13575" width="17.85546875" style="436" customWidth="1"/>
    <col min="13576" max="13576" width="14.7109375" style="436" customWidth="1"/>
    <col min="13577" max="13577" width="18" style="436" customWidth="1"/>
    <col min="13578" max="13578" width="14.5703125" style="436" customWidth="1"/>
    <col min="13579" max="13579" width="16.42578125" style="436" customWidth="1"/>
    <col min="13580" max="13580" width="15.5703125" style="436" customWidth="1"/>
    <col min="13581" max="13581" width="15.42578125" style="436" customWidth="1"/>
    <col min="13582" max="13582" width="14" style="436" customWidth="1"/>
    <col min="13583" max="13583" width="14.7109375" style="436" customWidth="1"/>
    <col min="13584" max="13584" width="31.7109375" style="436" customWidth="1"/>
    <col min="13585" max="13585" width="14.7109375" style="436" customWidth="1"/>
    <col min="13586" max="13824" width="11.42578125" style="436"/>
    <col min="13825" max="13825" width="18" style="436" customWidth="1"/>
    <col min="13826" max="13828" width="24.7109375" style="436" customWidth="1"/>
    <col min="13829" max="13830" width="14.7109375" style="436" customWidth="1"/>
    <col min="13831" max="13831" width="17.85546875" style="436" customWidth="1"/>
    <col min="13832" max="13832" width="14.7109375" style="436" customWidth="1"/>
    <col min="13833" max="13833" width="18" style="436" customWidth="1"/>
    <col min="13834" max="13834" width="14.5703125" style="436" customWidth="1"/>
    <col min="13835" max="13835" width="16.42578125" style="436" customWidth="1"/>
    <col min="13836" max="13836" width="15.5703125" style="436" customWidth="1"/>
    <col min="13837" max="13837" width="15.42578125" style="436" customWidth="1"/>
    <col min="13838" max="13838" width="14" style="436" customWidth="1"/>
    <col min="13839" max="13839" width="14.7109375" style="436" customWidth="1"/>
    <col min="13840" max="13840" width="31.7109375" style="436" customWidth="1"/>
    <col min="13841" max="13841" width="14.7109375" style="436" customWidth="1"/>
    <col min="13842" max="14080" width="11.42578125" style="436"/>
    <col min="14081" max="14081" width="18" style="436" customWidth="1"/>
    <col min="14082" max="14084" width="24.7109375" style="436" customWidth="1"/>
    <col min="14085" max="14086" width="14.7109375" style="436" customWidth="1"/>
    <col min="14087" max="14087" width="17.85546875" style="436" customWidth="1"/>
    <col min="14088" max="14088" width="14.7109375" style="436" customWidth="1"/>
    <col min="14089" max="14089" width="18" style="436" customWidth="1"/>
    <col min="14090" max="14090" width="14.5703125" style="436" customWidth="1"/>
    <col min="14091" max="14091" width="16.42578125" style="436" customWidth="1"/>
    <col min="14092" max="14092" width="15.5703125" style="436" customWidth="1"/>
    <col min="14093" max="14093" width="15.42578125" style="436" customWidth="1"/>
    <col min="14094" max="14094" width="14" style="436" customWidth="1"/>
    <col min="14095" max="14095" width="14.7109375" style="436" customWidth="1"/>
    <col min="14096" max="14096" width="31.7109375" style="436" customWidth="1"/>
    <col min="14097" max="14097" width="14.7109375" style="436" customWidth="1"/>
    <col min="14098" max="14336" width="11.42578125" style="436"/>
    <col min="14337" max="14337" width="18" style="436" customWidth="1"/>
    <col min="14338" max="14340" width="24.7109375" style="436" customWidth="1"/>
    <col min="14341" max="14342" width="14.7109375" style="436" customWidth="1"/>
    <col min="14343" max="14343" width="17.85546875" style="436" customWidth="1"/>
    <col min="14344" max="14344" width="14.7109375" style="436" customWidth="1"/>
    <col min="14345" max="14345" width="18" style="436" customWidth="1"/>
    <col min="14346" max="14346" width="14.5703125" style="436" customWidth="1"/>
    <col min="14347" max="14347" width="16.42578125" style="436" customWidth="1"/>
    <col min="14348" max="14348" width="15.5703125" style="436" customWidth="1"/>
    <col min="14349" max="14349" width="15.42578125" style="436" customWidth="1"/>
    <col min="14350" max="14350" width="14" style="436" customWidth="1"/>
    <col min="14351" max="14351" width="14.7109375" style="436" customWidth="1"/>
    <col min="14352" max="14352" width="31.7109375" style="436" customWidth="1"/>
    <col min="14353" max="14353" width="14.7109375" style="436" customWidth="1"/>
    <col min="14354" max="14592" width="11.42578125" style="436"/>
    <col min="14593" max="14593" width="18" style="436" customWidth="1"/>
    <col min="14594" max="14596" width="24.7109375" style="436" customWidth="1"/>
    <col min="14597" max="14598" width="14.7109375" style="436" customWidth="1"/>
    <col min="14599" max="14599" width="17.85546875" style="436" customWidth="1"/>
    <col min="14600" max="14600" width="14.7109375" style="436" customWidth="1"/>
    <col min="14601" max="14601" width="18" style="436" customWidth="1"/>
    <col min="14602" max="14602" width="14.5703125" style="436" customWidth="1"/>
    <col min="14603" max="14603" width="16.42578125" style="436" customWidth="1"/>
    <col min="14604" max="14604" width="15.5703125" style="436" customWidth="1"/>
    <col min="14605" max="14605" width="15.42578125" style="436" customWidth="1"/>
    <col min="14606" max="14606" width="14" style="436" customWidth="1"/>
    <col min="14607" max="14607" width="14.7109375" style="436" customWidth="1"/>
    <col min="14608" max="14608" width="31.7109375" style="436" customWidth="1"/>
    <col min="14609" max="14609" width="14.7109375" style="436" customWidth="1"/>
    <col min="14610" max="14848" width="11.42578125" style="436"/>
    <col min="14849" max="14849" width="18" style="436" customWidth="1"/>
    <col min="14850" max="14852" width="24.7109375" style="436" customWidth="1"/>
    <col min="14853" max="14854" width="14.7109375" style="436" customWidth="1"/>
    <col min="14855" max="14855" width="17.85546875" style="436" customWidth="1"/>
    <col min="14856" max="14856" width="14.7109375" style="436" customWidth="1"/>
    <col min="14857" max="14857" width="18" style="436" customWidth="1"/>
    <col min="14858" max="14858" width="14.5703125" style="436" customWidth="1"/>
    <col min="14859" max="14859" width="16.42578125" style="436" customWidth="1"/>
    <col min="14860" max="14860" width="15.5703125" style="436" customWidth="1"/>
    <col min="14861" max="14861" width="15.42578125" style="436" customWidth="1"/>
    <col min="14862" max="14862" width="14" style="436" customWidth="1"/>
    <col min="14863" max="14863" width="14.7109375" style="436" customWidth="1"/>
    <col min="14864" max="14864" width="31.7109375" style="436" customWidth="1"/>
    <col min="14865" max="14865" width="14.7109375" style="436" customWidth="1"/>
    <col min="14866" max="15104" width="11.42578125" style="436"/>
    <col min="15105" max="15105" width="18" style="436" customWidth="1"/>
    <col min="15106" max="15108" width="24.7109375" style="436" customWidth="1"/>
    <col min="15109" max="15110" width="14.7109375" style="436" customWidth="1"/>
    <col min="15111" max="15111" width="17.85546875" style="436" customWidth="1"/>
    <col min="15112" max="15112" width="14.7109375" style="436" customWidth="1"/>
    <col min="15113" max="15113" width="18" style="436" customWidth="1"/>
    <col min="15114" max="15114" width="14.5703125" style="436" customWidth="1"/>
    <col min="15115" max="15115" width="16.42578125" style="436" customWidth="1"/>
    <col min="15116" max="15116" width="15.5703125" style="436" customWidth="1"/>
    <col min="15117" max="15117" width="15.42578125" style="436" customWidth="1"/>
    <col min="15118" max="15118" width="14" style="436" customWidth="1"/>
    <col min="15119" max="15119" width="14.7109375" style="436" customWidth="1"/>
    <col min="15120" max="15120" width="31.7109375" style="436" customWidth="1"/>
    <col min="15121" max="15121" width="14.7109375" style="436" customWidth="1"/>
    <col min="15122" max="15360" width="11.42578125" style="436"/>
    <col min="15361" max="15361" width="18" style="436" customWidth="1"/>
    <col min="15362" max="15364" width="24.7109375" style="436" customWidth="1"/>
    <col min="15365" max="15366" width="14.7109375" style="436" customWidth="1"/>
    <col min="15367" max="15367" width="17.85546875" style="436" customWidth="1"/>
    <col min="15368" max="15368" width="14.7109375" style="436" customWidth="1"/>
    <col min="15369" max="15369" width="18" style="436" customWidth="1"/>
    <col min="15370" max="15370" width="14.5703125" style="436" customWidth="1"/>
    <col min="15371" max="15371" width="16.42578125" style="436" customWidth="1"/>
    <col min="15372" max="15372" width="15.5703125" style="436" customWidth="1"/>
    <col min="15373" max="15373" width="15.42578125" style="436" customWidth="1"/>
    <col min="15374" max="15374" width="14" style="436" customWidth="1"/>
    <col min="15375" max="15375" width="14.7109375" style="436" customWidth="1"/>
    <col min="15376" max="15376" width="31.7109375" style="436" customWidth="1"/>
    <col min="15377" max="15377" width="14.7109375" style="436" customWidth="1"/>
    <col min="15378" max="15616" width="11.42578125" style="436"/>
    <col min="15617" max="15617" width="18" style="436" customWidth="1"/>
    <col min="15618" max="15620" width="24.7109375" style="436" customWidth="1"/>
    <col min="15621" max="15622" width="14.7109375" style="436" customWidth="1"/>
    <col min="15623" max="15623" width="17.85546875" style="436" customWidth="1"/>
    <col min="15624" max="15624" width="14.7109375" style="436" customWidth="1"/>
    <col min="15625" max="15625" width="18" style="436" customWidth="1"/>
    <col min="15626" max="15626" width="14.5703125" style="436" customWidth="1"/>
    <col min="15627" max="15627" width="16.42578125" style="436" customWidth="1"/>
    <col min="15628" max="15628" width="15.5703125" style="436" customWidth="1"/>
    <col min="15629" max="15629" width="15.42578125" style="436" customWidth="1"/>
    <col min="15630" max="15630" width="14" style="436" customWidth="1"/>
    <col min="15631" max="15631" width="14.7109375" style="436" customWidth="1"/>
    <col min="15632" max="15632" width="31.7109375" style="436" customWidth="1"/>
    <col min="15633" max="15633" width="14.7109375" style="436" customWidth="1"/>
    <col min="15634" max="15872" width="11.42578125" style="436"/>
    <col min="15873" max="15873" width="18" style="436" customWidth="1"/>
    <col min="15874" max="15876" width="24.7109375" style="436" customWidth="1"/>
    <col min="15877" max="15878" width="14.7109375" style="436" customWidth="1"/>
    <col min="15879" max="15879" width="17.85546875" style="436" customWidth="1"/>
    <col min="15880" max="15880" width="14.7109375" style="436" customWidth="1"/>
    <col min="15881" max="15881" width="18" style="436" customWidth="1"/>
    <col min="15882" max="15882" width="14.5703125" style="436" customWidth="1"/>
    <col min="15883" max="15883" width="16.42578125" style="436" customWidth="1"/>
    <col min="15884" max="15884" width="15.5703125" style="436" customWidth="1"/>
    <col min="15885" max="15885" width="15.42578125" style="436" customWidth="1"/>
    <col min="15886" max="15886" width="14" style="436" customWidth="1"/>
    <col min="15887" max="15887" width="14.7109375" style="436" customWidth="1"/>
    <col min="15888" max="15888" width="31.7109375" style="436" customWidth="1"/>
    <col min="15889" max="15889" width="14.7109375" style="436" customWidth="1"/>
    <col min="15890" max="16128" width="11.42578125" style="436"/>
    <col min="16129" max="16129" width="18" style="436" customWidth="1"/>
    <col min="16130" max="16132" width="24.7109375" style="436" customWidth="1"/>
    <col min="16133" max="16134" width="14.7109375" style="436" customWidth="1"/>
    <col min="16135" max="16135" width="17.85546875" style="436" customWidth="1"/>
    <col min="16136" max="16136" width="14.7109375" style="436" customWidth="1"/>
    <col min="16137" max="16137" width="18" style="436" customWidth="1"/>
    <col min="16138" max="16138" width="14.5703125" style="436" customWidth="1"/>
    <col min="16139" max="16139" width="16.42578125" style="436" customWidth="1"/>
    <col min="16140" max="16140" width="15.5703125" style="436" customWidth="1"/>
    <col min="16141" max="16141" width="15.42578125" style="436" customWidth="1"/>
    <col min="16142" max="16142" width="14" style="436" customWidth="1"/>
    <col min="16143" max="16143" width="14.7109375" style="436" customWidth="1"/>
    <col min="16144" max="16144" width="31.7109375" style="436" customWidth="1"/>
    <col min="16145" max="16145" width="14.7109375" style="436" customWidth="1"/>
    <col min="16146" max="16384" width="11.42578125" style="436"/>
  </cols>
  <sheetData>
    <row r="1" spans="1:17" s="303" customFormat="1" ht="16.5" x14ac:dyDescent="0.25">
      <c r="A1" s="1624"/>
      <c r="B1" s="1656" t="s">
        <v>0</v>
      </c>
      <c r="C1" s="1656"/>
      <c r="D1" s="1656"/>
      <c r="E1" s="1244" t="s">
        <v>1</v>
      </c>
      <c r="F1" s="1620" t="s">
        <v>2</v>
      </c>
      <c r="G1" s="1620"/>
      <c r="H1" s="1624"/>
      <c r="I1" s="1624"/>
      <c r="J1" s="1689" t="s">
        <v>0</v>
      </c>
      <c r="K1" s="1690"/>
      <c r="L1" s="1690"/>
      <c r="M1" s="1690"/>
      <c r="N1" s="1691"/>
      <c r="O1" s="1244" t="s">
        <v>1</v>
      </c>
      <c r="P1" s="1244" t="s">
        <v>2</v>
      </c>
      <c r="Q1" s="1624"/>
    </row>
    <row r="2" spans="1:17" s="303" customFormat="1" ht="16.5" x14ac:dyDescent="0.25">
      <c r="A2" s="1624"/>
      <c r="B2" s="1656"/>
      <c r="C2" s="1656"/>
      <c r="D2" s="1656"/>
      <c r="E2" s="1750" t="s">
        <v>3</v>
      </c>
      <c r="F2" s="1750" t="s">
        <v>4</v>
      </c>
      <c r="G2" s="1750"/>
      <c r="H2" s="1624"/>
      <c r="I2" s="1624"/>
      <c r="J2" s="1637"/>
      <c r="K2" s="1638"/>
      <c r="L2" s="1638"/>
      <c r="M2" s="1638"/>
      <c r="N2" s="1639"/>
      <c r="O2" s="1750" t="s">
        <v>3</v>
      </c>
      <c r="P2" s="1249" t="s">
        <v>4</v>
      </c>
      <c r="Q2" s="1624"/>
    </row>
    <row r="3" spans="1:17" s="303" customFormat="1" ht="16.5" x14ac:dyDescent="0.25">
      <c r="A3" s="1624"/>
      <c r="B3" s="1656"/>
      <c r="C3" s="1656"/>
      <c r="D3" s="1656"/>
      <c r="E3" s="1750"/>
      <c r="F3" s="1620" t="s">
        <v>5</v>
      </c>
      <c r="G3" s="1620"/>
      <c r="H3" s="1624"/>
      <c r="I3" s="1624"/>
      <c r="J3" s="1637"/>
      <c r="K3" s="1638"/>
      <c r="L3" s="1638"/>
      <c r="M3" s="1638"/>
      <c r="N3" s="1639"/>
      <c r="O3" s="1750"/>
      <c r="P3" s="1249" t="s">
        <v>5</v>
      </c>
      <c r="Q3" s="1624"/>
    </row>
    <row r="4" spans="1:17" s="303" customFormat="1" ht="16.5" x14ac:dyDescent="0.25">
      <c r="A4" s="1624"/>
      <c r="B4" s="1656"/>
      <c r="C4" s="1656"/>
      <c r="D4" s="1656"/>
      <c r="E4" s="1244" t="s">
        <v>6</v>
      </c>
      <c r="F4" s="1750" t="s">
        <v>4</v>
      </c>
      <c r="G4" s="1750"/>
      <c r="H4" s="1624"/>
      <c r="I4" s="1624"/>
      <c r="J4" s="1637"/>
      <c r="K4" s="1638"/>
      <c r="L4" s="1638"/>
      <c r="M4" s="1638"/>
      <c r="N4" s="1639"/>
      <c r="O4" s="1244" t="s">
        <v>6</v>
      </c>
      <c r="P4" s="1249" t="s">
        <v>4</v>
      </c>
      <c r="Q4" s="1624"/>
    </row>
    <row r="5" spans="1:17" s="303" customFormat="1" ht="16.5" x14ac:dyDescent="0.25">
      <c r="A5" s="1624"/>
      <c r="B5" s="1656"/>
      <c r="C5" s="1656"/>
      <c r="D5" s="1656"/>
      <c r="E5" s="2" t="s">
        <v>7</v>
      </c>
      <c r="F5" s="1620" t="s">
        <v>8</v>
      </c>
      <c r="G5" s="1620"/>
      <c r="H5" s="1624"/>
      <c r="I5" s="1624"/>
      <c r="J5" s="1640"/>
      <c r="K5" s="1641"/>
      <c r="L5" s="1641"/>
      <c r="M5" s="1641"/>
      <c r="N5" s="1642"/>
      <c r="O5" s="2" t="s">
        <v>7</v>
      </c>
      <c r="P5" s="1244" t="s">
        <v>9</v>
      </c>
      <c r="Q5" s="1624"/>
    </row>
    <row r="6" spans="1:17" s="303" customFormat="1" x14ac:dyDescent="0.25">
      <c r="B6" s="304"/>
      <c r="C6" s="304"/>
      <c r="D6" s="304"/>
    </row>
    <row r="7" spans="1:17" s="161" customFormat="1" ht="63" x14ac:dyDescent="0.25">
      <c r="A7" s="337" t="s">
        <v>10</v>
      </c>
      <c r="B7" s="337" t="s">
        <v>11</v>
      </c>
      <c r="C7" s="337" t="s">
        <v>12</v>
      </c>
      <c r="D7" s="337" t="s">
        <v>13</v>
      </c>
      <c r="E7" s="337" t="s">
        <v>14</v>
      </c>
      <c r="F7" s="337" t="s">
        <v>15</v>
      </c>
      <c r="G7" s="338" t="s">
        <v>16</v>
      </c>
      <c r="H7" s="337" t="s">
        <v>17</v>
      </c>
      <c r="I7" s="337" t="s">
        <v>18</v>
      </c>
      <c r="J7" s="337" t="s">
        <v>19</v>
      </c>
      <c r="K7" s="337" t="s">
        <v>20</v>
      </c>
      <c r="L7" s="337" t="s">
        <v>21</v>
      </c>
      <c r="M7" s="337" t="s">
        <v>22</v>
      </c>
      <c r="N7" s="337" t="s">
        <v>23</v>
      </c>
      <c r="O7" s="338" t="s">
        <v>24</v>
      </c>
      <c r="P7" s="337" t="s">
        <v>25</v>
      </c>
      <c r="Q7" s="337" t="s">
        <v>26</v>
      </c>
    </row>
    <row r="8" spans="1:17" s="161" customFormat="1" ht="63.75" x14ac:dyDescent="0.25">
      <c r="A8" s="344"/>
      <c r="B8" s="913" t="s">
        <v>745</v>
      </c>
      <c r="C8" s="913" t="s">
        <v>745</v>
      </c>
      <c r="D8" s="144">
        <v>1102000000</v>
      </c>
      <c r="E8" s="144">
        <v>1</v>
      </c>
      <c r="F8" s="913" t="s">
        <v>73</v>
      </c>
      <c r="G8" s="913" t="s">
        <v>634</v>
      </c>
      <c r="H8" s="912" t="s">
        <v>243</v>
      </c>
      <c r="I8" s="913" t="s">
        <v>57</v>
      </c>
      <c r="J8" s="913" t="s">
        <v>765</v>
      </c>
      <c r="K8" s="913" t="s">
        <v>72</v>
      </c>
      <c r="L8" s="246">
        <f>SUM(D8*E8)</f>
        <v>1102000000</v>
      </c>
      <c r="M8" s="246">
        <f>SUM(D8*E8)</f>
        <v>1102000000</v>
      </c>
      <c r="N8" s="337" t="s">
        <v>30</v>
      </c>
      <c r="O8" s="338" t="s">
        <v>30</v>
      </c>
      <c r="P8" s="905" t="s">
        <v>51</v>
      </c>
      <c r="Q8" s="912" t="s">
        <v>744</v>
      </c>
    </row>
    <row r="9" spans="1:17" s="161" customFormat="1" ht="63.75" x14ac:dyDescent="0.25">
      <c r="A9" s="344"/>
      <c r="B9" s="912" t="s">
        <v>746</v>
      </c>
      <c r="C9" s="913" t="s">
        <v>746</v>
      </c>
      <c r="D9" s="144">
        <v>1000000000</v>
      </c>
      <c r="E9" s="144">
        <v>1</v>
      </c>
      <c r="F9" s="913" t="s">
        <v>73</v>
      </c>
      <c r="G9" s="913" t="s">
        <v>634</v>
      </c>
      <c r="H9" s="912" t="s">
        <v>243</v>
      </c>
      <c r="I9" s="913" t="s">
        <v>57</v>
      </c>
      <c r="J9" s="913" t="s">
        <v>765</v>
      </c>
      <c r="K9" s="913" t="s">
        <v>72</v>
      </c>
      <c r="L9" s="246">
        <f t="shared" ref="L9:L11" si="0">SUM(D9*E9)</f>
        <v>1000000000</v>
      </c>
      <c r="M9" s="345">
        <f>SUM(D9*E9)</f>
        <v>1000000000</v>
      </c>
      <c r="N9" s="337" t="s">
        <v>30</v>
      </c>
      <c r="O9" s="338" t="s">
        <v>30</v>
      </c>
      <c r="P9" s="905" t="s">
        <v>51</v>
      </c>
      <c r="Q9" s="912" t="s">
        <v>744</v>
      </c>
    </row>
    <row r="10" spans="1:17" s="161" customFormat="1" ht="63.75" x14ac:dyDescent="0.25">
      <c r="A10" s="344"/>
      <c r="B10" s="913" t="s">
        <v>1552</v>
      </c>
      <c r="C10" s="913" t="s">
        <v>747</v>
      </c>
      <c r="D10" s="143">
        <v>950000000</v>
      </c>
      <c r="E10" s="144">
        <v>1</v>
      </c>
      <c r="F10" s="913" t="s">
        <v>73</v>
      </c>
      <c r="G10" s="913" t="s">
        <v>634</v>
      </c>
      <c r="H10" s="912" t="s">
        <v>243</v>
      </c>
      <c r="I10" s="913" t="s">
        <v>57</v>
      </c>
      <c r="J10" s="913" t="s">
        <v>765</v>
      </c>
      <c r="K10" s="913" t="s">
        <v>72</v>
      </c>
      <c r="L10" s="246">
        <f>SUM(D10*E10)</f>
        <v>950000000</v>
      </c>
      <c r="M10" s="146">
        <f t="shared" ref="M10:M11" si="1">SUM(D10*E10)</f>
        <v>950000000</v>
      </c>
      <c r="N10" s="337" t="s">
        <v>30</v>
      </c>
      <c r="O10" s="338" t="s">
        <v>30</v>
      </c>
      <c r="P10" s="905" t="s">
        <v>51</v>
      </c>
      <c r="Q10" s="912" t="s">
        <v>744</v>
      </c>
    </row>
    <row r="11" spans="1:17" s="161" customFormat="1" ht="63.75" x14ac:dyDescent="0.25">
      <c r="A11" s="344"/>
      <c r="B11" s="913" t="s">
        <v>748</v>
      </c>
      <c r="C11" s="913" t="s">
        <v>748</v>
      </c>
      <c r="D11" s="144">
        <v>4000000</v>
      </c>
      <c r="E11" s="144">
        <v>1</v>
      </c>
      <c r="F11" s="913" t="s">
        <v>73</v>
      </c>
      <c r="G11" s="913" t="s">
        <v>634</v>
      </c>
      <c r="H11" s="912" t="s">
        <v>243</v>
      </c>
      <c r="I11" s="913" t="s">
        <v>57</v>
      </c>
      <c r="J11" s="913" t="s">
        <v>765</v>
      </c>
      <c r="K11" s="913" t="s">
        <v>72</v>
      </c>
      <c r="L11" s="246">
        <f t="shared" si="0"/>
        <v>4000000</v>
      </c>
      <c r="M11" s="146">
        <f t="shared" si="1"/>
        <v>4000000</v>
      </c>
      <c r="N11" s="337" t="s">
        <v>30</v>
      </c>
      <c r="O11" s="338" t="s">
        <v>30</v>
      </c>
      <c r="P11" s="905" t="s">
        <v>51</v>
      </c>
      <c r="Q11" s="912" t="s">
        <v>744</v>
      </c>
    </row>
    <row r="12" spans="1:17" s="370" customFormat="1" ht="15.75" x14ac:dyDescent="0.3">
      <c r="A12" s="1643" t="s">
        <v>45</v>
      </c>
      <c r="B12" s="1644"/>
      <c r="C12" s="1644"/>
      <c r="D12" s="1644"/>
      <c r="E12" s="1644"/>
      <c r="F12" s="1644"/>
      <c r="G12" s="1644"/>
      <c r="H12" s="1645"/>
      <c r="I12" s="1643" t="s">
        <v>45</v>
      </c>
      <c r="J12" s="1644"/>
      <c r="K12" s="1645"/>
      <c r="L12" s="365">
        <f>SUM(L8+L9+L10+L11)</f>
        <v>3056000000</v>
      </c>
      <c r="M12" s="366">
        <f>SUM(M8+M9+M10+M11)</f>
        <v>3056000000</v>
      </c>
      <c r="N12" s="367"/>
      <c r="O12" s="367"/>
      <c r="P12" s="368"/>
      <c r="Q12" s="369"/>
    </row>
    <row r="13" spans="1:17" s="373" customFormat="1" ht="15.75" x14ac:dyDescent="0.3">
      <c r="A13" s="903"/>
      <c r="B13" s="903"/>
      <c r="C13" s="904"/>
      <c r="D13" s="903"/>
      <c r="E13" s="903"/>
      <c r="F13" s="903"/>
      <c r="G13" s="903"/>
      <c r="H13" s="903"/>
      <c r="I13" s="903"/>
      <c r="J13" s="903"/>
      <c r="K13" s="903"/>
      <c r="L13" s="903"/>
      <c r="M13" s="903"/>
      <c r="N13" s="903"/>
      <c r="O13" s="903"/>
      <c r="P13" s="903"/>
      <c r="Q13" s="903"/>
    </row>
    <row r="14" spans="1:17" s="373" customFormat="1" ht="15.75" x14ac:dyDescent="0.3">
      <c r="A14" s="1646" t="s">
        <v>2</v>
      </c>
      <c r="B14" s="1647"/>
      <c r="C14" s="1685" t="s">
        <v>1618</v>
      </c>
      <c r="D14" s="1686"/>
      <c r="E14" s="1687"/>
      <c r="F14" s="903"/>
      <c r="G14" s="903"/>
      <c r="H14" s="903"/>
      <c r="I14" s="1248" t="s">
        <v>46</v>
      </c>
      <c r="J14" s="1654" t="s">
        <v>1619</v>
      </c>
      <c r="K14" s="1654"/>
      <c r="L14" s="1654"/>
      <c r="M14" s="1654"/>
      <c r="N14" s="1248"/>
      <c r="O14" s="347"/>
      <c r="P14" s="347"/>
      <c r="Q14" s="347"/>
    </row>
    <row r="15" spans="1:17" s="373" customFormat="1" ht="15.75" x14ac:dyDescent="0.3">
      <c r="A15" s="1646"/>
      <c r="B15" s="1647"/>
      <c r="C15" s="1651"/>
      <c r="D15" s="1652"/>
      <c r="E15" s="1653"/>
      <c r="F15" s="903"/>
      <c r="G15" s="903"/>
      <c r="H15" s="903"/>
      <c r="I15" s="903"/>
      <c r="J15" s="1655" t="s">
        <v>749</v>
      </c>
      <c r="K15" s="1655"/>
      <c r="L15" s="1655"/>
      <c r="M15" s="1655"/>
      <c r="N15" s="903"/>
      <c r="O15" s="1655"/>
      <c r="P15" s="1655"/>
      <c r="Q15" s="1655"/>
    </row>
    <row r="16" spans="1:17" s="373" customFormat="1" ht="15.75" x14ac:dyDescent="0.3">
      <c r="A16" s="903"/>
      <c r="B16" s="903"/>
      <c r="C16" s="904"/>
      <c r="D16" s="903"/>
      <c r="E16" s="903"/>
      <c r="F16" s="903"/>
      <c r="G16" s="903"/>
      <c r="H16" s="903"/>
      <c r="I16" s="903"/>
      <c r="J16" s="1751"/>
      <c r="K16" s="1751"/>
      <c r="L16" s="1751"/>
      <c r="M16" s="1751"/>
      <c r="N16" s="903"/>
      <c r="O16" s="347"/>
      <c r="P16" s="347"/>
      <c r="Q16" s="347"/>
    </row>
    <row r="17" spans="1:3" x14ac:dyDescent="0.25">
      <c r="C17" s="342"/>
    </row>
    <row r="18" spans="1:3" ht="30" x14ac:dyDescent="0.25">
      <c r="A18" s="907" t="s">
        <v>866</v>
      </c>
      <c r="B18" s="908" t="s">
        <v>870</v>
      </c>
      <c r="C18" s="907" t="s">
        <v>869</v>
      </c>
    </row>
    <row r="19" spans="1:3" ht="25.5" x14ac:dyDescent="0.25">
      <c r="A19" s="190" t="s">
        <v>1701</v>
      </c>
      <c r="B19" s="911">
        <v>3056000000</v>
      </c>
      <c r="C19" s="906"/>
    </row>
    <row r="20" spans="1:3" ht="18.75" x14ac:dyDescent="0.25">
      <c r="A20" s="909" t="s">
        <v>758</v>
      </c>
      <c r="B20" s="910">
        <f>SUM(B19)</f>
        <v>3056000000</v>
      </c>
      <c r="C20" s="906"/>
    </row>
  </sheetData>
  <protectedRanges>
    <protectedRange sqref="L12:P12" name="Rango1_1_1_1"/>
  </protectedRanges>
  <mergeCells count="21">
    <mergeCell ref="O15:Q15"/>
    <mergeCell ref="A12:H12"/>
    <mergeCell ref="I12:K12"/>
    <mergeCell ref="J16:M16"/>
    <mergeCell ref="A14:B15"/>
    <mergeCell ref="C14:E15"/>
    <mergeCell ref="J14:M14"/>
    <mergeCell ref="J15:M15"/>
    <mergeCell ref="Q1:Q5"/>
    <mergeCell ref="E2:E3"/>
    <mergeCell ref="F2:G2"/>
    <mergeCell ref="O2:O3"/>
    <mergeCell ref="F3:G3"/>
    <mergeCell ref="F4:G4"/>
    <mergeCell ref="F5:G5"/>
    <mergeCell ref="J1:N5"/>
    <mergeCell ref="A1:A5"/>
    <mergeCell ref="B1:D5"/>
    <mergeCell ref="F1:G1"/>
    <mergeCell ref="H1:H5"/>
    <mergeCell ref="I1:I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workbookViewId="0">
      <selection activeCell="E6" sqref="E6"/>
    </sheetView>
  </sheetViews>
  <sheetFormatPr baseColWidth="10" defaultRowHeight="15" x14ac:dyDescent="0.25"/>
  <cols>
    <col min="1" max="1" width="11.42578125" style="421"/>
    <col min="2" max="2" width="16.42578125" style="421" customWidth="1"/>
    <col min="3" max="3" width="15.140625" style="421" customWidth="1"/>
    <col min="4" max="4" width="19.5703125" style="421" customWidth="1"/>
    <col min="5" max="7" width="11.42578125" style="421"/>
    <col min="8" max="8" width="10.5703125" style="421" customWidth="1"/>
    <col min="9" max="9" width="11.42578125" style="421"/>
    <col min="10" max="10" width="12" style="421" customWidth="1"/>
    <col min="11" max="11" width="10.5703125" style="421" customWidth="1"/>
    <col min="12" max="12" width="16.85546875" style="421" customWidth="1"/>
    <col min="13" max="13" width="14.85546875" style="421" customWidth="1"/>
    <col min="14" max="14" width="10.42578125" style="421" customWidth="1"/>
    <col min="15" max="15" width="17.28515625" style="421" customWidth="1"/>
    <col min="16" max="16" width="19.28515625" style="421" customWidth="1"/>
    <col min="17" max="16384" width="11.42578125" style="421"/>
  </cols>
  <sheetData>
    <row r="1" spans="1:17" ht="24" customHeight="1" x14ac:dyDescent="0.25">
      <c r="A1" s="1620" t="s">
        <v>0</v>
      </c>
      <c r="B1" s="1620"/>
      <c r="C1" s="1620"/>
      <c r="D1" s="429" t="s">
        <v>1</v>
      </c>
      <c r="E1" s="1658" t="s">
        <v>2</v>
      </c>
      <c r="F1" s="1658"/>
      <c r="G1" s="1624"/>
      <c r="H1" s="1624"/>
      <c r="I1" s="1762" t="s">
        <v>0</v>
      </c>
      <c r="J1" s="1763"/>
      <c r="K1" s="1763"/>
      <c r="L1" s="1763"/>
      <c r="M1" s="1764"/>
      <c r="N1" s="427" t="s">
        <v>1</v>
      </c>
      <c r="O1" s="290" t="s">
        <v>2</v>
      </c>
      <c r="P1" s="1752"/>
      <c r="Q1" s="287"/>
    </row>
    <row r="2" spans="1:17" ht="26.25" customHeight="1" x14ac:dyDescent="0.25">
      <c r="A2" s="1620"/>
      <c r="B2" s="1620"/>
      <c r="C2" s="1620"/>
      <c r="D2" s="1669" t="s">
        <v>3</v>
      </c>
      <c r="E2" s="1669" t="s">
        <v>4</v>
      </c>
      <c r="F2" s="1669"/>
      <c r="G2" s="1624"/>
      <c r="H2" s="1624"/>
      <c r="I2" s="1765"/>
      <c r="J2" s="1766"/>
      <c r="K2" s="1766"/>
      <c r="L2" s="1766"/>
      <c r="M2" s="1767"/>
      <c r="N2" s="1615" t="s">
        <v>3</v>
      </c>
      <c r="O2" s="291" t="s">
        <v>4</v>
      </c>
      <c r="P2" s="1753"/>
      <c r="Q2" s="288"/>
    </row>
    <row r="3" spans="1:17" ht="24" customHeight="1" x14ac:dyDescent="0.25">
      <c r="A3" s="1620"/>
      <c r="B3" s="1620"/>
      <c r="C3" s="1620"/>
      <c r="D3" s="1669"/>
      <c r="E3" s="1658" t="s">
        <v>5</v>
      </c>
      <c r="F3" s="1658"/>
      <c r="G3" s="1624"/>
      <c r="H3" s="1624"/>
      <c r="I3" s="1765"/>
      <c r="J3" s="1766"/>
      <c r="K3" s="1766"/>
      <c r="L3" s="1766"/>
      <c r="M3" s="1767"/>
      <c r="N3" s="1615"/>
      <c r="O3" s="291" t="s">
        <v>5</v>
      </c>
      <c r="P3" s="1753"/>
      <c r="Q3" s="288"/>
    </row>
    <row r="4" spans="1:17" ht="24.75" customHeight="1" x14ac:dyDescent="0.25">
      <c r="A4" s="1620"/>
      <c r="B4" s="1620"/>
      <c r="C4" s="1620"/>
      <c r="D4" s="429" t="s">
        <v>6</v>
      </c>
      <c r="E4" s="1669" t="s">
        <v>4</v>
      </c>
      <c r="F4" s="1669"/>
      <c r="G4" s="1624"/>
      <c r="H4" s="1624"/>
      <c r="I4" s="1765"/>
      <c r="J4" s="1766"/>
      <c r="K4" s="1766"/>
      <c r="L4" s="1766"/>
      <c r="M4" s="1767"/>
      <c r="N4" s="427" t="s">
        <v>6</v>
      </c>
      <c r="O4" s="291" t="s">
        <v>4</v>
      </c>
      <c r="P4" s="1753"/>
      <c r="Q4" s="288"/>
    </row>
    <row r="5" spans="1:17" ht="19.5" customHeight="1" x14ac:dyDescent="0.25">
      <c r="A5" s="1620"/>
      <c r="B5" s="1620"/>
      <c r="C5" s="1620"/>
      <c r="D5" s="238" t="s">
        <v>7</v>
      </c>
      <c r="E5" s="1658" t="s">
        <v>8</v>
      </c>
      <c r="F5" s="1658"/>
      <c r="G5" s="1624"/>
      <c r="H5" s="1624"/>
      <c r="I5" s="1768"/>
      <c r="J5" s="1769"/>
      <c r="K5" s="1769"/>
      <c r="L5" s="1769"/>
      <c r="M5" s="1770"/>
      <c r="N5" s="390" t="s">
        <v>7</v>
      </c>
      <c r="O5" s="292" t="s">
        <v>9</v>
      </c>
      <c r="P5" s="1754"/>
      <c r="Q5" s="289"/>
    </row>
    <row r="6" spans="1:17" ht="67.5" x14ac:dyDescent="0.25">
      <c r="A6" s="210" t="s">
        <v>10</v>
      </c>
      <c r="B6" s="214" t="s">
        <v>11</v>
      </c>
      <c r="C6" s="202" t="s">
        <v>12</v>
      </c>
      <c r="D6" s="202" t="s">
        <v>13</v>
      </c>
      <c r="E6" s="202" t="s">
        <v>14</v>
      </c>
      <c r="F6" s="202" t="s">
        <v>15</v>
      </c>
      <c r="G6" s="203" t="s">
        <v>16</v>
      </c>
      <c r="H6" s="202" t="s">
        <v>17</v>
      </c>
      <c r="I6" s="210" t="s">
        <v>18</v>
      </c>
      <c r="J6" s="202" t="s">
        <v>19</v>
      </c>
      <c r="K6" s="210" t="s">
        <v>20</v>
      </c>
      <c r="L6" s="202" t="s">
        <v>21</v>
      </c>
      <c r="M6" s="202" t="s">
        <v>22</v>
      </c>
      <c r="N6" s="210" t="s">
        <v>23</v>
      </c>
      <c r="O6" s="215" t="s">
        <v>24</v>
      </c>
      <c r="P6" s="285" t="s">
        <v>25</v>
      </c>
      <c r="Q6" s="286" t="s">
        <v>26</v>
      </c>
    </row>
    <row r="7" spans="1:17" ht="84" x14ac:dyDescent="0.25">
      <c r="A7" s="222"/>
      <c r="B7" s="1045" t="s">
        <v>775</v>
      </c>
      <c r="C7" s="1045" t="s">
        <v>775</v>
      </c>
      <c r="D7" s="1046">
        <v>170000</v>
      </c>
      <c r="E7" s="1046">
        <v>10</v>
      </c>
      <c r="F7" s="1047" t="s">
        <v>73</v>
      </c>
      <c r="G7" s="1048">
        <v>42461</v>
      </c>
      <c r="H7" s="1047" t="s">
        <v>324</v>
      </c>
      <c r="I7" s="1047" t="s">
        <v>57</v>
      </c>
      <c r="J7" s="1047" t="s">
        <v>1712</v>
      </c>
      <c r="K7" s="1047" t="s">
        <v>325</v>
      </c>
      <c r="L7" s="1049">
        <v>1700000</v>
      </c>
      <c r="M7" s="1050">
        <v>1700000</v>
      </c>
      <c r="N7" s="1047" t="s">
        <v>30</v>
      </c>
      <c r="O7" s="1047" t="s">
        <v>59</v>
      </c>
      <c r="P7" s="1051" t="s">
        <v>326</v>
      </c>
      <c r="Q7" s="1047" t="s">
        <v>774</v>
      </c>
    </row>
    <row r="8" spans="1:17" ht="108.75" customHeight="1" x14ac:dyDescent="0.25">
      <c r="A8" s="222"/>
      <c r="B8" s="223" t="s">
        <v>776</v>
      </c>
      <c r="C8" s="223" t="s">
        <v>776</v>
      </c>
      <c r="D8" s="224">
        <v>280000</v>
      </c>
      <c r="E8" s="225">
        <v>5</v>
      </c>
      <c r="F8" s="226" t="s">
        <v>73</v>
      </c>
      <c r="G8" s="213">
        <v>42461</v>
      </c>
      <c r="H8" s="227" t="s">
        <v>324</v>
      </c>
      <c r="I8" s="228" t="s">
        <v>57</v>
      </c>
      <c r="J8" s="204" t="s">
        <v>1712</v>
      </c>
      <c r="K8" s="228" t="s">
        <v>325</v>
      </c>
      <c r="L8" s="205">
        <v>1400000</v>
      </c>
      <c r="M8" s="206">
        <v>1400000</v>
      </c>
      <c r="N8" s="211" t="s">
        <v>30</v>
      </c>
      <c r="O8" s="211" t="s">
        <v>59</v>
      </c>
      <c r="P8" s="212" t="s">
        <v>326</v>
      </c>
      <c r="Q8" s="216" t="s">
        <v>774</v>
      </c>
    </row>
    <row r="9" spans="1:17" ht="16.5" x14ac:dyDescent="0.25">
      <c r="A9" s="1755" t="s">
        <v>45</v>
      </c>
      <c r="B9" s="1755"/>
      <c r="C9" s="1755"/>
      <c r="D9" s="1755"/>
      <c r="E9" s="1755"/>
      <c r="F9" s="1755"/>
      <c r="G9" s="1755"/>
      <c r="H9" s="1755"/>
      <c r="I9" s="1755"/>
      <c r="J9" s="1755"/>
      <c r="K9" s="1755"/>
      <c r="L9" s="293">
        <f>SUM(L7:L8)</f>
        <v>3100000</v>
      </c>
      <c r="M9" s="294">
        <f>SUM(M7:M8)</f>
        <v>3100000</v>
      </c>
      <c r="N9" s="207"/>
      <c r="O9" s="207"/>
      <c r="P9" s="208"/>
      <c r="Q9" s="209"/>
    </row>
    <row r="10" spans="1:17" ht="16.5" x14ac:dyDescent="0.25">
      <c r="A10" s="218"/>
      <c r="B10" s="218"/>
      <c r="C10" s="218"/>
      <c r="D10" s="218"/>
      <c r="E10" s="218"/>
      <c r="F10" s="218"/>
      <c r="G10" s="218"/>
      <c r="H10" s="218"/>
      <c r="I10" s="218"/>
      <c r="J10" s="218"/>
      <c r="K10" s="218"/>
      <c r="L10" s="295"/>
      <c r="M10" s="295"/>
      <c r="N10" s="219"/>
      <c r="O10" s="219"/>
      <c r="P10" s="220"/>
      <c r="Q10" s="219"/>
    </row>
    <row r="11" spans="1:17" x14ac:dyDescent="0.25">
      <c r="B11" s="217"/>
      <c r="C11" s="221"/>
    </row>
    <row r="13" spans="1:17" ht="16.5" x14ac:dyDescent="0.3">
      <c r="A13" s="1695" t="s">
        <v>2</v>
      </c>
      <c r="B13" s="1695"/>
      <c r="C13" s="1756" t="s">
        <v>922</v>
      </c>
      <c r="D13" s="1757"/>
      <c r="E13" s="280"/>
      <c r="F13" s="371"/>
      <c r="G13" s="371"/>
      <c r="H13" s="371"/>
      <c r="I13" s="296" t="s">
        <v>328</v>
      </c>
      <c r="J13" s="1760" t="s">
        <v>920</v>
      </c>
      <c r="K13" s="1760"/>
      <c r="L13" s="1760"/>
      <c r="M13" s="297"/>
      <c r="N13" s="420"/>
      <c r="O13" s="341"/>
    </row>
    <row r="14" spans="1:17" ht="16.5" x14ac:dyDescent="0.3">
      <c r="A14" s="1695"/>
      <c r="B14" s="1695"/>
      <c r="C14" s="1758"/>
      <c r="D14" s="1759"/>
      <c r="E14" s="280"/>
      <c r="F14" s="371"/>
      <c r="G14" s="371"/>
      <c r="H14" s="371"/>
      <c r="I14" s="298"/>
      <c r="J14" s="1761" t="s">
        <v>921</v>
      </c>
      <c r="K14" s="1761"/>
      <c r="L14" s="1761"/>
      <c r="M14" s="1761"/>
      <c r="N14" s="420"/>
      <c r="O14" s="341"/>
    </row>
    <row r="15" spans="1:17" ht="15.75" x14ac:dyDescent="0.3">
      <c r="A15" s="371"/>
      <c r="B15" s="371"/>
      <c r="C15" s="372"/>
      <c r="D15" s="371"/>
      <c r="E15" s="371"/>
      <c r="F15" s="371"/>
      <c r="G15" s="371"/>
      <c r="H15" s="371"/>
      <c r="I15" s="386"/>
      <c r="J15" s="386"/>
      <c r="K15" s="386"/>
      <c r="L15" s="386"/>
      <c r="M15" s="386"/>
      <c r="N15" s="420"/>
      <c r="O15" s="420"/>
    </row>
    <row r="16" spans="1:17" x14ac:dyDescent="0.25">
      <c r="C16" s="420"/>
      <c r="F16" s="341"/>
      <c r="G16" s="341"/>
      <c r="H16" s="341"/>
      <c r="I16" s="88"/>
      <c r="J16" s="88"/>
      <c r="K16" s="88"/>
      <c r="L16" s="88"/>
      <c r="M16" s="88"/>
      <c r="N16" s="420"/>
      <c r="O16" s="420"/>
    </row>
    <row r="17" spans="2:15" x14ac:dyDescent="0.25">
      <c r="C17" s="342"/>
      <c r="I17" s="385"/>
      <c r="J17" s="385"/>
      <c r="K17" s="385"/>
      <c r="L17" s="385"/>
      <c r="M17" s="385"/>
      <c r="N17" s="420"/>
      <c r="O17" s="420"/>
    </row>
    <row r="18" spans="2:15" ht="60" x14ac:dyDescent="0.25">
      <c r="B18" s="348" t="s">
        <v>866</v>
      </c>
      <c r="C18" s="349" t="s">
        <v>870</v>
      </c>
      <c r="D18" s="348" t="s">
        <v>869</v>
      </c>
      <c r="I18" s="385"/>
      <c r="J18" s="385"/>
      <c r="K18" s="385"/>
      <c r="L18" s="385"/>
      <c r="M18" s="385"/>
      <c r="N18" s="420"/>
      <c r="O18" s="420"/>
    </row>
    <row r="19" spans="2:15" ht="30" x14ac:dyDescent="0.25">
      <c r="B19" s="350" t="s">
        <v>1713</v>
      </c>
      <c r="C19" s="394">
        <f>SUM(L7:L8)</f>
        <v>3100000</v>
      </c>
      <c r="D19" s="391"/>
      <c r="I19" s="385"/>
      <c r="J19" s="385"/>
      <c r="K19" s="385"/>
      <c r="L19" s="385"/>
      <c r="M19" s="385"/>
      <c r="N19" s="420"/>
      <c r="O19" s="420"/>
    </row>
    <row r="20" spans="2:15" ht="18.75" x14ac:dyDescent="0.25">
      <c r="B20" s="392" t="s">
        <v>758</v>
      </c>
      <c r="C20" s="393">
        <f>SUM(C19)</f>
        <v>3100000</v>
      </c>
      <c r="D20" s="391"/>
      <c r="N20" s="420"/>
      <c r="O20" s="420"/>
    </row>
  </sheetData>
  <mergeCells count="17">
    <mergeCell ref="A1:C5"/>
    <mergeCell ref="E1:F1"/>
    <mergeCell ref="G1:G5"/>
    <mergeCell ref="H1:H5"/>
    <mergeCell ref="I1:M5"/>
    <mergeCell ref="A9:K9"/>
    <mergeCell ref="A13:B14"/>
    <mergeCell ref="C13:D14"/>
    <mergeCell ref="J13:L13"/>
    <mergeCell ref="J14:M14"/>
    <mergeCell ref="P1:P5"/>
    <mergeCell ref="D2:D3"/>
    <mergeCell ref="E2:F2"/>
    <mergeCell ref="N2:N3"/>
    <mergeCell ref="E3:F3"/>
    <mergeCell ref="E4:F4"/>
    <mergeCell ref="E5:F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6" sqref="E16"/>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91"/>
  <sheetViews>
    <sheetView tabSelected="1" topLeftCell="D1" workbookViewId="0">
      <selection activeCell="H74" sqref="H74"/>
    </sheetView>
  </sheetViews>
  <sheetFormatPr baseColWidth="10" defaultColWidth="10.85546875" defaultRowHeight="15" x14ac:dyDescent="0.25"/>
  <cols>
    <col min="1" max="1" width="13.5703125" style="1483" customWidth="1"/>
    <col min="2" max="2" width="35.140625" style="1483" customWidth="1"/>
    <col min="3" max="3" width="46.5703125" style="1483" customWidth="1"/>
    <col min="4" max="4" width="13.85546875" style="1483" customWidth="1"/>
    <col min="5" max="5" width="14.140625" style="1483" customWidth="1"/>
    <col min="6" max="6" width="15.5703125" style="1483" customWidth="1"/>
    <col min="7" max="7" width="29.28515625" style="1483" customWidth="1"/>
    <col min="8" max="8" width="19.7109375" style="1483" customWidth="1"/>
    <col min="9" max="10" width="19.28515625" style="1483" customWidth="1"/>
    <col min="11" max="12" width="14" style="1483" customWidth="1"/>
    <col min="13" max="13" width="40.5703125" style="1483" customWidth="1"/>
    <col min="14" max="14" width="42.42578125" style="1483" customWidth="1"/>
    <col min="15" max="256" width="10.85546875" style="1483"/>
    <col min="257" max="257" width="13.5703125" style="1483" customWidth="1"/>
    <col min="258" max="258" width="35.140625" style="1483" customWidth="1"/>
    <col min="259" max="259" width="61.140625" style="1483" customWidth="1"/>
    <col min="260" max="260" width="13.85546875" style="1483" customWidth="1"/>
    <col min="261" max="261" width="14.140625" style="1483" customWidth="1"/>
    <col min="262" max="262" width="15.5703125" style="1483" customWidth="1"/>
    <col min="263" max="263" width="29.28515625" style="1483" customWidth="1"/>
    <col min="264" max="264" width="19.7109375" style="1483" customWidth="1"/>
    <col min="265" max="265" width="19.28515625" style="1483" customWidth="1"/>
    <col min="266" max="267" width="14" style="1483" customWidth="1"/>
    <col min="268" max="268" width="40.5703125" style="1483" customWidth="1"/>
    <col min="269" max="269" width="14" style="1483" customWidth="1"/>
    <col min="270" max="270" width="42.42578125" style="1483" customWidth="1"/>
    <col min="271" max="512" width="10.85546875" style="1483"/>
    <col min="513" max="513" width="13.5703125" style="1483" customWidth="1"/>
    <col min="514" max="514" width="35.140625" style="1483" customWidth="1"/>
    <col min="515" max="515" width="61.140625" style="1483" customWidth="1"/>
    <col min="516" max="516" width="13.85546875" style="1483" customWidth="1"/>
    <col min="517" max="517" width="14.140625" style="1483" customWidth="1"/>
    <col min="518" max="518" width="15.5703125" style="1483" customWidth="1"/>
    <col min="519" max="519" width="29.28515625" style="1483" customWidth="1"/>
    <col min="520" max="520" width="19.7109375" style="1483" customWidth="1"/>
    <col min="521" max="521" width="19.28515625" style="1483" customWidth="1"/>
    <col min="522" max="523" width="14" style="1483" customWidth="1"/>
    <col min="524" max="524" width="40.5703125" style="1483" customWidth="1"/>
    <col min="525" max="525" width="14" style="1483" customWidth="1"/>
    <col min="526" max="526" width="42.42578125" style="1483" customWidth="1"/>
    <col min="527" max="768" width="10.85546875" style="1483"/>
    <col min="769" max="769" width="13.5703125" style="1483" customWidth="1"/>
    <col min="770" max="770" width="35.140625" style="1483" customWidth="1"/>
    <col min="771" max="771" width="61.140625" style="1483" customWidth="1"/>
    <col min="772" max="772" width="13.85546875" style="1483" customWidth="1"/>
    <col min="773" max="773" width="14.140625" style="1483" customWidth="1"/>
    <col min="774" max="774" width="15.5703125" style="1483" customWidth="1"/>
    <col min="775" max="775" width="29.28515625" style="1483" customWidth="1"/>
    <col min="776" max="776" width="19.7109375" style="1483" customWidth="1"/>
    <col min="777" max="777" width="19.28515625" style="1483" customWidth="1"/>
    <col min="778" max="779" width="14" style="1483" customWidth="1"/>
    <col min="780" max="780" width="40.5703125" style="1483" customWidth="1"/>
    <col min="781" max="781" width="14" style="1483" customWidth="1"/>
    <col min="782" max="782" width="42.42578125" style="1483" customWidth="1"/>
    <col min="783" max="1024" width="10.85546875" style="1483"/>
    <col min="1025" max="1025" width="13.5703125" style="1483" customWidth="1"/>
    <col min="1026" max="1026" width="35.140625" style="1483" customWidth="1"/>
    <col min="1027" max="1027" width="61.140625" style="1483" customWidth="1"/>
    <col min="1028" max="1028" width="13.85546875" style="1483" customWidth="1"/>
    <col min="1029" max="1029" width="14.140625" style="1483" customWidth="1"/>
    <col min="1030" max="1030" width="15.5703125" style="1483" customWidth="1"/>
    <col min="1031" max="1031" width="29.28515625" style="1483" customWidth="1"/>
    <col min="1032" max="1032" width="19.7109375" style="1483" customWidth="1"/>
    <col min="1033" max="1033" width="19.28515625" style="1483" customWidth="1"/>
    <col min="1034" max="1035" width="14" style="1483" customWidth="1"/>
    <col min="1036" max="1036" width="40.5703125" style="1483" customWidth="1"/>
    <col min="1037" max="1037" width="14" style="1483" customWidth="1"/>
    <col min="1038" max="1038" width="42.42578125" style="1483" customWidth="1"/>
    <col min="1039" max="1280" width="10.85546875" style="1483"/>
    <col min="1281" max="1281" width="13.5703125" style="1483" customWidth="1"/>
    <col min="1282" max="1282" width="35.140625" style="1483" customWidth="1"/>
    <col min="1283" max="1283" width="61.140625" style="1483" customWidth="1"/>
    <col min="1284" max="1284" width="13.85546875" style="1483" customWidth="1"/>
    <col min="1285" max="1285" width="14.140625" style="1483" customWidth="1"/>
    <col min="1286" max="1286" width="15.5703125" style="1483" customWidth="1"/>
    <col min="1287" max="1287" width="29.28515625" style="1483" customWidth="1"/>
    <col min="1288" max="1288" width="19.7109375" style="1483" customWidth="1"/>
    <col min="1289" max="1289" width="19.28515625" style="1483" customWidth="1"/>
    <col min="1290" max="1291" width="14" style="1483" customWidth="1"/>
    <col min="1292" max="1292" width="40.5703125" style="1483" customWidth="1"/>
    <col min="1293" max="1293" width="14" style="1483" customWidth="1"/>
    <col min="1294" max="1294" width="42.42578125" style="1483" customWidth="1"/>
    <col min="1295" max="1536" width="10.85546875" style="1483"/>
    <col min="1537" max="1537" width="13.5703125" style="1483" customWidth="1"/>
    <col min="1538" max="1538" width="35.140625" style="1483" customWidth="1"/>
    <col min="1539" max="1539" width="61.140625" style="1483" customWidth="1"/>
    <col min="1540" max="1540" width="13.85546875" style="1483" customWidth="1"/>
    <col min="1541" max="1541" width="14.140625" style="1483" customWidth="1"/>
    <col min="1542" max="1542" width="15.5703125" style="1483" customWidth="1"/>
    <col min="1543" max="1543" width="29.28515625" style="1483" customWidth="1"/>
    <col min="1544" max="1544" width="19.7109375" style="1483" customWidth="1"/>
    <col min="1545" max="1545" width="19.28515625" style="1483" customWidth="1"/>
    <col min="1546" max="1547" width="14" style="1483" customWidth="1"/>
    <col min="1548" max="1548" width="40.5703125" style="1483" customWidth="1"/>
    <col min="1549" max="1549" width="14" style="1483" customWidth="1"/>
    <col min="1550" max="1550" width="42.42578125" style="1483" customWidth="1"/>
    <col min="1551" max="1792" width="10.85546875" style="1483"/>
    <col min="1793" max="1793" width="13.5703125" style="1483" customWidth="1"/>
    <col min="1794" max="1794" width="35.140625" style="1483" customWidth="1"/>
    <col min="1795" max="1795" width="61.140625" style="1483" customWidth="1"/>
    <col min="1796" max="1796" width="13.85546875" style="1483" customWidth="1"/>
    <col min="1797" max="1797" width="14.140625" style="1483" customWidth="1"/>
    <col min="1798" max="1798" width="15.5703125" style="1483" customWidth="1"/>
    <col min="1799" max="1799" width="29.28515625" style="1483" customWidth="1"/>
    <col min="1800" max="1800" width="19.7109375" style="1483" customWidth="1"/>
    <col min="1801" max="1801" width="19.28515625" style="1483" customWidth="1"/>
    <col min="1802" max="1803" width="14" style="1483" customWidth="1"/>
    <col min="1804" max="1804" width="40.5703125" style="1483" customWidth="1"/>
    <col min="1805" max="1805" width="14" style="1483" customWidth="1"/>
    <col min="1806" max="1806" width="42.42578125" style="1483" customWidth="1"/>
    <col min="1807" max="2048" width="10.85546875" style="1483"/>
    <col min="2049" max="2049" width="13.5703125" style="1483" customWidth="1"/>
    <col min="2050" max="2050" width="35.140625" style="1483" customWidth="1"/>
    <col min="2051" max="2051" width="61.140625" style="1483" customWidth="1"/>
    <col min="2052" max="2052" width="13.85546875" style="1483" customWidth="1"/>
    <col min="2053" max="2053" width="14.140625" style="1483" customWidth="1"/>
    <col min="2054" max="2054" width="15.5703125" style="1483" customWidth="1"/>
    <col min="2055" max="2055" width="29.28515625" style="1483" customWidth="1"/>
    <col min="2056" max="2056" width="19.7109375" style="1483" customWidth="1"/>
    <col min="2057" max="2057" width="19.28515625" style="1483" customWidth="1"/>
    <col min="2058" max="2059" width="14" style="1483" customWidth="1"/>
    <col min="2060" max="2060" width="40.5703125" style="1483" customWidth="1"/>
    <col min="2061" max="2061" width="14" style="1483" customWidth="1"/>
    <col min="2062" max="2062" width="42.42578125" style="1483" customWidth="1"/>
    <col min="2063" max="2304" width="10.85546875" style="1483"/>
    <col min="2305" max="2305" width="13.5703125" style="1483" customWidth="1"/>
    <col min="2306" max="2306" width="35.140625" style="1483" customWidth="1"/>
    <col min="2307" max="2307" width="61.140625" style="1483" customWidth="1"/>
    <col min="2308" max="2308" width="13.85546875" style="1483" customWidth="1"/>
    <col min="2309" max="2309" width="14.140625" style="1483" customWidth="1"/>
    <col min="2310" max="2310" width="15.5703125" style="1483" customWidth="1"/>
    <col min="2311" max="2311" width="29.28515625" style="1483" customWidth="1"/>
    <col min="2312" max="2312" width="19.7109375" style="1483" customWidth="1"/>
    <col min="2313" max="2313" width="19.28515625" style="1483" customWidth="1"/>
    <col min="2314" max="2315" width="14" style="1483" customWidth="1"/>
    <col min="2316" max="2316" width="40.5703125" style="1483" customWidth="1"/>
    <col min="2317" max="2317" width="14" style="1483" customWidth="1"/>
    <col min="2318" max="2318" width="42.42578125" style="1483" customWidth="1"/>
    <col min="2319" max="2560" width="10.85546875" style="1483"/>
    <col min="2561" max="2561" width="13.5703125" style="1483" customWidth="1"/>
    <col min="2562" max="2562" width="35.140625" style="1483" customWidth="1"/>
    <col min="2563" max="2563" width="61.140625" style="1483" customWidth="1"/>
    <col min="2564" max="2564" width="13.85546875" style="1483" customWidth="1"/>
    <col min="2565" max="2565" width="14.140625" style="1483" customWidth="1"/>
    <col min="2566" max="2566" width="15.5703125" style="1483" customWidth="1"/>
    <col min="2567" max="2567" width="29.28515625" style="1483" customWidth="1"/>
    <col min="2568" max="2568" width="19.7109375" style="1483" customWidth="1"/>
    <col min="2569" max="2569" width="19.28515625" style="1483" customWidth="1"/>
    <col min="2570" max="2571" width="14" style="1483" customWidth="1"/>
    <col min="2572" max="2572" width="40.5703125" style="1483" customWidth="1"/>
    <col min="2573" max="2573" width="14" style="1483" customWidth="1"/>
    <col min="2574" max="2574" width="42.42578125" style="1483" customWidth="1"/>
    <col min="2575" max="2816" width="10.85546875" style="1483"/>
    <col min="2817" max="2817" width="13.5703125" style="1483" customWidth="1"/>
    <col min="2818" max="2818" width="35.140625" style="1483" customWidth="1"/>
    <col min="2819" max="2819" width="61.140625" style="1483" customWidth="1"/>
    <col min="2820" max="2820" width="13.85546875" style="1483" customWidth="1"/>
    <col min="2821" max="2821" width="14.140625" style="1483" customWidth="1"/>
    <col min="2822" max="2822" width="15.5703125" style="1483" customWidth="1"/>
    <col min="2823" max="2823" width="29.28515625" style="1483" customWidth="1"/>
    <col min="2824" max="2824" width="19.7109375" style="1483" customWidth="1"/>
    <col min="2825" max="2825" width="19.28515625" style="1483" customWidth="1"/>
    <col min="2826" max="2827" width="14" style="1483" customWidth="1"/>
    <col min="2828" max="2828" width="40.5703125" style="1483" customWidth="1"/>
    <col min="2829" max="2829" width="14" style="1483" customWidth="1"/>
    <col min="2830" max="2830" width="42.42578125" style="1483" customWidth="1"/>
    <col min="2831" max="3072" width="10.85546875" style="1483"/>
    <col min="3073" max="3073" width="13.5703125" style="1483" customWidth="1"/>
    <col min="3074" max="3074" width="35.140625" style="1483" customWidth="1"/>
    <col min="3075" max="3075" width="61.140625" style="1483" customWidth="1"/>
    <col min="3076" max="3076" width="13.85546875" style="1483" customWidth="1"/>
    <col min="3077" max="3077" width="14.140625" style="1483" customWidth="1"/>
    <col min="3078" max="3078" width="15.5703125" style="1483" customWidth="1"/>
    <col min="3079" max="3079" width="29.28515625" style="1483" customWidth="1"/>
    <col min="3080" max="3080" width="19.7109375" style="1483" customWidth="1"/>
    <col min="3081" max="3081" width="19.28515625" style="1483" customWidth="1"/>
    <col min="3082" max="3083" width="14" style="1483" customWidth="1"/>
    <col min="3084" max="3084" width="40.5703125" style="1483" customWidth="1"/>
    <col min="3085" max="3085" width="14" style="1483" customWidth="1"/>
    <col min="3086" max="3086" width="42.42578125" style="1483" customWidth="1"/>
    <col min="3087" max="3328" width="10.85546875" style="1483"/>
    <col min="3329" max="3329" width="13.5703125" style="1483" customWidth="1"/>
    <col min="3330" max="3330" width="35.140625" style="1483" customWidth="1"/>
    <col min="3331" max="3331" width="61.140625" style="1483" customWidth="1"/>
    <col min="3332" max="3332" width="13.85546875" style="1483" customWidth="1"/>
    <col min="3333" max="3333" width="14.140625" style="1483" customWidth="1"/>
    <col min="3334" max="3334" width="15.5703125" style="1483" customWidth="1"/>
    <col min="3335" max="3335" width="29.28515625" style="1483" customWidth="1"/>
    <col min="3336" max="3336" width="19.7109375" style="1483" customWidth="1"/>
    <col min="3337" max="3337" width="19.28515625" style="1483" customWidth="1"/>
    <col min="3338" max="3339" width="14" style="1483" customWidth="1"/>
    <col min="3340" max="3340" width="40.5703125" style="1483" customWidth="1"/>
    <col min="3341" max="3341" width="14" style="1483" customWidth="1"/>
    <col min="3342" max="3342" width="42.42578125" style="1483" customWidth="1"/>
    <col min="3343" max="3584" width="10.85546875" style="1483"/>
    <col min="3585" max="3585" width="13.5703125" style="1483" customWidth="1"/>
    <col min="3586" max="3586" width="35.140625" style="1483" customWidth="1"/>
    <col min="3587" max="3587" width="61.140625" style="1483" customWidth="1"/>
    <col min="3588" max="3588" width="13.85546875" style="1483" customWidth="1"/>
    <col min="3589" max="3589" width="14.140625" style="1483" customWidth="1"/>
    <col min="3590" max="3590" width="15.5703125" style="1483" customWidth="1"/>
    <col min="3591" max="3591" width="29.28515625" style="1483" customWidth="1"/>
    <col min="3592" max="3592" width="19.7109375" style="1483" customWidth="1"/>
    <col min="3593" max="3593" width="19.28515625" style="1483" customWidth="1"/>
    <col min="3594" max="3595" width="14" style="1483" customWidth="1"/>
    <col min="3596" max="3596" width="40.5703125" style="1483" customWidth="1"/>
    <col min="3597" max="3597" width="14" style="1483" customWidth="1"/>
    <col min="3598" max="3598" width="42.42578125" style="1483" customWidth="1"/>
    <col min="3599" max="3840" width="10.85546875" style="1483"/>
    <col min="3841" max="3841" width="13.5703125" style="1483" customWidth="1"/>
    <col min="3842" max="3842" width="35.140625" style="1483" customWidth="1"/>
    <col min="3843" max="3843" width="61.140625" style="1483" customWidth="1"/>
    <col min="3844" max="3844" width="13.85546875" style="1483" customWidth="1"/>
    <col min="3845" max="3845" width="14.140625" style="1483" customWidth="1"/>
    <col min="3846" max="3846" width="15.5703125" style="1483" customWidth="1"/>
    <col min="3847" max="3847" width="29.28515625" style="1483" customWidth="1"/>
    <col min="3848" max="3848" width="19.7109375" style="1483" customWidth="1"/>
    <col min="3849" max="3849" width="19.28515625" style="1483" customWidth="1"/>
    <col min="3850" max="3851" width="14" style="1483" customWidth="1"/>
    <col min="3852" max="3852" width="40.5703125" style="1483" customWidth="1"/>
    <col min="3853" max="3853" width="14" style="1483" customWidth="1"/>
    <col min="3854" max="3854" width="42.42578125" style="1483" customWidth="1"/>
    <col min="3855" max="4096" width="10.85546875" style="1483"/>
    <col min="4097" max="4097" width="13.5703125" style="1483" customWidth="1"/>
    <col min="4098" max="4098" width="35.140625" style="1483" customWidth="1"/>
    <col min="4099" max="4099" width="61.140625" style="1483" customWidth="1"/>
    <col min="4100" max="4100" width="13.85546875" style="1483" customWidth="1"/>
    <col min="4101" max="4101" width="14.140625" style="1483" customWidth="1"/>
    <col min="4102" max="4102" width="15.5703125" style="1483" customWidth="1"/>
    <col min="4103" max="4103" width="29.28515625" style="1483" customWidth="1"/>
    <col min="4104" max="4104" width="19.7109375" style="1483" customWidth="1"/>
    <col min="4105" max="4105" width="19.28515625" style="1483" customWidth="1"/>
    <col min="4106" max="4107" width="14" style="1483" customWidth="1"/>
    <col min="4108" max="4108" width="40.5703125" style="1483" customWidth="1"/>
    <col min="4109" max="4109" width="14" style="1483" customWidth="1"/>
    <col min="4110" max="4110" width="42.42578125" style="1483" customWidth="1"/>
    <col min="4111" max="4352" width="10.85546875" style="1483"/>
    <col min="4353" max="4353" width="13.5703125" style="1483" customWidth="1"/>
    <col min="4354" max="4354" width="35.140625" style="1483" customWidth="1"/>
    <col min="4355" max="4355" width="61.140625" style="1483" customWidth="1"/>
    <col min="4356" max="4356" width="13.85546875" style="1483" customWidth="1"/>
    <col min="4357" max="4357" width="14.140625" style="1483" customWidth="1"/>
    <col min="4358" max="4358" width="15.5703125" style="1483" customWidth="1"/>
    <col min="4359" max="4359" width="29.28515625" style="1483" customWidth="1"/>
    <col min="4360" max="4360" width="19.7109375" style="1483" customWidth="1"/>
    <col min="4361" max="4361" width="19.28515625" style="1483" customWidth="1"/>
    <col min="4362" max="4363" width="14" style="1483" customWidth="1"/>
    <col min="4364" max="4364" width="40.5703125" style="1483" customWidth="1"/>
    <col min="4365" max="4365" width="14" style="1483" customWidth="1"/>
    <col min="4366" max="4366" width="42.42578125" style="1483" customWidth="1"/>
    <col min="4367" max="4608" width="10.85546875" style="1483"/>
    <col min="4609" max="4609" width="13.5703125" style="1483" customWidth="1"/>
    <col min="4610" max="4610" width="35.140625" style="1483" customWidth="1"/>
    <col min="4611" max="4611" width="61.140625" style="1483" customWidth="1"/>
    <col min="4612" max="4612" width="13.85546875" style="1483" customWidth="1"/>
    <col min="4613" max="4613" width="14.140625" style="1483" customWidth="1"/>
    <col min="4614" max="4614" width="15.5703125" style="1483" customWidth="1"/>
    <col min="4615" max="4615" width="29.28515625" style="1483" customWidth="1"/>
    <col min="4616" max="4616" width="19.7109375" style="1483" customWidth="1"/>
    <col min="4617" max="4617" width="19.28515625" style="1483" customWidth="1"/>
    <col min="4618" max="4619" width="14" style="1483" customWidth="1"/>
    <col min="4620" max="4620" width="40.5703125" style="1483" customWidth="1"/>
    <col min="4621" max="4621" width="14" style="1483" customWidth="1"/>
    <col min="4622" max="4622" width="42.42578125" style="1483" customWidth="1"/>
    <col min="4623" max="4864" width="10.85546875" style="1483"/>
    <col min="4865" max="4865" width="13.5703125" style="1483" customWidth="1"/>
    <col min="4866" max="4866" width="35.140625" style="1483" customWidth="1"/>
    <col min="4867" max="4867" width="61.140625" style="1483" customWidth="1"/>
    <col min="4868" max="4868" width="13.85546875" style="1483" customWidth="1"/>
    <col min="4869" max="4869" width="14.140625" style="1483" customWidth="1"/>
    <col min="4870" max="4870" width="15.5703125" style="1483" customWidth="1"/>
    <col min="4871" max="4871" width="29.28515625" style="1483" customWidth="1"/>
    <col min="4872" max="4872" width="19.7109375" style="1483" customWidth="1"/>
    <col min="4873" max="4873" width="19.28515625" style="1483" customWidth="1"/>
    <col min="4874" max="4875" width="14" style="1483" customWidth="1"/>
    <col min="4876" max="4876" width="40.5703125" style="1483" customWidth="1"/>
    <col min="4877" max="4877" width="14" style="1483" customWidth="1"/>
    <col min="4878" max="4878" width="42.42578125" style="1483" customWidth="1"/>
    <col min="4879" max="5120" width="10.85546875" style="1483"/>
    <col min="5121" max="5121" width="13.5703125" style="1483" customWidth="1"/>
    <col min="5122" max="5122" width="35.140625" style="1483" customWidth="1"/>
    <col min="5123" max="5123" width="61.140625" style="1483" customWidth="1"/>
    <col min="5124" max="5124" width="13.85546875" style="1483" customWidth="1"/>
    <col min="5125" max="5125" width="14.140625" style="1483" customWidth="1"/>
    <col min="5126" max="5126" width="15.5703125" style="1483" customWidth="1"/>
    <col min="5127" max="5127" width="29.28515625" style="1483" customWidth="1"/>
    <col min="5128" max="5128" width="19.7109375" style="1483" customWidth="1"/>
    <col min="5129" max="5129" width="19.28515625" style="1483" customWidth="1"/>
    <col min="5130" max="5131" width="14" style="1483" customWidth="1"/>
    <col min="5132" max="5132" width="40.5703125" style="1483" customWidth="1"/>
    <col min="5133" max="5133" width="14" style="1483" customWidth="1"/>
    <col min="5134" max="5134" width="42.42578125" style="1483" customWidth="1"/>
    <col min="5135" max="5376" width="10.85546875" style="1483"/>
    <col min="5377" max="5377" width="13.5703125" style="1483" customWidth="1"/>
    <col min="5378" max="5378" width="35.140625" style="1483" customWidth="1"/>
    <col min="5379" max="5379" width="61.140625" style="1483" customWidth="1"/>
    <col min="5380" max="5380" width="13.85546875" style="1483" customWidth="1"/>
    <col min="5381" max="5381" width="14.140625" style="1483" customWidth="1"/>
    <col min="5382" max="5382" width="15.5703125" style="1483" customWidth="1"/>
    <col min="5383" max="5383" width="29.28515625" style="1483" customWidth="1"/>
    <col min="5384" max="5384" width="19.7109375" style="1483" customWidth="1"/>
    <col min="5385" max="5385" width="19.28515625" style="1483" customWidth="1"/>
    <col min="5386" max="5387" width="14" style="1483" customWidth="1"/>
    <col min="5388" max="5388" width="40.5703125" style="1483" customWidth="1"/>
    <col min="5389" max="5389" width="14" style="1483" customWidth="1"/>
    <col min="5390" max="5390" width="42.42578125" style="1483" customWidth="1"/>
    <col min="5391" max="5632" width="10.85546875" style="1483"/>
    <col min="5633" max="5633" width="13.5703125" style="1483" customWidth="1"/>
    <col min="5634" max="5634" width="35.140625" style="1483" customWidth="1"/>
    <col min="5635" max="5635" width="61.140625" style="1483" customWidth="1"/>
    <col min="5636" max="5636" width="13.85546875" style="1483" customWidth="1"/>
    <col min="5637" max="5637" width="14.140625" style="1483" customWidth="1"/>
    <col min="5638" max="5638" width="15.5703125" style="1483" customWidth="1"/>
    <col min="5639" max="5639" width="29.28515625" style="1483" customWidth="1"/>
    <col min="5640" max="5640" width="19.7109375" style="1483" customWidth="1"/>
    <col min="5641" max="5641" width="19.28515625" style="1483" customWidth="1"/>
    <col min="5642" max="5643" width="14" style="1483" customWidth="1"/>
    <col min="5644" max="5644" width="40.5703125" style="1483" customWidth="1"/>
    <col min="5645" max="5645" width="14" style="1483" customWidth="1"/>
    <col min="5646" max="5646" width="42.42578125" style="1483" customWidth="1"/>
    <col min="5647" max="5888" width="10.85546875" style="1483"/>
    <col min="5889" max="5889" width="13.5703125" style="1483" customWidth="1"/>
    <col min="5890" max="5890" width="35.140625" style="1483" customWidth="1"/>
    <col min="5891" max="5891" width="61.140625" style="1483" customWidth="1"/>
    <col min="5892" max="5892" width="13.85546875" style="1483" customWidth="1"/>
    <col min="5893" max="5893" width="14.140625" style="1483" customWidth="1"/>
    <col min="5894" max="5894" width="15.5703125" style="1483" customWidth="1"/>
    <col min="5895" max="5895" width="29.28515625" style="1483" customWidth="1"/>
    <col min="5896" max="5896" width="19.7109375" style="1483" customWidth="1"/>
    <col min="5897" max="5897" width="19.28515625" style="1483" customWidth="1"/>
    <col min="5898" max="5899" width="14" style="1483" customWidth="1"/>
    <col min="5900" max="5900" width="40.5703125" style="1483" customWidth="1"/>
    <col min="5901" max="5901" width="14" style="1483" customWidth="1"/>
    <col min="5902" max="5902" width="42.42578125" style="1483" customWidth="1"/>
    <col min="5903" max="6144" width="10.85546875" style="1483"/>
    <col min="6145" max="6145" width="13.5703125" style="1483" customWidth="1"/>
    <col min="6146" max="6146" width="35.140625" style="1483" customWidth="1"/>
    <col min="6147" max="6147" width="61.140625" style="1483" customWidth="1"/>
    <col min="6148" max="6148" width="13.85546875" style="1483" customWidth="1"/>
    <col min="6149" max="6149" width="14.140625" style="1483" customWidth="1"/>
    <col min="6150" max="6150" width="15.5703125" style="1483" customWidth="1"/>
    <col min="6151" max="6151" width="29.28515625" style="1483" customWidth="1"/>
    <col min="6152" max="6152" width="19.7109375" style="1483" customWidth="1"/>
    <col min="6153" max="6153" width="19.28515625" style="1483" customWidth="1"/>
    <col min="6154" max="6155" width="14" style="1483" customWidth="1"/>
    <col min="6156" max="6156" width="40.5703125" style="1483" customWidth="1"/>
    <col min="6157" max="6157" width="14" style="1483" customWidth="1"/>
    <col min="6158" max="6158" width="42.42578125" style="1483" customWidth="1"/>
    <col min="6159" max="6400" width="10.85546875" style="1483"/>
    <col min="6401" max="6401" width="13.5703125" style="1483" customWidth="1"/>
    <col min="6402" max="6402" width="35.140625" style="1483" customWidth="1"/>
    <col min="6403" max="6403" width="61.140625" style="1483" customWidth="1"/>
    <col min="6404" max="6404" width="13.85546875" style="1483" customWidth="1"/>
    <col min="6405" max="6405" width="14.140625" style="1483" customWidth="1"/>
    <col min="6406" max="6406" width="15.5703125" style="1483" customWidth="1"/>
    <col min="6407" max="6407" width="29.28515625" style="1483" customWidth="1"/>
    <col min="6408" max="6408" width="19.7109375" style="1483" customWidth="1"/>
    <col min="6409" max="6409" width="19.28515625" style="1483" customWidth="1"/>
    <col min="6410" max="6411" width="14" style="1483" customWidth="1"/>
    <col min="6412" max="6412" width="40.5703125" style="1483" customWidth="1"/>
    <col min="6413" max="6413" width="14" style="1483" customWidth="1"/>
    <col min="6414" max="6414" width="42.42578125" style="1483" customWidth="1"/>
    <col min="6415" max="6656" width="10.85546875" style="1483"/>
    <col min="6657" max="6657" width="13.5703125" style="1483" customWidth="1"/>
    <col min="6658" max="6658" width="35.140625" style="1483" customWidth="1"/>
    <col min="6659" max="6659" width="61.140625" style="1483" customWidth="1"/>
    <col min="6660" max="6660" width="13.85546875" style="1483" customWidth="1"/>
    <col min="6661" max="6661" width="14.140625" style="1483" customWidth="1"/>
    <col min="6662" max="6662" width="15.5703125" style="1483" customWidth="1"/>
    <col min="6663" max="6663" width="29.28515625" style="1483" customWidth="1"/>
    <col min="6664" max="6664" width="19.7109375" style="1483" customWidth="1"/>
    <col min="6665" max="6665" width="19.28515625" style="1483" customWidth="1"/>
    <col min="6666" max="6667" width="14" style="1483" customWidth="1"/>
    <col min="6668" max="6668" width="40.5703125" style="1483" customWidth="1"/>
    <col min="6669" max="6669" width="14" style="1483" customWidth="1"/>
    <col min="6670" max="6670" width="42.42578125" style="1483" customWidth="1"/>
    <col min="6671" max="6912" width="10.85546875" style="1483"/>
    <col min="6913" max="6913" width="13.5703125" style="1483" customWidth="1"/>
    <col min="6914" max="6914" width="35.140625" style="1483" customWidth="1"/>
    <col min="6915" max="6915" width="61.140625" style="1483" customWidth="1"/>
    <col min="6916" max="6916" width="13.85546875" style="1483" customWidth="1"/>
    <col min="6917" max="6917" width="14.140625" style="1483" customWidth="1"/>
    <col min="6918" max="6918" width="15.5703125" style="1483" customWidth="1"/>
    <col min="6919" max="6919" width="29.28515625" style="1483" customWidth="1"/>
    <col min="6920" max="6920" width="19.7109375" style="1483" customWidth="1"/>
    <col min="6921" max="6921" width="19.28515625" style="1483" customWidth="1"/>
    <col min="6922" max="6923" width="14" style="1483" customWidth="1"/>
    <col min="6924" max="6924" width="40.5703125" style="1483" customWidth="1"/>
    <col min="6925" max="6925" width="14" style="1483" customWidth="1"/>
    <col min="6926" max="6926" width="42.42578125" style="1483" customWidth="1"/>
    <col min="6927" max="7168" width="10.85546875" style="1483"/>
    <col min="7169" max="7169" width="13.5703125" style="1483" customWidth="1"/>
    <col min="7170" max="7170" width="35.140625" style="1483" customWidth="1"/>
    <col min="7171" max="7171" width="61.140625" style="1483" customWidth="1"/>
    <col min="7172" max="7172" width="13.85546875" style="1483" customWidth="1"/>
    <col min="7173" max="7173" width="14.140625" style="1483" customWidth="1"/>
    <col min="7174" max="7174" width="15.5703125" style="1483" customWidth="1"/>
    <col min="7175" max="7175" width="29.28515625" style="1483" customWidth="1"/>
    <col min="7176" max="7176" width="19.7109375" style="1483" customWidth="1"/>
    <col min="7177" max="7177" width="19.28515625" style="1483" customWidth="1"/>
    <col min="7178" max="7179" width="14" style="1483" customWidth="1"/>
    <col min="7180" max="7180" width="40.5703125" style="1483" customWidth="1"/>
    <col min="7181" max="7181" width="14" style="1483" customWidth="1"/>
    <col min="7182" max="7182" width="42.42578125" style="1483" customWidth="1"/>
    <col min="7183" max="7424" width="10.85546875" style="1483"/>
    <col min="7425" max="7425" width="13.5703125" style="1483" customWidth="1"/>
    <col min="7426" max="7426" width="35.140625" style="1483" customWidth="1"/>
    <col min="7427" max="7427" width="61.140625" style="1483" customWidth="1"/>
    <col min="7428" max="7428" width="13.85546875" style="1483" customWidth="1"/>
    <col min="7429" max="7429" width="14.140625" style="1483" customWidth="1"/>
    <col min="7430" max="7430" width="15.5703125" style="1483" customWidth="1"/>
    <col min="7431" max="7431" width="29.28515625" style="1483" customWidth="1"/>
    <col min="7432" max="7432" width="19.7109375" style="1483" customWidth="1"/>
    <col min="7433" max="7433" width="19.28515625" style="1483" customWidth="1"/>
    <col min="7434" max="7435" width="14" style="1483" customWidth="1"/>
    <col min="7436" max="7436" width="40.5703125" style="1483" customWidth="1"/>
    <col min="7437" max="7437" width="14" style="1483" customWidth="1"/>
    <col min="7438" max="7438" width="42.42578125" style="1483" customWidth="1"/>
    <col min="7439" max="7680" width="10.85546875" style="1483"/>
    <col min="7681" max="7681" width="13.5703125" style="1483" customWidth="1"/>
    <col min="7682" max="7682" width="35.140625" style="1483" customWidth="1"/>
    <col min="7683" max="7683" width="61.140625" style="1483" customWidth="1"/>
    <col min="7684" max="7684" width="13.85546875" style="1483" customWidth="1"/>
    <col min="7685" max="7685" width="14.140625" style="1483" customWidth="1"/>
    <col min="7686" max="7686" width="15.5703125" style="1483" customWidth="1"/>
    <col min="7687" max="7687" width="29.28515625" style="1483" customWidth="1"/>
    <col min="7688" max="7688" width="19.7109375" style="1483" customWidth="1"/>
    <col min="7689" max="7689" width="19.28515625" style="1483" customWidth="1"/>
    <col min="7690" max="7691" width="14" style="1483" customWidth="1"/>
    <col min="7692" max="7692" width="40.5703125" style="1483" customWidth="1"/>
    <col min="7693" max="7693" width="14" style="1483" customWidth="1"/>
    <col min="7694" max="7694" width="42.42578125" style="1483" customWidth="1"/>
    <col min="7695" max="7936" width="10.85546875" style="1483"/>
    <col min="7937" max="7937" width="13.5703125" style="1483" customWidth="1"/>
    <col min="7938" max="7938" width="35.140625" style="1483" customWidth="1"/>
    <col min="7939" max="7939" width="61.140625" style="1483" customWidth="1"/>
    <col min="7940" max="7940" width="13.85546875" style="1483" customWidth="1"/>
    <col min="7941" max="7941" width="14.140625" style="1483" customWidth="1"/>
    <col min="7942" max="7942" width="15.5703125" style="1483" customWidth="1"/>
    <col min="7943" max="7943" width="29.28515625" style="1483" customWidth="1"/>
    <col min="7944" max="7944" width="19.7109375" style="1483" customWidth="1"/>
    <col min="7945" max="7945" width="19.28515625" style="1483" customWidth="1"/>
    <col min="7946" max="7947" width="14" style="1483" customWidth="1"/>
    <col min="7948" max="7948" width="40.5703125" style="1483" customWidth="1"/>
    <col min="7949" max="7949" width="14" style="1483" customWidth="1"/>
    <col min="7950" max="7950" width="42.42578125" style="1483" customWidth="1"/>
    <col min="7951" max="8192" width="10.85546875" style="1483"/>
    <col min="8193" max="8193" width="13.5703125" style="1483" customWidth="1"/>
    <col min="8194" max="8194" width="35.140625" style="1483" customWidth="1"/>
    <col min="8195" max="8195" width="61.140625" style="1483" customWidth="1"/>
    <col min="8196" max="8196" width="13.85546875" style="1483" customWidth="1"/>
    <col min="8197" max="8197" width="14.140625" style="1483" customWidth="1"/>
    <col min="8198" max="8198" width="15.5703125" style="1483" customWidth="1"/>
    <col min="8199" max="8199" width="29.28515625" style="1483" customWidth="1"/>
    <col min="8200" max="8200" width="19.7109375" style="1483" customWidth="1"/>
    <col min="8201" max="8201" width="19.28515625" style="1483" customWidth="1"/>
    <col min="8202" max="8203" width="14" style="1483" customWidth="1"/>
    <col min="8204" max="8204" width="40.5703125" style="1483" customWidth="1"/>
    <col min="8205" max="8205" width="14" style="1483" customWidth="1"/>
    <col min="8206" max="8206" width="42.42578125" style="1483" customWidth="1"/>
    <col min="8207" max="8448" width="10.85546875" style="1483"/>
    <col min="8449" max="8449" width="13.5703125" style="1483" customWidth="1"/>
    <col min="8450" max="8450" width="35.140625" style="1483" customWidth="1"/>
    <col min="8451" max="8451" width="61.140625" style="1483" customWidth="1"/>
    <col min="8452" max="8452" width="13.85546875" style="1483" customWidth="1"/>
    <col min="8453" max="8453" width="14.140625" style="1483" customWidth="1"/>
    <col min="8454" max="8454" width="15.5703125" style="1483" customWidth="1"/>
    <col min="8455" max="8455" width="29.28515625" style="1483" customWidth="1"/>
    <col min="8456" max="8456" width="19.7109375" style="1483" customWidth="1"/>
    <col min="8457" max="8457" width="19.28515625" style="1483" customWidth="1"/>
    <col min="8458" max="8459" width="14" style="1483" customWidth="1"/>
    <col min="8460" max="8460" width="40.5703125" style="1483" customWidth="1"/>
    <col min="8461" max="8461" width="14" style="1483" customWidth="1"/>
    <col min="8462" max="8462" width="42.42578125" style="1483" customWidth="1"/>
    <col min="8463" max="8704" width="10.85546875" style="1483"/>
    <col min="8705" max="8705" width="13.5703125" style="1483" customWidth="1"/>
    <col min="8706" max="8706" width="35.140625" style="1483" customWidth="1"/>
    <col min="8707" max="8707" width="61.140625" style="1483" customWidth="1"/>
    <col min="8708" max="8708" width="13.85546875" style="1483" customWidth="1"/>
    <col min="8709" max="8709" width="14.140625" style="1483" customWidth="1"/>
    <col min="8710" max="8710" width="15.5703125" style="1483" customWidth="1"/>
    <col min="8711" max="8711" width="29.28515625" style="1483" customWidth="1"/>
    <col min="8712" max="8712" width="19.7109375" style="1483" customWidth="1"/>
    <col min="8713" max="8713" width="19.28515625" style="1483" customWidth="1"/>
    <col min="8714" max="8715" width="14" style="1483" customWidth="1"/>
    <col min="8716" max="8716" width="40.5703125" style="1483" customWidth="1"/>
    <col min="8717" max="8717" width="14" style="1483" customWidth="1"/>
    <col min="8718" max="8718" width="42.42578125" style="1483" customWidth="1"/>
    <col min="8719" max="8960" width="10.85546875" style="1483"/>
    <col min="8961" max="8961" width="13.5703125" style="1483" customWidth="1"/>
    <col min="8962" max="8962" width="35.140625" style="1483" customWidth="1"/>
    <col min="8963" max="8963" width="61.140625" style="1483" customWidth="1"/>
    <col min="8964" max="8964" width="13.85546875" style="1483" customWidth="1"/>
    <col min="8965" max="8965" width="14.140625" style="1483" customWidth="1"/>
    <col min="8966" max="8966" width="15.5703125" style="1483" customWidth="1"/>
    <col min="8967" max="8967" width="29.28515625" style="1483" customWidth="1"/>
    <col min="8968" max="8968" width="19.7109375" style="1483" customWidth="1"/>
    <col min="8969" max="8969" width="19.28515625" style="1483" customWidth="1"/>
    <col min="8970" max="8971" width="14" style="1483" customWidth="1"/>
    <col min="8972" max="8972" width="40.5703125" style="1483" customWidth="1"/>
    <col min="8973" max="8973" width="14" style="1483" customWidth="1"/>
    <col min="8974" max="8974" width="42.42578125" style="1483" customWidth="1"/>
    <col min="8975" max="9216" width="10.85546875" style="1483"/>
    <col min="9217" max="9217" width="13.5703125" style="1483" customWidth="1"/>
    <col min="9218" max="9218" width="35.140625" style="1483" customWidth="1"/>
    <col min="9219" max="9219" width="61.140625" style="1483" customWidth="1"/>
    <col min="9220" max="9220" width="13.85546875" style="1483" customWidth="1"/>
    <col min="9221" max="9221" width="14.140625" style="1483" customWidth="1"/>
    <col min="9222" max="9222" width="15.5703125" style="1483" customWidth="1"/>
    <col min="9223" max="9223" width="29.28515625" style="1483" customWidth="1"/>
    <col min="9224" max="9224" width="19.7109375" style="1483" customWidth="1"/>
    <col min="9225" max="9225" width="19.28515625" style="1483" customWidth="1"/>
    <col min="9226" max="9227" width="14" style="1483" customWidth="1"/>
    <col min="9228" max="9228" width="40.5703125" style="1483" customWidth="1"/>
    <col min="9229" max="9229" width="14" style="1483" customWidth="1"/>
    <col min="9230" max="9230" width="42.42578125" style="1483" customWidth="1"/>
    <col min="9231" max="9472" width="10.85546875" style="1483"/>
    <col min="9473" max="9473" width="13.5703125" style="1483" customWidth="1"/>
    <col min="9474" max="9474" width="35.140625" style="1483" customWidth="1"/>
    <col min="9475" max="9475" width="61.140625" style="1483" customWidth="1"/>
    <col min="9476" max="9476" width="13.85546875" style="1483" customWidth="1"/>
    <col min="9477" max="9477" width="14.140625" style="1483" customWidth="1"/>
    <col min="9478" max="9478" width="15.5703125" style="1483" customWidth="1"/>
    <col min="9479" max="9479" width="29.28515625" style="1483" customWidth="1"/>
    <col min="9480" max="9480" width="19.7109375" style="1483" customWidth="1"/>
    <col min="9481" max="9481" width="19.28515625" style="1483" customWidth="1"/>
    <col min="9482" max="9483" width="14" style="1483" customWidth="1"/>
    <col min="9484" max="9484" width="40.5703125" style="1483" customWidth="1"/>
    <col min="9485" max="9485" width="14" style="1483" customWidth="1"/>
    <col min="9486" max="9486" width="42.42578125" style="1483" customWidth="1"/>
    <col min="9487" max="9728" width="10.85546875" style="1483"/>
    <col min="9729" max="9729" width="13.5703125" style="1483" customWidth="1"/>
    <col min="9730" max="9730" width="35.140625" style="1483" customWidth="1"/>
    <col min="9731" max="9731" width="61.140625" style="1483" customWidth="1"/>
    <col min="9732" max="9732" width="13.85546875" style="1483" customWidth="1"/>
    <col min="9733" max="9733" width="14.140625" style="1483" customWidth="1"/>
    <col min="9734" max="9734" width="15.5703125" style="1483" customWidth="1"/>
    <col min="9735" max="9735" width="29.28515625" style="1483" customWidth="1"/>
    <col min="9736" max="9736" width="19.7109375" style="1483" customWidth="1"/>
    <col min="9737" max="9737" width="19.28515625" style="1483" customWidth="1"/>
    <col min="9738" max="9739" width="14" style="1483" customWidth="1"/>
    <col min="9740" max="9740" width="40.5703125" style="1483" customWidth="1"/>
    <col min="9741" max="9741" width="14" style="1483" customWidth="1"/>
    <col min="9742" max="9742" width="42.42578125" style="1483" customWidth="1"/>
    <col min="9743" max="9984" width="10.85546875" style="1483"/>
    <col min="9985" max="9985" width="13.5703125" style="1483" customWidth="1"/>
    <col min="9986" max="9986" width="35.140625" style="1483" customWidth="1"/>
    <col min="9987" max="9987" width="61.140625" style="1483" customWidth="1"/>
    <col min="9988" max="9988" width="13.85546875" style="1483" customWidth="1"/>
    <col min="9989" max="9989" width="14.140625" style="1483" customWidth="1"/>
    <col min="9990" max="9990" width="15.5703125" style="1483" customWidth="1"/>
    <col min="9991" max="9991" width="29.28515625" style="1483" customWidth="1"/>
    <col min="9992" max="9992" width="19.7109375" style="1483" customWidth="1"/>
    <col min="9993" max="9993" width="19.28515625" style="1483" customWidth="1"/>
    <col min="9994" max="9995" width="14" style="1483" customWidth="1"/>
    <col min="9996" max="9996" width="40.5703125" style="1483" customWidth="1"/>
    <col min="9997" max="9997" width="14" style="1483" customWidth="1"/>
    <col min="9998" max="9998" width="42.42578125" style="1483" customWidth="1"/>
    <col min="9999" max="10240" width="10.85546875" style="1483"/>
    <col min="10241" max="10241" width="13.5703125" style="1483" customWidth="1"/>
    <col min="10242" max="10242" width="35.140625" style="1483" customWidth="1"/>
    <col min="10243" max="10243" width="61.140625" style="1483" customWidth="1"/>
    <col min="10244" max="10244" width="13.85546875" style="1483" customWidth="1"/>
    <col min="10245" max="10245" width="14.140625" style="1483" customWidth="1"/>
    <col min="10246" max="10246" width="15.5703125" style="1483" customWidth="1"/>
    <col min="10247" max="10247" width="29.28515625" style="1483" customWidth="1"/>
    <col min="10248" max="10248" width="19.7109375" style="1483" customWidth="1"/>
    <col min="10249" max="10249" width="19.28515625" style="1483" customWidth="1"/>
    <col min="10250" max="10251" width="14" style="1483" customWidth="1"/>
    <col min="10252" max="10252" width="40.5703125" style="1483" customWidth="1"/>
    <col min="10253" max="10253" width="14" style="1483" customWidth="1"/>
    <col min="10254" max="10254" width="42.42578125" style="1483" customWidth="1"/>
    <col min="10255" max="10496" width="10.85546875" style="1483"/>
    <col min="10497" max="10497" width="13.5703125" style="1483" customWidth="1"/>
    <col min="10498" max="10498" width="35.140625" style="1483" customWidth="1"/>
    <col min="10499" max="10499" width="61.140625" style="1483" customWidth="1"/>
    <col min="10500" max="10500" width="13.85546875" style="1483" customWidth="1"/>
    <col min="10501" max="10501" width="14.140625" style="1483" customWidth="1"/>
    <col min="10502" max="10502" width="15.5703125" style="1483" customWidth="1"/>
    <col min="10503" max="10503" width="29.28515625" style="1483" customWidth="1"/>
    <col min="10504" max="10504" width="19.7109375" style="1483" customWidth="1"/>
    <col min="10505" max="10505" width="19.28515625" style="1483" customWidth="1"/>
    <col min="10506" max="10507" width="14" style="1483" customWidth="1"/>
    <col min="10508" max="10508" width="40.5703125" style="1483" customWidth="1"/>
    <col min="10509" max="10509" width="14" style="1483" customWidth="1"/>
    <col min="10510" max="10510" width="42.42578125" style="1483" customWidth="1"/>
    <col min="10511" max="10752" width="10.85546875" style="1483"/>
    <col min="10753" max="10753" width="13.5703125" style="1483" customWidth="1"/>
    <col min="10754" max="10754" width="35.140625" style="1483" customWidth="1"/>
    <col min="10755" max="10755" width="61.140625" style="1483" customWidth="1"/>
    <col min="10756" max="10756" width="13.85546875" style="1483" customWidth="1"/>
    <col min="10757" max="10757" width="14.140625" style="1483" customWidth="1"/>
    <col min="10758" max="10758" width="15.5703125" style="1483" customWidth="1"/>
    <col min="10759" max="10759" width="29.28515625" style="1483" customWidth="1"/>
    <col min="10760" max="10760" width="19.7109375" style="1483" customWidth="1"/>
    <col min="10761" max="10761" width="19.28515625" style="1483" customWidth="1"/>
    <col min="10762" max="10763" width="14" style="1483" customWidth="1"/>
    <col min="10764" max="10764" width="40.5703125" style="1483" customWidth="1"/>
    <col min="10765" max="10765" width="14" style="1483" customWidth="1"/>
    <col min="10766" max="10766" width="42.42578125" style="1483" customWidth="1"/>
    <col min="10767" max="11008" width="10.85546875" style="1483"/>
    <col min="11009" max="11009" width="13.5703125" style="1483" customWidth="1"/>
    <col min="11010" max="11010" width="35.140625" style="1483" customWidth="1"/>
    <col min="11011" max="11011" width="61.140625" style="1483" customWidth="1"/>
    <col min="11012" max="11012" width="13.85546875" style="1483" customWidth="1"/>
    <col min="11013" max="11013" width="14.140625" style="1483" customWidth="1"/>
    <col min="11014" max="11014" width="15.5703125" style="1483" customWidth="1"/>
    <col min="11015" max="11015" width="29.28515625" style="1483" customWidth="1"/>
    <col min="11016" max="11016" width="19.7109375" style="1483" customWidth="1"/>
    <col min="11017" max="11017" width="19.28515625" style="1483" customWidth="1"/>
    <col min="11018" max="11019" width="14" style="1483" customWidth="1"/>
    <col min="11020" max="11020" width="40.5703125" style="1483" customWidth="1"/>
    <col min="11021" max="11021" width="14" style="1483" customWidth="1"/>
    <col min="11022" max="11022" width="42.42578125" style="1483" customWidth="1"/>
    <col min="11023" max="11264" width="10.85546875" style="1483"/>
    <col min="11265" max="11265" width="13.5703125" style="1483" customWidth="1"/>
    <col min="11266" max="11266" width="35.140625" style="1483" customWidth="1"/>
    <col min="11267" max="11267" width="61.140625" style="1483" customWidth="1"/>
    <col min="11268" max="11268" width="13.85546875" style="1483" customWidth="1"/>
    <col min="11269" max="11269" width="14.140625" style="1483" customWidth="1"/>
    <col min="11270" max="11270" width="15.5703125" style="1483" customWidth="1"/>
    <col min="11271" max="11271" width="29.28515625" style="1483" customWidth="1"/>
    <col min="11272" max="11272" width="19.7109375" style="1483" customWidth="1"/>
    <col min="11273" max="11273" width="19.28515625" style="1483" customWidth="1"/>
    <col min="11274" max="11275" width="14" style="1483" customWidth="1"/>
    <col min="11276" max="11276" width="40.5703125" style="1483" customWidth="1"/>
    <col min="11277" max="11277" width="14" style="1483" customWidth="1"/>
    <col min="11278" max="11278" width="42.42578125" style="1483" customWidth="1"/>
    <col min="11279" max="11520" width="10.85546875" style="1483"/>
    <col min="11521" max="11521" width="13.5703125" style="1483" customWidth="1"/>
    <col min="11522" max="11522" width="35.140625" style="1483" customWidth="1"/>
    <col min="11523" max="11523" width="61.140625" style="1483" customWidth="1"/>
    <col min="11524" max="11524" width="13.85546875" style="1483" customWidth="1"/>
    <col min="11525" max="11525" width="14.140625" style="1483" customWidth="1"/>
    <col min="11526" max="11526" width="15.5703125" style="1483" customWidth="1"/>
    <col min="11527" max="11527" width="29.28515625" style="1483" customWidth="1"/>
    <col min="11528" max="11528" width="19.7109375" style="1483" customWidth="1"/>
    <col min="11529" max="11529" width="19.28515625" style="1483" customWidth="1"/>
    <col min="11530" max="11531" width="14" style="1483" customWidth="1"/>
    <col min="11532" max="11532" width="40.5703125" style="1483" customWidth="1"/>
    <col min="11533" max="11533" width="14" style="1483" customWidth="1"/>
    <col min="11534" max="11534" width="42.42578125" style="1483" customWidth="1"/>
    <col min="11535" max="11776" width="10.85546875" style="1483"/>
    <col min="11777" max="11777" width="13.5703125" style="1483" customWidth="1"/>
    <col min="11778" max="11778" width="35.140625" style="1483" customWidth="1"/>
    <col min="11779" max="11779" width="61.140625" style="1483" customWidth="1"/>
    <col min="11780" max="11780" width="13.85546875" style="1483" customWidth="1"/>
    <col min="11781" max="11781" width="14.140625" style="1483" customWidth="1"/>
    <col min="11782" max="11782" width="15.5703125" style="1483" customWidth="1"/>
    <col min="11783" max="11783" width="29.28515625" style="1483" customWidth="1"/>
    <col min="11784" max="11784" width="19.7109375" style="1483" customWidth="1"/>
    <col min="11785" max="11785" width="19.28515625" style="1483" customWidth="1"/>
    <col min="11786" max="11787" width="14" style="1483" customWidth="1"/>
    <col min="11788" max="11788" width="40.5703125" style="1483" customWidth="1"/>
    <col min="11789" max="11789" width="14" style="1483" customWidth="1"/>
    <col min="11790" max="11790" width="42.42578125" style="1483" customWidth="1"/>
    <col min="11791" max="12032" width="10.85546875" style="1483"/>
    <col min="12033" max="12033" width="13.5703125" style="1483" customWidth="1"/>
    <col min="12034" max="12034" width="35.140625" style="1483" customWidth="1"/>
    <col min="12035" max="12035" width="61.140625" style="1483" customWidth="1"/>
    <col min="12036" max="12036" width="13.85546875" style="1483" customWidth="1"/>
    <col min="12037" max="12037" width="14.140625" style="1483" customWidth="1"/>
    <col min="12038" max="12038" width="15.5703125" style="1483" customWidth="1"/>
    <col min="12039" max="12039" width="29.28515625" style="1483" customWidth="1"/>
    <col min="12040" max="12040" width="19.7109375" style="1483" customWidth="1"/>
    <col min="12041" max="12041" width="19.28515625" style="1483" customWidth="1"/>
    <col min="12042" max="12043" width="14" style="1483" customWidth="1"/>
    <col min="12044" max="12044" width="40.5703125" style="1483" customWidth="1"/>
    <col min="12045" max="12045" width="14" style="1483" customWidth="1"/>
    <col min="12046" max="12046" width="42.42578125" style="1483" customWidth="1"/>
    <col min="12047" max="12288" width="10.85546875" style="1483"/>
    <col min="12289" max="12289" width="13.5703125" style="1483" customWidth="1"/>
    <col min="12290" max="12290" width="35.140625" style="1483" customWidth="1"/>
    <col min="12291" max="12291" width="61.140625" style="1483" customWidth="1"/>
    <col min="12292" max="12292" width="13.85546875" style="1483" customWidth="1"/>
    <col min="12293" max="12293" width="14.140625" style="1483" customWidth="1"/>
    <col min="12294" max="12294" width="15.5703125" style="1483" customWidth="1"/>
    <col min="12295" max="12295" width="29.28515625" style="1483" customWidth="1"/>
    <col min="12296" max="12296" width="19.7109375" style="1483" customWidth="1"/>
    <col min="12297" max="12297" width="19.28515625" style="1483" customWidth="1"/>
    <col min="12298" max="12299" width="14" style="1483" customWidth="1"/>
    <col min="12300" max="12300" width="40.5703125" style="1483" customWidth="1"/>
    <col min="12301" max="12301" width="14" style="1483" customWidth="1"/>
    <col min="12302" max="12302" width="42.42578125" style="1483" customWidth="1"/>
    <col min="12303" max="12544" width="10.85546875" style="1483"/>
    <col min="12545" max="12545" width="13.5703125" style="1483" customWidth="1"/>
    <col min="12546" max="12546" width="35.140625" style="1483" customWidth="1"/>
    <col min="12547" max="12547" width="61.140625" style="1483" customWidth="1"/>
    <col min="12548" max="12548" width="13.85546875" style="1483" customWidth="1"/>
    <col min="12549" max="12549" width="14.140625" style="1483" customWidth="1"/>
    <col min="12550" max="12550" width="15.5703125" style="1483" customWidth="1"/>
    <col min="12551" max="12551" width="29.28515625" style="1483" customWidth="1"/>
    <col min="12552" max="12552" width="19.7109375" style="1483" customWidth="1"/>
    <col min="12553" max="12553" width="19.28515625" style="1483" customWidth="1"/>
    <col min="12554" max="12555" width="14" style="1483" customWidth="1"/>
    <col min="12556" max="12556" width="40.5703125" style="1483" customWidth="1"/>
    <col min="12557" max="12557" width="14" style="1483" customWidth="1"/>
    <col min="12558" max="12558" width="42.42578125" style="1483" customWidth="1"/>
    <col min="12559" max="12800" width="10.85546875" style="1483"/>
    <col min="12801" max="12801" width="13.5703125" style="1483" customWidth="1"/>
    <col min="12802" max="12802" width="35.140625" style="1483" customWidth="1"/>
    <col min="12803" max="12803" width="61.140625" style="1483" customWidth="1"/>
    <col min="12804" max="12804" width="13.85546875" style="1483" customWidth="1"/>
    <col min="12805" max="12805" width="14.140625" style="1483" customWidth="1"/>
    <col min="12806" max="12806" width="15.5703125" style="1483" customWidth="1"/>
    <col min="12807" max="12807" width="29.28515625" style="1483" customWidth="1"/>
    <col min="12808" max="12808" width="19.7109375" style="1483" customWidth="1"/>
    <col min="12809" max="12809" width="19.28515625" style="1483" customWidth="1"/>
    <col min="12810" max="12811" width="14" style="1483" customWidth="1"/>
    <col min="12812" max="12812" width="40.5703125" style="1483" customWidth="1"/>
    <col min="12813" max="12813" width="14" style="1483" customWidth="1"/>
    <col min="12814" max="12814" width="42.42578125" style="1483" customWidth="1"/>
    <col min="12815" max="13056" width="10.85546875" style="1483"/>
    <col min="13057" max="13057" width="13.5703125" style="1483" customWidth="1"/>
    <col min="13058" max="13058" width="35.140625" style="1483" customWidth="1"/>
    <col min="13059" max="13059" width="61.140625" style="1483" customWidth="1"/>
    <col min="13060" max="13060" width="13.85546875" style="1483" customWidth="1"/>
    <col min="13061" max="13061" width="14.140625" style="1483" customWidth="1"/>
    <col min="13062" max="13062" width="15.5703125" style="1483" customWidth="1"/>
    <col min="13063" max="13063" width="29.28515625" style="1483" customWidth="1"/>
    <col min="13064" max="13064" width="19.7109375" style="1483" customWidth="1"/>
    <col min="13065" max="13065" width="19.28515625" style="1483" customWidth="1"/>
    <col min="13066" max="13067" width="14" style="1483" customWidth="1"/>
    <col min="13068" max="13068" width="40.5703125" style="1483" customWidth="1"/>
    <col min="13069" max="13069" width="14" style="1483" customWidth="1"/>
    <col min="13070" max="13070" width="42.42578125" style="1483" customWidth="1"/>
    <col min="13071" max="13312" width="10.85546875" style="1483"/>
    <col min="13313" max="13313" width="13.5703125" style="1483" customWidth="1"/>
    <col min="13314" max="13314" width="35.140625" style="1483" customWidth="1"/>
    <col min="13315" max="13315" width="61.140625" style="1483" customWidth="1"/>
    <col min="13316" max="13316" width="13.85546875" style="1483" customWidth="1"/>
    <col min="13317" max="13317" width="14.140625" style="1483" customWidth="1"/>
    <col min="13318" max="13318" width="15.5703125" style="1483" customWidth="1"/>
    <col min="13319" max="13319" width="29.28515625" style="1483" customWidth="1"/>
    <col min="13320" max="13320" width="19.7109375" style="1483" customWidth="1"/>
    <col min="13321" max="13321" width="19.28515625" style="1483" customWidth="1"/>
    <col min="13322" max="13323" width="14" style="1483" customWidth="1"/>
    <col min="13324" max="13324" width="40.5703125" style="1483" customWidth="1"/>
    <col min="13325" max="13325" width="14" style="1483" customWidth="1"/>
    <col min="13326" max="13326" width="42.42578125" style="1483" customWidth="1"/>
    <col min="13327" max="13568" width="10.85546875" style="1483"/>
    <col min="13569" max="13569" width="13.5703125" style="1483" customWidth="1"/>
    <col min="13570" max="13570" width="35.140625" style="1483" customWidth="1"/>
    <col min="13571" max="13571" width="61.140625" style="1483" customWidth="1"/>
    <col min="13572" max="13572" width="13.85546875" style="1483" customWidth="1"/>
    <col min="13573" max="13573" width="14.140625" style="1483" customWidth="1"/>
    <col min="13574" max="13574" width="15.5703125" style="1483" customWidth="1"/>
    <col min="13575" max="13575" width="29.28515625" style="1483" customWidth="1"/>
    <col min="13576" max="13576" width="19.7109375" style="1483" customWidth="1"/>
    <col min="13577" max="13577" width="19.28515625" style="1483" customWidth="1"/>
    <col min="13578" max="13579" width="14" style="1483" customWidth="1"/>
    <col min="13580" max="13580" width="40.5703125" style="1483" customWidth="1"/>
    <col min="13581" max="13581" width="14" style="1483" customWidth="1"/>
    <col min="13582" max="13582" width="42.42578125" style="1483" customWidth="1"/>
    <col min="13583" max="13824" width="10.85546875" style="1483"/>
    <col min="13825" max="13825" width="13.5703125" style="1483" customWidth="1"/>
    <col min="13826" max="13826" width="35.140625" style="1483" customWidth="1"/>
    <col min="13827" max="13827" width="61.140625" style="1483" customWidth="1"/>
    <col min="13828" max="13828" width="13.85546875" style="1483" customWidth="1"/>
    <col min="13829" max="13829" width="14.140625" style="1483" customWidth="1"/>
    <col min="13830" max="13830" width="15.5703125" style="1483" customWidth="1"/>
    <col min="13831" max="13831" width="29.28515625" style="1483" customWidth="1"/>
    <col min="13832" max="13832" width="19.7109375" style="1483" customWidth="1"/>
    <col min="13833" max="13833" width="19.28515625" style="1483" customWidth="1"/>
    <col min="13834" max="13835" width="14" style="1483" customWidth="1"/>
    <col min="13836" max="13836" width="40.5703125" style="1483" customWidth="1"/>
    <col min="13837" max="13837" width="14" style="1483" customWidth="1"/>
    <col min="13838" max="13838" width="42.42578125" style="1483" customWidth="1"/>
    <col min="13839" max="14080" width="10.85546875" style="1483"/>
    <col min="14081" max="14081" width="13.5703125" style="1483" customWidth="1"/>
    <col min="14082" max="14082" width="35.140625" style="1483" customWidth="1"/>
    <col min="14083" max="14083" width="61.140625" style="1483" customWidth="1"/>
    <col min="14084" max="14084" width="13.85546875" style="1483" customWidth="1"/>
    <col min="14085" max="14085" width="14.140625" style="1483" customWidth="1"/>
    <col min="14086" max="14086" width="15.5703125" style="1483" customWidth="1"/>
    <col min="14087" max="14087" width="29.28515625" style="1483" customWidth="1"/>
    <col min="14088" max="14088" width="19.7109375" style="1483" customWidth="1"/>
    <col min="14089" max="14089" width="19.28515625" style="1483" customWidth="1"/>
    <col min="14090" max="14091" width="14" style="1483" customWidth="1"/>
    <col min="14092" max="14092" width="40.5703125" style="1483" customWidth="1"/>
    <col min="14093" max="14093" width="14" style="1483" customWidth="1"/>
    <col min="14094" max="14094" width="42.42578125" style="1483" customWidth="1"/>
    <col min="14095" max="14336" width="10.85546875" style="1483"/>
    <col min="14337" max="14337" width="13.5703125" style="1483" customWidth="1"/>
    <col min="14338" max="14338" width="35.140625" style="1483" customWidth="1"/>
    <col min="14339" max="14339" width="61.140625" style="1483" customWidth="1"/>
    <col min="14340" max="14340" width="13.85546875" style="1483" customWidth="1"/>
    <col min="14341" max="14341" width="14.140625" style="1483" customWidth="1"/>
    <col min="14342" max="14342" width="15.5703125" style="1483" customWidth="1"/>
    <col min="14343" max="14343" width="29.28515625" style="1483" customWidth="1"/>
    <col min="14344" max="14344" width="19.7109375" style="1483" customWidth="1"/>
    <col min="14345" max="14345" width="19.28515625" style="1483" customWidth="1"/>
    <col min="14346" max="14347" width="14" style="1483" customWidth="1"/>
    <col min="14348" max="14348" width="40.5703125" style="1483" customWidth="1"/>
    <col min="14349" max="14349" width="14" style="1483" customWidth="1"/>
    <col min="14350" max="14350" width="42.42578125" style="1483" customWidth="1"/>
    <col min="14351" max="14592" width="10.85546875" style="1483"/>
    <col min="14593" max="14593" width="13.5703125" style="1483" customWidth="1"/>
    <col min="14594" max="14594" width="35.140625" style="1483" customWidth="1"/>
    <col min="14595" max="14595" width="61.140625" style="1483" customWidth="1"/>
    <col min="14596" max="14596" width="13.85546875" style="1483" customWidth="1"/>
    <col min="14597" max="14597" width="14.140625" style="1483" customWidth="1"/>
    <col min="14598" max="14598" width="15.5703125" style="1483" customWidth="1"/>
    <col min="14599" max="14599" width="29.28515625" style="1483" customWidth="1"/>
    <col min="14600" max="14600" width="19.7109375" style="1483" customWidth="1"/>
    <col min="14601" max="14601" width="19.28515625" style="1483" customWidth="1"/>
    <col min="14602" max="14603" width="14" style="1483" customWidth="1"/>
    <col min="14604" max="14604" width="40.5703125" style="1483" customWidth="1"/>
    <col min="14605" max="14605" width="14" style="1483" customWidth="1"/>
    <col min="14606" max="14606" width="42.42578125" style="1483" customWidth="1"/>
    <col min="14607" max="14848" width="10.85546875" style="1483"/>
    <col min="14849" max="14849" width="13.5703125" style="1483" customWidth="1"/>
    <col min="14850" max="14850" width="35.140625" style="1483" customWidth="1"/>
    <col min="14851" max="14851" width="61.140625" style="1483" customWidth="1"/>
    <col min="14852" max="14852" width="13.85546875" style="1483" customWidth="1"/>
    <col min="14853" max="14853" width="14.140625" style="1483" customWidth="1"/>
    <col min="14854" max="14854" width="15.5703125" style="1483" customWidth="1"/>
    <col min="14855" max="14855" width="29.28515625" style="1483" customWidth="1"/>
    <col min="14856" max="14856" width="19.7109375" style="1483" customWidth="1"/>
    <col min="14857" max="14857" width="19.28515625" style="1483" customWidth="1"/>
    <col min="14858" max="14859" width="14" style="1483" customWidth="1"/>
    <col min="14860" max="14860" width="40.5703125" style="1483" customWidth="1"/>
    <col min="14861" max="14861" width="14" style="1483" customWidth="1"/>
    <col min="14862" max="14862" width="42.42578125" style="1483" customWidth="1"/>
    <col min="14863" max="15104" width="10.85546875" style="1483"/>
    <col min="15105" max="15105" width="13.5703125" style="1483" customWidth="1"/>
    <col min="15106" max="15106" width="35.140625" style="1483" customWidth="1"/>
    <col min="15107" max="15107" width="61.140625" style="1483" customWidth="1"/>
    <col min="15108" max="15108" width="13.85546875" style="1483" customWidth="1"/>
    <col min="15109" max="15109" width="14.140625" style="1483" customWidth="1"/>
    <col min="15110" max="15110" width="15.5703125" style="1483" customWidth="1"/>
    <col min="15111" max="15111" width="29.28515625" style="1483" customWidth="1"/>
    <col min="15112" max="15112" width="19.7109375" style="1483" customWidth="1"/>
    <col min="15113" max="15113" width="19.28515625" style="1483" customWidth="1"/>
    <col min="15114" max="15115" width="14" style="1483" customWidth="1"/>
    <col min="15116" max="15116" width="40.5703125" style="1483" customWidth="1"/>
    <col min="15117" max="15117" width="14" style="1483" customWidth="1"/>
    <col min="15118" max="15118" width="42.42578125" style="1483" customWidth="1"/>
    <col min="15119" max="15360" width="10.85546875" style="1483"/>
    <col min="15361" max="15361" width="13.5703125" style="1483" customWidth="1"/>
    <col min="15362" max="15362" width="35.140625" style="1483" customWidth="1"/>
    <col min="15363" max="15363" width="61.140625" style="1483" customWidth="1"/>
    <col min="15364" max="15364" width="13.85546875" style="1483" customWidth="1"/>
    <col min="15365" max="15365" width="14.140625" style="1483" customWidth="1"/>
    <col min="15366" max="15366" width="15.5703125" style="1483" customWidth="1"/>
    <col min="15367" max="15367" width="29.28515625" style="1483" customWidth="1"/>
    <col min="15368" max="15368" width="19.7109375" style="1483" customWidth="1"/>
    <col min="15369" max="15369" width="19.28515625" style="1483" customWidth="1"/>
    <col min="15370" max="15371" width="14" style="1483" customWidth="1"/>
    <col min="15372" max="15372" width="40.5703125" style="1483" customWidth="1"/>
    <col min="15373" max="15373" width="14" style="1483" customWidth="1"/>
    <col min="15374" max="15374" width="42.42578125" style="1483" customWidth="1"/>
    <col min="15375" max="15616" width="10.85546875" style="1483"/>
    <col min="15617" max="15617" width="13.5703125" style="1483" customWidth="1"/>
    <col min="15618" max="15618" width="35.140625" style="1483" customWidth="1"/>
    <col min="15619" max="15619" width="61.140625" style="1483" customWidth="1"/>
    <col min="15620" max="15620" width="13.85546875" style="1483" customWidth="1"/>
    <col min="15621" max="15621" width="14.140625" style="1483" customWidth="1"/>
    <col min="15622" max="15622" width="15.5703125" style="1483" customWidth="1"/>
    <col min="15623" max="15623" width="29.28515625" style="1483" customWidth="1"/>
    <col min="15624" max="15624" width="19.7109375" style="1483" customWidth="1"/>
    <col min="15625" max="15625" width="19.28515625" style="1483" customWidth="1"/>
    <col min="15626" max="15627" width="14" style="1483" customWidth="1"/>
    <col min="15628" max="15628" width="40.5703125" style="1483" customWidth="1"/>
    <col min="15629" max="15629" width="14" style="1483" customWidth="1"/>
    <col min="15630" max="15630" width="42.42578125" style="1483" customWidth="1"/>
    <col min="15631" max="15872" width="10.85546875" style="1483"/>
    <col min="15873" max="15873" width="13.5703125" style="1483" customWidth="1"/>
    <col min="15874" max="15874" width="35.140625" style="1483" customWidth="1"/>
    <col min="15875" max="15875" width="61.140625" style="1483" customWidth="1"/>
    <col min="15876" max="15876" width="13.85546875" style="1483" customWidth="1"/>
    <col min="15877" max="15877" width="14.140625" style="1483" customWidth="1"/>
    <col min="15878" max="15878" width="15.5703125" style="1483" customWidth="1"/>
    <col min="15879" max="15879" width="29.28515625" style="1483" customWidth="1"/>
    <col min="15880" max="15880" width="19.7109375" style="1483" customWidth="1"/>
    <col min="15881" max="15881" width="19.28515625" style="1483" customWidth="1"/>
    <col min="15882" max="15883" width="14" style="1483" customWidth="1"/>
    <col min="15884" max="15884" width="40.5703125" style="1483" customWidth="1"/>
    <col min="15885" max="15885" width="14" style="1483" customWidth="1"/>
    <col min="15886" max="15886" width="42.42578125" style="1483" customWidth="1"/>
    <col min="15887" max="16128" width="10.85546875" style="1483"/>
    <col min="16129" max="16129" width="13.5703125" style="1483" customWidth="1"/>
    <col min="16130" max="16130" width="35.140625" style="1483" customWidth="1"/>
    <col min="16131" max="16131" width="61.140625" style="1483" customWidth="1"/>
    <col min="16132" max="16132" width="13.85546875" style="1483" customWidth="1"/>
    <col min="16133" max="16133" width="14.140625" style="1483" customWidth="1"/>
    <col min="16134" max="16134" width="15.5703125" style="1483" customWidth="1"/>
    <col min="16135" max="16135" width="29.28515625" style="1483" customWidth="1"/>
    <col min="16136" max="16136" width="19.7109375" style="1483" customWidth="1"/>
    <col min="16137" max="16137" width="19.28515625" style="1483" customWidth="1"/>
    <col min="16138" max="16139" width="14" style="1483" customWidth="1"/>
    <col min="16140" max="16140" width="40.5703125" style="1483" customWidth="1"/>
    <col min="16141" max="16141" width="14" style="1483" customWidth="1"/>
    <col min="16142" max="16142" width="42.42578125" style="1483" customWidth="1"/>
    <col min="16143" max="16384" width="10.85546875" style="1483"/>
  </cols>
  <sheetData>
    <row r="1" spans="2:13" ht="31.5" x14ac:dyDescent="0.3">
      <c r="B1" s="1484" t="s">
        <v>2456</v>
      </c>
      <c r="C1" s="1485" t="s">
        <v>2457</v>
      </c>
      <c r="D1" s="370"/>
      <c r="E1" s="370"/>
      <c r="F1" s="1542" t="s">
        <v>2458</v>
      </c>
      <c r="G1" s="1543"/>
      <c r="H1" s="1543"/>
      <c r="I1" s="1544"/>
      <c r="J1" s="1531"/>
    </row>
    <row r="2" spans="2:13" ht="31.5" x14ac:dyDescent="0.3">
      <c r="B2" s="1486" t="s">
        <v>2459</v>
      </c>
      <c r="C2" s="1487" t="s">
        <v>2460</v>
      </c>
      <c r="D2" s="370"/>
      <c r="E2" s="370"/>
      <c r="F2" s="1545"/>
      <c r="G2" s="1546"/>
      <c r="H2" s="1546"/>
      <c r="I2" s="1547"/>
      <c r="J2" s="1531"/>
    </row>
    <row r="3" spans="2:13" ht="15.75" x14ac:dyDescent="0.3">
      <c r="B3" s="1486" t="s">
        <v>2461</v>
      </c>
      <c r="C3" s="1487" t="s">
        <v>2462</v>
      </c>
      <c r="D3" s="370"/>
      <c r="E3" s="370"/>
      <c r="F3" s="1545"/>
      <c r="G3" s="1546"/>
      <c r="H3" s="1546"/>
      <c r="I3" s="1547"/>
      <c r="J3" s="1531"/>
    </row>
    <row r="4" spans="2:13" ht="15.75" x14ac:dyDescent="0.3">
      <c r="B4" s="1486" t="s">
        <v>2463</v>
      </c>
      <c r="C4" s="1488" t="s">
        <v>2464</v>
      </c>
      <c r="D4" s="370"/>
      <c r="E4" s="370"/>
      <c r="F4" s="1545"/>
      <c r="G4" s="1546"/>
      <c r="H4" s="1546"/>
      <c r="I4" s="1547"/>
      <c r="J4" s="1531"/>
    </row>
    <row r="5" spans="2:13" ht="409.5" x14ac:dyDescent="0.3">
      <c r="B5" s="1489" t="s">
        <v>2465</v>
      </c>
      <c r="C5" s="1490" t="s">
        <v>2466</v>
      </c>
      <c r="D5" s="370"/>
      <c r="E5" s="370"/>
      <c r="F5" s="1548"/>
      <c r="G5" s="1549"/>
      <c r="H5" s="1549"/>
      <c r="I5" s="1550"/>
      <c r="J5" s="1531"/>
    </row>
    <row r="6" spans="2:13" ht="78.75" x14ac:dyDescent="0.3">
      <c r="B6" s="1489" t="s">
        <v>2467</v>
      </c>
      <c r="C6" s="1491" t="s">
        <v>2468</v>
      </c>
      <c r="D6" s="370"/>
      <c r="E6" s="370"/>
      <c r="F6" s="1492"/>
      <c r="G6" s="1492"/>
      <c r="H6" s="1492"/>
      <c r="I6" s="1492"/>
      <c r="J6" s="1492"/>
    </row>
    <row r="7" spans="2:13" ht="47.25" x14ac:dyDescent="0.3">
      <c r="B7" s="1489" t="s">
        <v>2469</v>
      </c>
      <c r="C7" s="1493" t="s">
        <v>2470</v>
      </c>
      <c r="D7" s="370"/>
      <c r="E7" s="370"/>
      <c r="F7" s="1542" t="s">
        <v>2471</v>
      </c>
      <c r="G7" s="1543"/>
      <c r="H7" s="1543"/>
      <c r="I7" s="1544"/>
      <c r="J7" s="1531"/>
    </row>
    <row r="8" spans="2:13" ht="16.5" x14ac:dyDescent="0.3">
      <c r="B8" s="1489" t="s">
        <v>2472</v>
      </c>
      <c r="C8" s="1532">
        <v>42403647139.330002</v>
      </c>
      <c r="D8" s="370"/>
      <c r="E8" s="370"/>
      <c r="F8" s="1545"/>
      <c r="G8" s="1546"/>
      <c r="H8" s="1546"/>
      <c r="I8" s="1547"/>
      <c r="J8" s="1531"/>
    </row>
    <row r="9" spans="2:13" ht="31.5" x14ac:dyDescent="0.3">
      <c r="B9" s="1489" t="s">
        <v>2473</v>
      </c>
      <c r="C9" s="1495" t="s">
        <v>2474</v>
      </c>
      <c r="D9" s="370"/>
      <c r="E9" s="370"/>
      <c r="F9" s="1545"/>
      <c r="G9" s="1546"/>
      <c r="H9" s="1546"/>
      <c r="I9" s="1547"/>
      <c r="J9" s="1531"/>
    </row>
    <row r="10" spans="2:13" ht="31.5" x14ac:dyDescent="0.3">
      <c r="B10" s="1489" t="s">
        <v>2475</v>
      </c>
      <c r="C10" s="1495" t="s">
        <v>2476</v>
      </c>
      <c r="D10" s="370"/>
      <c r="E10" s="370"/>
      <c r="F10" s="1545"/>
      <c r="G10" s="1546"/>
      <c r="H10" s="1546"/>
      <c r="I10" s="1547"/>
      <c r="J10" s="1531"/>
    </row>
    <row r="11" spans="2:13" ht="32.25" thickBot="1" x14ac:dyDescent="0.35">
      <c r="B11" s="1496" t="s">
        <v>2477</v>
      </c>
      <c r="C11" s="1497" t="s">
        <v>2553</v>
      </c>
      <c r="D11" s="370"/>
      <c r="E11" s="370"/>
      <c r="F11" s="1548"/>
      <c r="G11" s="1549"/>
      <c r="H11" s="1549"/>
      <c r="I11" s="1550"/>
      <c r="J11" s="1531"/>
    </row>
    <row r="12" spans="2:13" ht="15.75" x14ac:dyDescent="0.3">
      <c r="B12" s="370"/>
      <c r="C12" s="370"/>
      <c r="D12" s="370"/>
      <c r="E12" s="370"/>
      <c r="F12" s="370"/>
      <c r="G12" s="370"/>
      <c r="H12" s="370"/>
      <c r="I12" s="370"/>
      <c r="J12" s="370"/>
    </row>
    <row r="13" spans="2:13" ht="15.75" thickBot="1" x14ac:dyDescent="0.3">
      <c r="B13" s="1498" t="s">
        <v>2478</v>
      </c>
      <c r="C13" s="1499"/>
      <c r="D13" s="1499"/>
      <c r="E13" s="1499"/>
      <c r="F13" s="1499"/>
      <c r="G13" s="1499"/>
      <c r="H13" s="1499"/>
      <c r="I13" s="1499"/>
      <c r="J13" s="1499"/>
      <c r="K13" s="1499"/>
      <c r="L13" s="1499"/>
      <c r="M13" s="1499"/>
    </row>
    <row r="14" spans="2:13" s="1500" customFormat="1" ht="75" x14ac:dyDescent="0.25">
      <c r="B14" s="1501" t="s">
        <v>2479</v>
      </c>
      <c r="C14" s="1502" t="s">
        <v>2480</v>
      </c>
      <c r="D14" s="1502" t="s">
        <v>16</v>
      </c>
      <c r="E14" s="1502" t="s">
        <v>17</v>
      </c>
      <c r="F14" s="1502" t="s">
        <v>18</v>
      </c>
      <c r="G14" s="1502" t="s">
        <v>20</v>
      </c>
      <c r="H14" s="1502" t="s">
        <v>2481</v>
      </c>
      <c r="I14" s="1502" t="s">
        <v>22</v>
      </c>
      <c r="J14" s="1502" t="s">
        <v>2554</v>
      </c>
      <c r="K14" s="1503" t="s">
        <v>23</v>
      </c>
      <c r="L14" s="1503" t="s">
        <v>24</v>
      </c>
      <c r="M14" s="1504" t="s">
        <v>2482</v>
      </c>
    </row>
    <row r="15" spans="2:13" s="1505" customFormat="1" ht="28.5" customHeight="1" x14ac:dyDescent="0.25">
      <c r="B15" s="1506" t="s">
        <v>2483</v>
      </c>
      <c r="C15" s="1507" t="s">
        <v>2484</v>
      </c>
      <c r="D15" s="1507" t="s">
        <v>2549</v>
      </c>
      <c r="E15" s="1507" t="s">
        <v>2550</v>
      </c>
      <c r="F15" s="1507" t="s">
        <v>2487</v>
      </c>
      <c r="G15" s="1507" t="s">
        <v>2488</v>
      </c>
      <c r="H15" s="1508">
        <v>431644886</v>
      </c>
      <c r="I15" s="1508">
        <v>431644886</v>
      </c>
      <c r="J15" s="1555">
        <f>SUM(H15+H16)</f>
        <v>869635257.32999992</v>
      </c>
      <c r="K15" s="1507" t="s">
        <v>30</v>
      </c>
      <c r="L15" s="1507" t="s">
        <v>95</v>
      </c>
      <c r="M15" s="1551" t="s">
        <v>2489</v>
      </c>
    </row>
    <row r="16" spans="2:13" s="1505" customFormat="1" ht="28.5" customHeight="1" x14ac:dyDescent="0.25">
      <c r="B16" s="1506" t="s">
        <v>2483</v>
      </c>
      <c r="C16" s="1507" t="s">
        <v>2484</v>
      </c>
      <c r="D16" s="1507" t="s">
        <v>2551</v>
      </c>
      <c r="E16" s="1507" t="s">
        <v>2550</v>
      </c>
      <c r="F16" s="1507" t="s">
        <v>2487</v>
      </c>
      <c r="G16" s="1507" t="s">
        <v>2488</v>
      </c>
      <c r="H16" s="1535">
        <v>437990371.32999998</v>
      </c>
      <c r="I16" s="1535">
        <v>437990371.32999998</v>
      </c>
      <c r="J16" s="1556"/>
      <c r="K16" s="1507" t="s">
        <v>30</v>
      </c>
      <c r="L16" s="1507" t="s">
        <v>95</v>
      </c>
      <c r="M16" s="1552"/>
    </row>
    <row r="17" spans="2:13" s="1505" customFormat="1" ht="38.25" customHeight="1" x14ac:dyDescent="0.25">
      <c r="B17" s="1510" t="s">
        <v>2490</v>
      </c>
      <c r="C17" s="1507" t="s">
        <v>2491</v>
      </c>
      <c r="D17" s="1507" t="s">
        <v>2549</v>
      </c>
      <c r="E17" s="1507" t="s">
        <v>2550</v>
      </c>
      <c r="F17" s="1507" t="s">
        <v>2487</v>
      </c>
      <c r="G17" s="1507" t="s">
        <v>2492</v>
      </c>
      <c r="H17" s="1508">
        <v>8539216</v>
      </c>
      <c r="I17" s="1508">
        <v>8539216</v>
      </c>
      <c r="J17" s="1555">
        <f>SUM(H17+H18)</f>
        <v>131972200</v>
      </c>
      <c r="K17" s="1507" t="s">
        <v>30</v>
      </c>
      <c r="L17" s="1507" t="s">
        <v>95</v>
      </c>
      <c r="M17" s="1551" t="s">
        <v>2489</v>
      </c>
    </row>
    <row r="18" spans="2:13" s="1505" customFormat="1" ht="25.5" x14ac:dyDescent="0.25">
      <c r="B18" s="1510" t="s">
        <v>2490</v>
      </c>
      <c r="C18" s="1507" t="s">
        <v>2491</v>
      </c>
      <c r="D18" s="1507" t="s">
        <v>2551</v>
      </c>
      <c r="E18" s="1507" t="s">
        <v>2550</v>
      </c>
      <c r="F18" s="1507" t="s">
        <v>2487</v>
      </c>
      <c r="G18" s="1507" t="s">
        <v>2492</v>
      </c>
      <c r="H18" s="1508">
        <v>123432984</v>
      </c>
      <c r="I18" s="1508">
        <v>123432984</v>
      </c>
      <c r="J18" s="1556"/>
      <c r="K18" s="1507" t="s">
        <v>30</v>
      </c>
      <c r="L18" s="1507" t="s">
        <v>95</v>
      </c>
      <c r="M18" s="1552"/>
    </row>
    <row r="19" spans="2:13" s="1505" customFormat="1" ht="38.25" customHeight="1" x14ac:dyDescent="0.25">
      <c r="B19" s="1506" t="s">
        <v>2490</v>
      </c>
      <c r="C19" s="1507" t="s">
        <v>2493</v>
      </c>
      <c r="D19" s="1507" t="s">
        <v>2549</v>
      </c>
      <c r="E19" s="1507" t="s">
        <v>2550</v>
      </c>
      <c r="F19" s="1507" t="s">
        <v>2487</v>
      </c>
      <c r="G19" s="1507" t="s">
        <v>2492</v>
      </c>
      <c r="H19" s="1508">
        <v>3300000</v>
      </c>
      <c r="I19" s="1508">
        <v>3300000</v>
      </c>
      <c r="J19" s="1555">
        <f>SUM(H19+H20)</f>
        <v>46640600</v>
      </c>
      <c r="K19" s="1507" t="s">
        <v>30</v>
      </c>
      <c r="L19" s="1507" t="s">
        <v>95</v>
      </c>
      <c r="M19" s="1551" t="s">
        <v>2489</v>
      </c>
    </row>
    <row r="20" spans="2:13" s="1505" customFormat="1" ht="25.5" x14ac:dyDescent="0.25">
      <c r="B20" s="1506" t="s">
        <v>2490</v>
      </c>
      <c r="C20" s="1507" t="s">
        <v>2493</v>
      </c>
      <c r="D20" s="1507" t="s">
        <v>2551</v>
      </c>
      <c r="E20" s="1507" t="s">
        <v>2550</v>
      </c>
      <c r="F20" s="1507" t="s">
        <v>2487</v>
      </c>
      <c r="G20" s="1507" t="s">
        <v>2492</v>
      </c>
      <c r="H20" s="1508">
        <v>43340600</v>
      </c>
      <c r="I20" s="1508">
        <v>43340600</v>
      </c>
      <c r="J20" s="1556"/>
      <c r="K20" s="1507" t="s">
        <v>30</v>
      </c>
      <c r="L20" s="1507" t="s">
        <v>95</v>
      </c>
      <c r="M20" s="1552"/>
    </row>
    <row r="21" spans="2:13" s="1505" customFormat="1" ht="38.25" customHeight="1" x14ac:dyDescent="0.25">
      <c r="B21" s="1507" t="s">
        <v>2494</v>
      </c>
      <c r="C21" s="1507" t="s">
        <v>2495</v>
      </c>
      <c r="D21" s="1507" t="s">
        <v>2549</v>
      </c>
      <c r="E21" s="1507" t="s">
        <v>2550</v>
      </c>
      <c r="F21" s="1507" t="s">
        <v>2487</v>
      </c>
      <c r="G21" s="1507" t="s">
        <v>2492</v>
      </c>
      <c r="H21" s="1508">
        <v>26385649</v>
      </c>
      <c r="I21" s="1508">
        <v>26385649</v>
      </c>
      <c r="J21" s="1555">
        <f>SUM(H21+H22)</f>
        <v>105600000</v>
      </c>
      <c r="K21" s="1507" t="s">
        <v>30</v>
      </c>
      <c r="L21" s="1507" t="s">
        <v>95</v>
      </c>
      <c r="M21" s="1551" t="s">
        <v>2489</v>
      </c>
    </row>
    <row r="22" spans="2:13" s="1505" customFormat="1" ht="25.5" x14ac:dyDescent="0.25">
      <c r="B22" s="1507" t="s">
        <v>2494</v>
      </c>
      <c r="C22" s="1507" t="s">
        <v>2495</v>
      </c>
      <c r="D22" s="1507" t="s">
        <v>2551</v>
      </c>
      <c r="E22" s="1507" t="s">
        <v>2550</v>
      </c>
      <c r="F22" s="1507" t="s">
        <v>2487</v>
      </c>
      <c r="G22" s="1507" t="s">
        <v>2492</v>
      </c>
      <c r="H22" s="1508">
        <v>79214351</v>
      </c>
      <c r="I22" s="1508">
        <v>79214351</v>
      </c>
      <c r="J22" s="1556"/>
      <c r="K22" s="1507" t="s">
        <v>30</v>
      </c>
      <c r="L22" s="1507" t="s">
        <v>95</v>
      </c>
      <c r="M22" s="1552"/>
    </row>
    <row r="23" spans="2:13" s="1505" customFormat="1" ht="38.25" customHeight="1" x14ac:dyDescent="0.25">
      <c r="B23" s="1506" t="s">
        <v>2496</v>
      </c>
      <c r="C23" s="1507" t="s">
        <v>2497</v>
      </c>
      <c r="D23" s="1507" t="s">
        <v>2549</v>
      </c>
      <c r="E23" s="1507" t="s">
        <v>2550</v>
      </c>
      <c r="F23" s="1507" t="s">
        <v>2487</v>
      </c>
      <c r="G23" s="1507" t="s">
        <v>2492</v>
      </c>
      <c r="H23" s="1508">
        <v>3000000</v>
      </c>
      <c r="I23" s="1508">
        <v>3000000</v>
      </c>
      <c r="J23" s="1555">
        <f>SUM(H23+H24)</f>
        <v>77550304</v>
      </c>
      <c r="K23" s="1507" t="s">
        <v>30</v>
      </c>
      <c r="L23" s="1507" t="s">
        <v>95</v>
      </c>
      <c r="M23" s="1551" t="s">
        <v>2489</v>
      </c>
    </row>
    <row r="24" spans="2:13" s="1505" customFormat="1" ht="25.5" x14ac:dyDescent="0.25">
      <c r="B24" s="1506" t="s">
        <v>2496</v>
      </c>
      <c r="C24" s="1507" t="s">
        <v>2497</v>
      </c>
      <c r="D24" s="1507" t="s">
        <v>2551</v>
      </c>
      <c r="E24" s="1507" t="s">
        <v>2550</v>
      </c>
      <c r="F24" s="1507" t="s">
        <v>2487</v>
      </c>
      <c r="G24" s="1507" t="s">
        <v>2492</v>
      </c>
      <c r="H24" s="1508">
        <v>74550304</v>
      </c>
      <c r="I24" s="1508">
        <v>74550304</v>
      </c>
      <c r="J24" s="1556"/>
      <c r="K24" s="1507" t="s">
        <v>30</v>
      </c>
      <c r="L24" s="1507" t="s">
        <v>95</v>
      </c>
      <c r="M24" s="1552"/>
    </row>
    <row r="25" spans="2:13" s="1505" customFormat="1" ht="38.25" customHeight="1" x14ac:dyDescent="0.25">
      <c r="B25" s="1511" t="s">
        <v>2498</v>
      </c>
      <c r="C25" s="1512" t="s">
        <v>2499</v>
      </c>
      <c r="D25" s="1507" t="s">
        <v>2549</v>
      </c>
      <c r="E25" s="1507" t="s">
        <v>2550</v>
      </c>
      <c r="F25" s="1507" t="s">
        <v>2487</v>
      </c>
      <c r="G25" s="1507" t="s">
        <v>2492</v>
      </c>
      <c r="H25" s="1513">
        <v>226316356</v>
      </c>
      <c r="I25" s="1513">
        <v>226316356</v>
      </c>
      <c r="J25" s="1555">
        <f>SUM(H25+H26)</f>
        <v>280316356</v>
      </c>
      <c r="K25" s="1507" t="s">
        <v>30</v>
      </c>
      <c r="L25" s="1507" t="s">
        <v>95</v>
      </c>
      <c r="M25" s="1551" t="s">
        <v>2489</v>
      </c>
    </row>
    <row r="26" spans="2:13" s="1505" customFormat="1" ht="25.5" x14ac:dyDescent="0.25">
      <c r="B26" s="1511" t="s">
        <v>2498</v>
      </c>
      <c r="C26" s="1512" t="s">
        <v>2499</v>
      </c>
      <c r="D26" s="1507" t="s">
        <v>2551</v>
      </c>
      <c r="E26" s="1507" t="s">
        <v>2550</v>
      </c>
      <c r="F26" s="1507" t="s">
        <v>2487</v>
      </c>
      <c r="G26" s="1507" t="s">
        <v>2492</v>
      </c>
      <c r="H26" s="1513">
        <v>54000000</v>
      </c>
      <c r="I26" s="1513">
        <v>54000000</v>
      </c>
      <c r="J26" s="1556"/>
      <c r="K26" s="1507" t="s">
        <v>30</v>
      </c>
      <c r="L26" s="1507" t="s">
        <v>95</v>
      </c>
      <c r="M26" s="1552"/>
    </row>
    <row r="27" spans="2:13" s="1505" customFormat="1" ht="38.25" customHeight="1" x14ac:dyDescent="0.25">
      <c r="B27" s="1506" t="s">
        <v>2500</v>
      </c>
      <c r="C27" s="1507" t="s">
        <v>2501</v>
      </c>
      <c r="D27" s="1507" t="s">
        <v>2549</v>
      </c>
      <c r="E27" s="1507" t="s">
        <v>2550</v>
      </c>
      <c r="F27" s="1507" t="s">
        <v>2487</v>
      </c>
      <c r="G27" s="1507" t="s">
        <v>2492</v>
      </c>
      <c r="H27" s="1513">
        <v>0</v>
      </c>
      <c r="I27" s="1513">
        <v>0</v>
      </c>
      <c r="J27" s="1557">
        <f>SUM(H27+H28)</f>
        <v>1000</v>
      </c>
      <c r="K27" s="1507" t="s">
        <v>30</v>
      </c>
      <c r="L27" s="1507" t="s">
        <v>95</v>
      </c>
      <c r="M27" s="1551" t="s">
        <v>2489</v>
      </c>
    </row>
    <row r="28" spans="2:13" s="1505" customFormat="1" ht="25.5" x14ac:dyDescent="0.25">
      <c r="B28" s="1506" t="s">
        <v>2500</v>
      </c>
      <c r="C28" s="1507" t="s">
        <v>2501</v>
      </c>
      <c r="D28" s="1507" t="s">
        <v>2551</v>
      </c>
      <c r="E28" s="1507" t="s">
        <v>2550</v>
      </c>
      <c r="F28" s="1507" t="s">
        <v>2487</v>
      </c>
      <c r="G28" s="1507" t="s">
        <v>2492</v>
      </c>
      <c r="H28" s="1513">
        <v>1000</v>
      </c>
      <c r="I28" s="1513">
        <v>1000</v>
      </c>
      <c r="J28" s="1558"/>
      <c r="K28" s="1507" t="s">
        <v>30</v>
      </c>
      <c r="L28" s="1507" t="s">
        <v>95</v>
      </c>
      <c r="M28" s="1552"/>
    </row>
    <row r="29" spans="2:13" s="1505" customFormat="1" ht="38.25" customHeight="1" x14ac:dyDescent="0.25">
      <c r="B29" s="1506" t="s">
        <v>2502</v>
      </c>
      <c r="C29" s="1507" t="s">
        <v>2503</v>
      </c>
      <c r="D29" s="1507" t="s">
        <v>2549</v>
      </c>
      <c r="E29" s="1507" t="s">
        <v>2550</v>
      </c>
      <c r="F29" s="1507" t="s">
        <v>2487</v>
      </c>
      <c r="G29" s="1507" t="s">
        <v>2492</v>
      </c>
      <c r="H29" s="1508">
        <v>0</v>
      </c>
      <c r="I29" s="1508">
        <v>0</v>
      </c>
      <c r="J29" s="1555">
        <v>20000000</v>
      </c>
      <c r="K29" s="1507" t="s">
        <v>30</v>
      </c>
      <c r="L29" s="1507" t="s">
        <v>95</v>
      </c>
      <c r="M29" s="1551" t="s">
        <v>2489</v>
      </c>
    </row>
    <row r="30" spans="2:13" s="1505" customFormat="1" ht="25.5" x14ac:dyDescent="0.25">
      <c r="B30" s="1506" t="s">
        <v>2502</v>
      </c>
      <c r="C30" s="1507" t="s">
        <v>2503</v>
      </c>
      <c r="D30" s="1507" t="s">
        <v>2551</v>
      </c>
      <c r="E30" s="1507" t="s">
        <v>2550</v>
      </c>
      <c r="F30" s="1507" t="s">
        <v>2487</v>
      </c>
      <c r="G30" s="1507" t="s">
        <v>2492</v>
      </c>
      <c r="H30" s="1508">
        <v>20000000</v>
      </c>
      <c r="I30" s="1508">
        <v>20000000</v>
      </c>
      <c r="J30" s="1556"/>
      <c r="K30" s="1507" t="s">
        <v>30</v>
      </c>
      <c r="L30" s="1507" t="s">
        <v>95</v>
      </c>
      <c r="M30" s="1552"/>
    </row>
    <row r="31" spans="2:13" s="1505" customFormat="1" ht="38.25" customHeight="1" x14ac:dyDescent="0.25">
      <c r="B31" s="1506">
        <v>23153100</v>
      </c>
      <c r="C31" s="1507" t="s">
        <v>2504</v>
      </c>
      <c r="D31" s="1507" t="s">
        <v>2549</v>
      </c>
      <c r="E31" s="1507" t="s">
        <v>2550</v>
      </c>
      <c r="F31" s="1507" t="s">
        <v>2487</v>
      </c>
      <c r="G31" s="1507" t="s">
        <v>2488</v>
      </c>
      <c r="H31" s="1508">
        <v>104888070</v>
      </c>
      <c r="I31" s="1508">
        <v>104888070</v>
      </c>
      <c r="J31" s="1555">
        <f>SUM(H31+H32)</f>
        <v>200001000</v>
      </c>
      <c r="K31" s="1507" t="s">
        <v>30</v>
      </c>
      <c r="L31" s="1507" t="s">
        <v>95</v>
      </c>
      <c r="M31" s="1551" t="s">
        <v>2489</v>
      </c>
    </row>
    <row r="32" spans="2:13" s="1505" customFormat="1" ht="25.5" x14ac:dyDescent="0.25">
      <c r="B32" s="1506">
        <v>23153100</v>
      </c>
      <c r="C32" s="1507" t="s">
        <v>2504</v>
      </c>
      <c r="D32" s="1507" t="s">
        <v>2551</v>
      </c>
      <c r="E32" s="1507" t="s">
        <v>2550</v>
      </c>
      <c r="F32" s="1507" t="s">
        <v>2487</v>
      </c>
      <c r="G32" s="1507" t="s">
        <v>2488</v>
      </c>
      <c r="H32" s="1508">
        <v>95112930</v>
      </c>
      <c r="I32" s="1508">
        <v>95112930</v>
      </c>
      <c r="J32" s="1556"/>
      <c r="K32" s="1507" t="s">
        <v>30</v>
      </c>
      <c r="L32" s="1507" t="s">
        <v>95</v>
      </c>
      <c r="M32" s="1552"/>
    </row>
    <row r="33" spans="2:14" s="1505" customFormat="1" ht="38.25" customHeight="1" x14ac:dyDescent="0.25">
      <c r="B33" s="1511" t="s">
        <v>2505</v>
      </c>
      <c r="C33" s="1512" t="s">
        <v>2506</v>
      </c>
      <c r="D33" s="1507" t="s">
        <v>2549</v>
      </c>
      <c r="E33" s="1507" t="s">
        <v>2550</v>
      </c>
      <c r="F33" s="1507" t="s">
        <v>2487</v>
      </c>
      <c r="G33" s="1507" t="s">
        <v>2492</v>
      </c>
      <c r="H33" s="1536">
        <v>303030033.69999999</v>
      </c>
      <c r="I33" s="1536">
        <v>303030033.69999999</v>
      </c>
      <c r="J33" s="1559">
        <f>SUM(H33+H34)</f>
        <v>350737209</v>
      </c>
      <c r="K33" s="1507" t="s">
        <v>30</v>
      </c>
      <c r="L33" s="1507" t="s">
        <v>95</v>
      </c>
      <c r="M33" s="1551" t="s">
        <v>2489</v>
      </c>
    </row>
    <row r="34" spans="2:14" s="1505" customFormat="1" ht="25.5" x14ac:dyDescent="0.25">
      <c r="B34" s="1511" t="s">
        <v>2505</v>
      </c>
      <c r="C34" s="1512" t="s">
        <v>2506</v>
      </c>
      <c r="D34" s="1507" t="s">
        <v>2551</v>
      </c>
      <c r="E34" s="1507" t="s">
        <v>2550</v>
      </c>
      <c r="F34" s="1507" t="s">
        <v>2487</v>
      </c>
      <c r="G34" s="1507" t="s">
        <v>2492</v>
      </c>
      <c r="H34" s="1536">
        <v>47707175.299999997</v>
      </c>
      <c r="I34" s="1536">
        <v>47707175.299999997</v>
      </c>
      <c r="J34" s="1560"/>
      <c r="K34" s="1507" t="s">
        <v>30</v>
      </c>
      <c r="L34" s="1507" t="s">
        <v>95</v>
      </c>
      <c r="M34" s="1552"/>
    </row>
    <row r="35" spans="2:14" s="1505" customFormat="1" ht="38.25" customHeight="1" x14ac:dyDescent="0.25">
      <c r="B35" s="1506">
        <v>42295100</v>
      </c>
      <c r="C35" s="1507" t="s">
        <v>2507</v>
      </c>
      <c r="D35" s="1507" t="s">
        <v>2549</v>
      </c>
      <c r="E35" s="1507" t="s">
        <v>2550</v>
      </c>
      <c r="F35" s="1507" t="s">
        <v>2487</v>
      </c>
      <c r="G35" s="1507" t="s">
        <v>2488</v>
      </c>
      <c r="H35" s="1508">
        <v>0</v>
      </c>
      <c r="I35" s="1508">
        <v>0</v>
      </c>
      <c r="J35" s="1555">
        <f>SUM(H35+H36)</f>
        <v>328001000</v>
      </c>
      <c r="K35" s="1507" t="s">
        <v>30</v>
      </c>
      <c r="L35" s="1507" t="s">
        <v>95</v>
      </c>
      <c r="M35" s="1551" t="s">
        <v>2489</v>
      </c>
    </row>
    <row r="36" spans="2:14" s="1505" customFormat="1" ht="25.5" x14ac:dyDescent="0.25">
      <c r="B36" s="1506">
        <v>42295100</v>
      </c>
      <c r="C36" s="1507" t="s">
        <v>2507</v>
      </c>
      <c r="D36" s="1507" t="s">
        <v>2551</v>
      </c>
      <c r="E36" s="1507" t="s">
        <v>2550</v>
      </c>
      <c r="F36" s="1507" t="s">
        <v>2487</v>
      </c>
      <c r="G36" s="1507" t="s">
        <v>2488</v>
      </c>
      <c r="H36" s="1508">
        <v>328001000</v>
      </c>
      <c r="I36" s="1508">
        <v>328001000</v>
      </c>
      <c r="J36" s="1556"/>
      <c r="K36" s="1507" t="s">
        <v>30</v>
      </c>
      <c r="L36" s="1507" t="s">
        <v>95</v>
      </c>
      <c r="M36" s="1552"/>
    </row>
    <row r="37" spans="2:14" s="1505" customFormat="1" ht="38.25" customHeight="1" x14ac:dyDescent="0.25">
      <c r="B37" s="1506" t="s">
        <v>2496</v>
      </c>
      <c r="C37" s="1507" t="s">
        <v>2508</v>
      </c>
      <c r="D37" s="1507" t="s">
        <v>2549</v>
      </c>
      <c r="E37" s="1507" t="s">
        <v>2550</v>
      </c>
      <c r="F37" s="1507" t="s">
        <v>2487</v>
      </c>
      <c r="G37" s="1507" t="s">
        <v>2492</v>
      </c>
      <c r="H37" s="1508">
        <v>0</v>
      </c>
      <c r="I37" s="1508">
        <v>0</v>
      </c>
      <c r="J37" s="1555">
        <f>SUM(H37+H38)</f>
        <v>105472510</v>
      </c>
      <c r="K37" s="1507" t="s">
        <v>30</v>
      </c>
      <c r="L37" s="1507" t="s">
        <v>95</v>
      </c>
      <c r="M37" s="1551" t="s">
        <v>2489</v>
      </c>
      <c r="N37" s="1541"/>
    </row>
    <row r="38" spans="2:14" s="1505" customFormat="1" ht="25.5" x14ac:dyDescent="0.25">
      <c r="B38" s="1506" t="s">
        <v>2496</v>
      </c>
      <c r="C38" s="1507" t="s">
        <v>2508</v>
      </c>
      <c r="D38" s="1507" t="s">
        <v>2551</v>
      </c>
      <c r="E38" s="1507" t="s">
        <v>2550</v>
      </c>
      <c r="F38" s="1507" t="s">
        <v>2487</v>
      </c>
      <c r="G38" s="1507" t="s">
        <v>2492</v>
      </c>
      <c r="H38" s="1508">
        <v>105472510</v>
      </c>
      <c r="I38" s="1508">
        <v>105472510</v>
      </c>
      <c r="J38" s="1556"/>
      <c r="K38" s="1507" t="s">
        <v>30</v>
      </c>
      <c r="L38" s="1507" t="s">
        <v>95</v>
      </c>
      <c r="M38" s="1552"/>
    </row>
    <row r="39" spans="2:14" s="1505" customFormat="1" ht="38.25" customHeight="1" x14ac:dyDescent="0.25">
      <c r="B39" s="1506">
        <v>12161500</v>
      </c>
      <c r="C39" s="1507" t="s">
        <v>2509</v>
      </c>
      <c r="D39" s="1507" t="s">
        <v>2549</v>
      </c>
      <c r="E39" s="1507" t="s">
        <v>2550</v>
      </c>
      <c r="F39" s="1507" t="s">
        <v>2487</v>
      </c>
      <c r="G39" s="1507" t="s">
        <v>2510</v>
      </c>
      <c r="H39" s="1508">
        <v>2711641105</v>
      </c>
      <c r="I39" s="1508">
        <v>2711641105</v>
      </c>
      <c r="J39" s="1555">
        <f>SUM(H39+H40)</f>
        <v>3077980972</v>
      </c>
      <c r="K39" s="1507" t="s">
        <v>30</v>
      </c>
      <c r="L39" s="1507" t="s">
        <v>95</v>
      </c>
      <c r="M39" s="1551" t="s">
        <v>2489</v>
      </c>
    </row>
    <row r="40" spans="2:14" s="1505" customFormat="1" ht="25.5" x14ac:dyDescent="0.25">
      <c r="B40" s="1506">
        <v>12161500</v>
      </c>
      <c r="C40" s="1507" t="s">
        <v>2509</v>
      </c>
      <c r="D40" s="1507" t="s">
        <v>2551</v>
      </c>
      <c r="E40" s="1507" t="s">
        <v>2550</v>
      </c>
      <c r="F40" s="1507" t="s">
        <v>2487</v>
      </c>
      <c r="G40" s="1507" t="s">
        <v>2510</v>
      </c>
      <c r="H40" s="1508">
        <v>366339867</v>
      </c>
      <c r="I40" s="1508">
        <v>366339867</v>
      </c>
      <c r="J40" s="1556"/>
      <c r="K40" s="1507" t="s">
        <v>30</v>
      </c>
      <c r="L40" s="1507" t="s">
        <v>95</v>
      </c>
      <c r="M40" s="1552"/>
    </row>
    <row r="41" spans="2:14" s="1505" customFormat="1" ht="38.25" customHeight="1" x14ac:dyDescent="0.25">
      <c r="B41" s="1507" t="s">
        <v>2511</v>
      </c>
      <c r="C41" s="1507" t="s">
        <v>2512</v>
      </c>
      <c r="D41" s="1507" t="s">
        <v>2549</v>
      </c>
      <c r="E41" s="1507" t="s">
        <v>2550</v>
      </c>
      <c r="F41" s="1507" t="s">
        <v>2487</v>
      </c>
      <c r="G41" s="1507" t="s">
        <v>2492</v>
      </c>
      <c r="H41" s="1508">
        <v>213344271</v>
      </c>
      <c r="I41" s="1508">
        <v>213344271</v>
      </c>
      <c r="J41" s="1555">
        <f>SUM(H41+H42)</f>
        <v>879300000</v>
      </c>
      <c r="K41" s="1507" t="s">
        <v>30</v>
      </c>
      <c r="L41" s="1507" t="s">
        <v>95</v>
      </c>
      <c r="M41" s="1551" t="s">
        <v>2489</v>
      </c>
    </row>
    <row r="42" spans="2:14" s="1505" customFormat="1" ht="25.5" x14ac:dyDescent="0.25">
      <c r="B42" s="1507" t="s">
        <v>2511</v>
      </c>
      <c r="C42" s="1507" t="s">
        <v>2512</v>
      </c>
      <c r="D42" s="1507" t="s">
        <v>2551</v>
      </c>
      <c r="E42" s="1507" t="s">
        <v>2550</v>
      </c>
      <c r="F42" s="1507" t="s">
        <v>2487</v>
      </c>
      <c r="G42" s="1507" t="s">
        <v>2492</v>
      </c>
      <c r="H42" s="1508">
        <v>665955729</v>
      </c>
      <c r="I42" s="1508">
        <v>665955729</v>
      </c>
      <c r="J42" s="1556"/>
      <c r="K42" s="1507" t="s">
        <v>30</v>
      </c>
      <c r="L42" s="1507" t="s">
        <v>95</v>
      </c>
      <c r="M42" s="1552"/>
    </row>
    <row r="43" spans="2:14" s="1505" customFormat="1" ht="38.25" customHeight="1" x14ac:dyDescent="0.25">
      <c r="B43" s="1507" t="s">
        <v>2513</v>
      </c>
      <c r="C43" s="1507" t="s">
        <v>2514</v>
      </c>
      <c r="D43" s="1507" t="s">
        <v>2549</v>
      </c>
      <c r="E43" s="1507" t="s">
        <v>2550</v>
      </c>
      <c r="F43" s="1507" t="s">
        <v>2487</v>
      </c>
      <c r="G43" s="1507" t="s">
        <v>2488</v>
      </c>
      <c r="H43" s="1508">
        <v>0</v>
      </c>
      <c r="I43" s="1508">
        <v>0</v>
      </c>
      <c r="J43" s="1555">
        <f>SUM(H43+H44)</f>
        <v>10001000</v>
      </c>
      <c r="K43" s="1507" t="s">
        <v>30</v>
      </c>
      <c r="L43" s="1507" t="s">
        <v>95</v>
      </c>
      <c r="M43" s="1551" t="s">
        <v>2489</v>
      </c>
    </row>
    <row r="44" spans="2:14" s="1505" customFormat="1" ht="25.5" x14ac:dyDescent="0.25">
      <c r="B44" s="1507" t="s">
        <v>2513</v>
      </c>
      <c r="C44" s="1507" t="s">
        <v>2514</v>
      </c>
      <c r="D44" s="1507" t="s">
        <v>2551</v>
      </c>
      <c r="E44" s="1507" t="s">
        <v>2550</v>
      </c>
      <c r="F44" s="1507" t="s">
        <v>2487</v>
      </c>
      <c r="G44" s="1507" t="s">
        <v>2488</v>
      </c>
      <c r="H44" s="1508">
        <v>10001000</v>
      </c>
      <c r="I44" s="1508">
        <v>10001000</v>
      </c>
      <c r="J44" s="1556"/>
      <c r="K44" s="1507" t="s">
        <v>30</v>
      </c>
      <c r="L44" s="1507" t="s">
        <v>95</v>
      </c>
      <c r="M44" s="1552"/>
    </row>
    <row r="45" spans="2:14" s="1505" customFormat="1" ht="38.25" customHeight="1" x14ac:dyDescent="0.25">
      <c r="B45" s="1506">
        <v>53141600</v>
      </c>
      <c r="C45" s="1507" t="s">
        <v>2515</v>
      </c>
      <c r="D45" s="1507" t="s">
        <v>2549</v>
      </c>
      <c r="E45" s="1507" t="s">
        <v>2550</v>
      </c>
      <c r="F45" s="1507" t="s">
        <v>2487</v>
      </c>
      <c r="G45" s="1507" t="s">
        <v>2492</v>
      </c>
      <c r="H45" s="1508">
        <v>208868000</v>
      </c>
      <c r="I45" s="1508">
        <v>208868000</v>
      </c>
      <c r="J45" s="1555">
        <f>SUM(H45+H46)</f>
        <v>222345005</v>
      </c>
      <c r="K45" s="1507" t="s">
        <v>30</v>
      </c>
      <c r="L45" s="1507" t="s">
        <v>95</v>
      </c>
      <c r="M45" s="1551" t="s">
        <v>2489</v>
      </c>
    </row>
    <row r="46" spans="2:14" s="1505" customFormat="1" ht="25.5" x14ac:dyDescent="0.25">
      <c r="B46" s="1506">
        <v>53141600</v>
      </c>
      <c r="C46" s="1507" t="s">
        <v>2515</v>
      </c>
      <c r="D46" s="1507" t="s">
        <v>2551</v>
      </c>
      <c r="E46" s="1507" t="s">
        <v>2550</v>
      </c>
      <c r="F46" s="1507" t="s">
        <v>2487</v>
      </c>
      <c r="G46" s="1507" t="s">
        <v>2492</v>
      </c>
      <c r="H46" s="1508">
        <v>13477005</v>
      </c>
      <c r="I46" s="1508">
        <v>13477005</v>
      </c>
      <c r="J46" s="1556"/>
      <c r="K46" s="1507" t="s">
        <v>30</v>
      </c>
      <c r="L46" s="1507" t="s">
        <v>95</v>
      </c>
      <c r="M46" s="1552"/>
    </row>
    <row r="47" spans="2:14" s="1505" customFormat="1" ht="38.25" customHeight="1" x14ac:dyDescent="0.25">
      <c r="B47" s="1506">
        <v>78181701</v>
      </c>
      <c r="C47" s="1507" t="s">
        <v>2516</v>
      </c>
      <c r="D47" s="1507" t="s">
        <v>2549</v>
      </c>
      <c r="E47" s="1507" t="s">
        <v>2550</v>
      </c>
      <c r="F47" s="1507" t="s">
        <v>2487</v>
      </c>
      <c r="G47" s="1507" t="s">
        <v>2492</v>
      </c>
      <c r="H47" s="1508">
        <v>373849288</v>
      </c>
      <c r="I47" s="1508">
        <v>373849288</v>
      </c>
      <c r="J47" s="1555">
        <f>SUM(H47+H48)</f>
        <v>374568396</v>
      </c>
      <c r="K47" s="1507" t="s">
        <v>30</v>
      </c>
      <c r="L47" s="1507" t="s">
        <v>95</v>
      </c>
      <c r="M47" s="1551" t="s">
        <v>2489</v>
      </c>
    </row>
    <row r="48" spans="2:14" s="1505" customFormat="1" ht="25.5" x14ac:dyDescent="0.25">
      <c r="B48" s="1506">
        <v>78181701</v>
      </c>
      <c r="C48" s="1507" t="s">
        <v>2516</v>
      </c>
      <c r="D48" s="1507" t="s">
        <v>2551</v>
      </c>
      <c r="E48" s="1507" t="s">
        <v>2550</v>
      </c>
      <c r="F48" s="1507" t="s">
        <v>2487</v>
      </c>
      <c r="G48" s="1507" t="s">
        <v>2492</v>
      </c>
      <c r="H48" s="1513">
        <v>719108</v>
      </c>
      <c r="I48" s="1508">
        <v>719108</v>
      </c>
      <c r="J48" s="1556"/>
      <c r="K48" s="1507" t="s">
        <v>30</v>
      </c>
      <c r="L48" s="1507" t="s">
        <v>95</v>
      </c>
      <c r="M48" s="1552"/>
    </row>
    <row r="49" spans="2:13" s="1505" customFormat="1" ht="38.25" customHeight="1" x14ac:dyDescent="0.25">
      <c r="B49" s="1506">
        <v>47131700</v>
      </c>
      <c r="C49" s="1507" t="s">
        <v>2517</v>
      </c>
      <c r="D49" s="1507" t="s">
        <v>2549</v>
      </c>
      <c r="E49" s="1507" t="s">
        <v>2550</v>
      </c>
      <c r="F49" s="1507" t="s">
        <v>2487</v>
      </c>
      <c r="G49" s="1507" t="s">
        <v>2492</v>
      </c>
      <c r="H49" s="1508">
        <v>51994685</v>
      </c>
      <c r="I49" s="1508">
        <v>51994685</v>
      </c>
      <c r="J49" s="1555">
        <f>SUM(H49+H50)</f>
        <v>90053600</v>
      </c>
      <c r="K49" s="1507" t="s">
        <v>30</v>
      </c>
      <c r="L49" s="1507" t="s">
        <v>95</v>
      </c>
      <c r="M49" s="1551" t="s">
        <v>2489</v>
      </c>
    </row>
    <row r="50" spans="2:13" s="1505" customFormat="1" ht="25.5" x14ac:dyDescent="0.25">
      <c r="B50" s="1506">
        <v>47131700</v>
      </c>
      <c r="C50" s="1507" t="s">
        <v>2517</v>
      </c>
      <c r="D50" s="1507" t="s">
        <v>2551</v>
      </c>
      <c r="E50" s="1507" t="s">
        <v>2550</v>
      </c>
      <c r="F50" s="1507" t="s">
        <v>2487</v>
      </c>
      <c r="G50" s="1507" t="s">
        <v>2492</v>
      </c>
      <c r="H50" s="1508">
        <v>38058915</v>
      </c>
      <c r="I50" s="1508">
        <v>38058915</v>
      </c>
      <c r="J50" s="1556"/>
      <c r="K50" s="1507" t="s">
        <v>30</v>
      </c>
      <c r="L50" s="1507" t="s">
        <v>95</v>
      </c>
      <c r="M50" s="1552"/>
    </row>
    <row r="51" spans="2:13" s="1514" customFormat="1" ht="38.25" customHeight="1" x14ac:dyDescent="0.25">
      <c r="B51" s="1506">
        <v>76111501</v>
      </c>
      <c r="C51" s="1507" t="s">
        <v>2518</v>
      </c>
      <c r="D51" s="1507" t="s">
        <v>2549</v>
      </c>
      <c r="E51" s="1507" t="s">
        <v>2550</v>
      </c>
      <c r="F51" s="1507" t="s">
        <v>2487</v>
      </c>
      <c r="G51" s="1507" t="s">
        <v>2492</v>
      </c>
      <c r="H51" s="1513">
        <v>1120917820</v>
      </c>
      <c r="I51" s="1513">
        <v>1120917820</v>
      </c>
      <c r="J51" s="1555">
        <f>SUM(H51+H52)</f>
        <v>1218925344</v>
      </c>
      <c r="K51" s="1507" t="s">
        <v>30</v>
      </c>
      <c r="L51" s="1507" t="s">
        <v>95</v>
      </c>
      <c r="M51" s="1551" t="s">
        <v>2552</v>
      </c>
    </row>
    <row r="52" spans="2:13" s="1514" customFormat="1" ht="25.5" x14ac:dyDescent="0.25">
      <c r="B52" s="1506">
        <v>76111501</v>
      </c>
      <c r="C52" s="1507" t="s">
        <v>2518</v>
      </c>
      <c r="D52" s="1507" t="s">
        <v>2551</v>
      </c>
      <c r="E52" s="1507" t="s">
        <v>2550</v>
      </c>
      <c r="F52" s="1507" t="s">
        <v>2487</v>
      </c>
      <c r="G52" s="1507" t="s">
        <v>2492</v>
      </c>
      <c r="H52" s="1513">
        <v>98007524</v>
      </c>
      <c r="I52" s="1513">
        <v>98007524</v>
      </c>
      <c r="J52" s="1556"/>
      <c r="K52" s="1507" t="s">
        <v>30</v>
      </c>
      <c r="L52" s="1507" t="s">
        <v>95</v>
      </c>
      <c r="M52" s="1552"/>
    </row>
    <row r="53" spans="2:13" s="1505" customFormat="1" ht="38.25" customHeight="1" x14ac:dyDescent="0.25">
      <c r="B53" s="1506">
        <v>93141808</v>
      </c>
      <c r="C53" s="1507" t="s">
        <v>2519</v>
      </c>
      <c r="D53" s="1507" t="s">
        <v>2549</v>
      </c>
      <c r="E53" s="1507" t="s">
        <v>2550</v>
      </c>
      <c r="F53" s="1507" t="s">
        <v>2487</v>
      </c>
      <c r="G53" s="1507" t="s">
        <v>2492</v>
      </c>
      <c r="H53" s="1508">
        <v>37552000</v>
      </c>
      <c r="I53" s="1508">
        <v>37552000</v>
      </c>
      <c r="J53" s="1555">
        <f>SUM(H53+H54)</f>
        <v>263725670</v>
      </c>
      <c r="K53" s="1507" t="s">
        <v>30</v>
      </c>
      <c r="L53" s="1507" t="s">
        <v>95</v>
      </c>
      <c r="M53" s="1551" t="s">
        <v>2552</v>
      </c>
    </row>
    <row r="54" spans="2:13" s="1505" customFormat="1" ht="25.5" x14ac:dyDescent="0.25">
      <c r="B54" s="1506">
        <v>93141808</v>
      </c>
      <c r="C54" s="1507" t="s">
        <v>2519</v>
      </c>
      <c r="D54" s="1507" t="s">
        <v>2551</v>
      </c>
      <c r="E54" s="1507" t="s">
        <v>2550</v>
      </c>
      <c r="F54" s="1507" t="s">
        <v>2487</v>
      </c>
      <c r="G54" s="1507" t="s">
        <v>2492</v>
      </c>
      <c r="H54" s="1508">
        <v>226173670</v>
      </c>
      <c r="I54" s="1508">
        <v>226173670</v>
      </c>
      <c r="J54" s="1556"/>
      <c r="K54" s="1507" t="s">
        <v>30</v>
      </c>
      <c r="L54" s="1507" t="s">
        <v>95</v>
      </c>
      <c r="M54" s="1552"/>
    </row>
    <row r="55" spans="2:13" s="1505" customFormat="1" ht="38.25" customHeight="1" x14ac:dyDescent="0.25">
      <c r="B55" s="1506">
        <v>93141808</v>
      </c>
      <c r="C55" s="1507" t="s">
        <v>2520</v>
      </c>
      <c r="D55" s="1507" t="s">
        <v>2549</v>
      </c>
      <c r="E55" s="1507" t="s">
        <v>2550</v>
      </c>
      <c r="F55" s="1507" t="s">
        <v>2487</v>
      </c>
      <c r="G55" s="1507" t="s">
        <v>2492</v>
      </c>
      <c r="H55" s="1508">
        <v>4600000</v>
      </c>
      <c r="I55" s="1508">
        <v>4600000</v>
      </c>
      <c r="J55" s="1555">
        <f>SUM(H55+H56)</f>
        <v>5672500</v>
      </c>
      <c r="K55" s="1507" t="s">
        <v>30</v>
      </c>
      <c r="L55" s="1507" t="s">
        <v>95</v>
      </c>
      <c r="M55" s="1551" t="s">
        <v>2489</v>
      </c>
    </row>
    <row r="56" spans="2:13" s="1505" customFormat="1" ht="25.5" x14ac:dyDescent="0.25">
      <c r="B56" s="1506">
        <v>93141808</v>
      </c>
      <c r="C56" s="1507" t="s">
        <v>2520</v>
      </c>
      <c r="D56" s="1507" t="s">
        <v>2551</v>
      </c>
      <c r="E56" s="1507" t="s">
        <v>2550</v>
      </c>
      <c r="F56" s="1507" t="s">
        <v>2487</v>
      </c>
      <c r="G56" s="1507" t="s">
        <v>2492</v>
      </c>
      <c r="H56" s="1508">
        <v>1072500</v>
      </c>
      <c r="I56" s="1508">
        <v>1072500</v>
      </c>
      <c r="J56" s="1556"/>
      <c r="K56" s="1507" t="s">
        <v>30</v>
      </c>
      <c r="L56" s="1507" t="s">
        <v>95</v>
      </c>
      <c r="M56" s="1552"/>
    </row>
    <row r="57" spans="2:13" s="1505" customFormat="1" ht="38.25" customHeight="1" x14ac:dyDescent="0.25">
      <c r="B57" s="1507" t="s">
        <v>2521</v>
      </c>
      <c r="C57" s="1516" t="s">
        <v>2522</v>
      </c>
      <c r="D57" s="1507" t="s">
        <v>2549</v>
      </c>
      <c r="E57" s="1507" t="s">
        <v>2550</v>
      </c>
      <c r="F57" s="1507" t="s">
        <v>2487</v>
      </c>
      <c r="G57" s="1507" t="s">
        <v>2524</v>
      </c>
      <c r="H57" s="1513">
        <v>8080075116</v>
      </c>
      <c r="I57" s="1513">
        <v>8080075116</v>
      </c>
      <c r="J57" s="1555">
        <f>SUM(H57+H58)</f>
        <v>9975060066</v>
      </c>
      <c r="K57" s="1507" t="s">
        <v>30</v>
      </c>
      <c r="L57" s="1507" t="s">
        <v>95</v>
      </c>
      <c r="M57" s="1551" t="s">
        <v>2552</v>
      </c>
    </row>
    <row r="58" spans="2:13" s="1505" customFormat="1" ht="25.5" x14ac:dyDescent="0.25">
      <c r="B58" s="1507" t="s">
        <v>2521</v>
      </c>
      <c r="C58" s="1516" t="s">
        <v>2522</v>
      </c>
      <c r="D58" s="1507" t="s">
        <v>2551</v>
      </c>
      <c r="E58" s="1507" t="s">
        <v>2550</v>
      </c>
      <c r="F58" s="1507" t="s">
        <v>2487</v>
      </c>
      <c r="G58" s="1507" t="s">
        <v>2524</v>
      </c>
      <c r="H58" s="1513">
        <v>1894984950</v>
      </c>
      <c r="I58" s="1513">
        <v>1894984950</v>
      </c>
      <c r="J58" s="1556"/>
      <c r="K58" s="1507" t="s">
        <v>30</v>
      </c>
      <c r="L58" s="1507" t="s">
        <v>95</v>
      </c>
      <c r="M58" s="1552"/>
    </row>
    <row r="59" spans="2:13" s="1505" customFormat="1" ht="38.25" customHeight="1" x14ac:dyDescent="0.25">
      <c r="B59" s="1507" t="s">
        <v>2521</v>
      </c>
      <c r="C59" s="1516" t="s">
        <v>2526</v>
      </c>
      <c r="D59" s="1507" t="s">
        <v>2549</v>
      </c>
      <c r="E59" s="1507" t="s">
        <v>2550</v>
      </c>
      <c r="F59" s="1507" t="s">
        <v>2487</v>
      </c>
      <c r="G59" s="1507" t="s">
        <v>2524</v>
      </c>
      <c r="H59" s="1513">
        <v>597533393</v>
      </c>
      <c r="I59" s="1513">
        <v>597533393</v>
      </c>
      <c r="J59" s="1555">
        <f>SUM(H59+H60)</f>
        <v>864556750</v>
      </c>
      <c r="K59" s="1507" t="s">
        <v>30</v>
      </c>
      <c r="L59" s="1507" t="s">
        <v>95</v>
      </c>
      <c r="M59" s="1551" t="s">
        <v>2552</v>
      </c>
    </row>
    <row r="60" spans="2:13" s="1505" customFormat="1" ht="25.5" x14ac:dyDescent="0.25">
      <c r="B60" s="1507" t="s">
        <v>2521</v>
      </c>
      <c r="C60" s="1516" t="s">
        <v>2526</v>
      </c>
      <c r="D60" s="1507" t="s">
        <v>2551</v>
      </c>
      <c r="E60" s="1507" t="s">
        <v>2550</v>
      </c>
      <c r="F60" s="1507" t="s">
        <v>2487</v>
      </c>
      <c r="G60" s="1507" t="s">
        <v>2524</v>
      </c>
      <c r="H60" s="1513">
        <v>267023357</v>
      </c>
      <c r="I60" s="1513">
        <v>267023357</v>
      </c>
      <c r="J60" s="1556"/>
      <c r="K60" s="1507" t="s">
        <v>30</v>
      </c>
      <c r="L60" s="1507" t="s">
        <v>95</v>
      </c>
      <c r="M60" s="1552"/>
    </row>
    <row r="61" spans="2:13" s="1505" customFormat="1" ht="38.25" customHeight="1" x14ac:dyDescent="0.25">
      <c r="B61" s="1507">
        <v>90101603</v>
      </c>
      <c r="C61" s="1516" t="s">
        <v>2527</v>
      </c>
      <c r="D61" s="1507" t="s">
        <v>2549</v>
      </c>
      <c r="E61" s="1507" t="s">
        <v>2550</v>
      </c>
      <c r="F61" s="1507" t="s">
        <v>2487</v>
      </c>
      <c r="G61" s="1507" t="s">
        <v>2524</v>
      </c>
      <c r="H61" s="1513">
        <v>1507340800</v>
      </c>
      <c r="I61" s="1513">
        <v>1507340800</v>
      </c>
      <c r="J61" s="1555">
        <f>SUM(H61+H62)</f>
        <v>1542340800</v>
      </c>
      <c r="K61" s="1507" t="s">
        <v>30</v>
      </c>
      <c r="L61" s="1507" t="s">
        <v>95</v>
      </c>
      <c r="M61" s="1551" t="s">
        <v>2552</v>
      </c>
    </row>
    <row r="62" spans="2:13" s="1505" customFormat="1" ht="25.5" x14ac:dyDescent="0.25">
      <c r="B62" s="1507">
        <v>90101603</v>
      </c>
      <c r="C62" s="1516" t="s">
        <v>2527</v>
      </c>
      <c r="D62" s="1507" t="s">
        <v>2551</v>
      </c>
      <c r="E62" s="1507" t="s">
        <v>2550</v>
      </c>
      <c r="F62" s="1507" t="s">
        <v>2487</v>
      </c>
      <c r="G62" s="1507" t="s">
        <v>2524</v>
      </c>
      <c r="H62" s="1513">
        <v>35000000</v>
      </c>
      <c r="I62" s="1513">
        <v>35000000</v>
      </c>
      <c r="J62" s="1556"/>
      <c r="K62" s="1507" t="s">
        <v>30</v>
      </c>
      <c r="L62" s="1507" t="s">
        <v>95</v>
      </c>
      <c r="M62" s="1552"/>
    </row>
    <row r="63" spans="2:13" s="1505" customFormat="1" ht="38.25" customHeight="1" x14ac:dyDescent="0.25">
      <c r="B63" s="1507" t="s">
        <v>2528</v>
      </c>
      <c r="C63" s="1516" t="s">
        <v>2529</v>
      </c>
      <c r="D63" s="1507" t="s">
        <v>2549</v>
      </c>
      <c r="E63" s="1507" t="s">
        <v>2550</v>
      </c>
      <c r="F63" s="1507" t="s">
        <v>2487</v>
      </c>
      <c r="G63" s="1507" t="s">
        <v>2492</v>
      </c>
      <c r="H63" s="1513">
        <v>109529807</v>
      </c>
      <c r="I63" s="1513">
        <v>109529807</v>
      </c>
      <c r="J63" s="1555">
        <f>SUM(H63+H64)</f>
        <v>673758910</v>
      </c>
      <c r="K63" s="1507" t="s">
        <v>30</v>
      </c>
      <c r="L63" s="1507" t="s">
        <v>95</v>
      </c>
      <c r="M63" s="1551" t="s">
        <v>2552</v>
      </c>
    </row>
    <row r="64" spans="2:13" s="1505" customFormat="1" ht="25.5" x14ac:dyDescent="0.25">
      <c r="B64" s="1507" t="s">
        <v>2528</v>
      </c>
      <c r="C64" s="1516" t="s">
        <v>2529</v>
      </c>
      <c r="D64" s="1507" t="s">
        <v>2551</v>
      </c>
      <c r="E64" s="1507" t="s">
        <v>2550</v>
      </c>
      <c r="F64" s="1507" t="s">
        <v>2487</v>
      </c>
      <c r="G64" s="1507" t="s">
        <v>2492</v>
      </c>
      <c r="H64" s="1513">
        <v>564229103</v>
      </c>
      <c r="I64" s="1513">
        <v>564229103</v>
      </c>
      <c r="J64" s="1556"/>
      <c r="K64" s="1507" t="s">
        <v>30</v>
      </c>
      <c r="L64" s="1507" t="s">
        <v>95</v>
      </c>
      <c r="M64" s="1552"/>
    </row>
    <row r="65" spans="2:13" s="1505" customFormat="1" ht="38.25" customHeight="1" x14ac:dyDescent="0.25">
      <c r="B65" s="1507">
        <v>92101501</v>
      </c>
      <c r="C65" s="1516" t="s">
        <v>2530</v>
      </c>
      <c r="D65" s="1507" t="s">
        <v>2549</v>
      </c>
      <c r="E65" s="1507" t="s">
        <v>2550</v>
      </c>
      <c r="F65" s="1507" t="s">
        <v>2487</v>
      </c>
      <c r="G65" s="1507" t="s">
        <v>2492</v>
      </c>
      <c r="H65" s="1535">
        <v>714801309.20000005</v>
      </c>
      <c r="I65" s="1535">
        <v>714801309.20000005</v>
      </c>
      <c r="J65" s="1555">
        <f>SUM(H65+H66)</f>
        <v>734544000</v>
      </c>
      <c r="K65" s="1507" t="s">
        <v>30</v>
      </c>
      <c r="L65" s="1507" t="s">
        <v>95</v>
      </c>
      <c r="M65" s="1551" t="s">
        <v>2552</v>
      </c>
    </row>
    <row r="66" spans="2:13" s="1505" customFormat="1" ht="25.5" x14ac:dyDescent="0.25">
      <c r="B66" s="1507">
        <v>92101501</v>
      </c>
      <c r="C66" s="1516" t="s">
        <v>2530</v>
      </c>
      <c r="D66" s="1507" t="s">
        <v>2551</v>
      </c>
      <c r="E66" s="1507" t="s">
        <v>2550</v>
      </c>
      <c r="F66" s="1507" t="s">
        <v>2487</v>
      </c>
      <c r="G66" s="1507" t="s">
        <v>2492</v>
      </c>
      <c r="H66" s="1535">
        <v>19742690.800000001</v>
      </c>
      <c r="I66" s="1535">
        <v>19742690.800000001</v>
      </c>
      <c r="J66" s="1556"/>
      <c r="K66" s="1507" t="s">
        <v>30</v>
      </c>
      <c r="L66" s="1507" t="s">
        <v>95</v>
      </c>
      <c r="M66" s="1552"/>
    </row>
    <row r="67" spans="2:13" s="1505" customFormat="1" ht="38.25" customHeight="1" x14ac:dyDescent="0.25">
      <c r="B67" s="1507">
        <v>81102702</v>
      </c>
      <c r="C67" s="1507" t="s">
        <v>2029</v>
      </c>
      <c r="D67" s="1507" t="s">
        <v>2549</v>
      </c>
      <c r="E67" s="1507" t="s">
        <v>2550</v>
      </c>
      <c r="F67" s="1507" t="s">
        <v>2487</v>
      </c>
      <c r="G67" s="1507" t="s">
        <v>2524</v>
      </c>
      <c r="H67" s="1508">
        <v>3652534787</v>
      </c>
      <c r="I67" s="1508">
        <v>3652534787</v>
      </c>
      <c r="J67" s="1555">
        <f>SUM(H67+H68)</f>
        <v>6996680005</v>
      </c>
      <c r="K67" s="1507" t="s">
        <v>30</v>
      </c>
      <c r="L67" s="1507" t="s">
        <v>95</v>
      </c>
      <c r="M67" s="1551" t="s">
        <v>2489</v>
      </c>
    </row>
    <row r="68" spans="2:13" s="1505" customFormat="1" ht="25.5" x14ac:dyDescent="0.25">
      <c r="B68" s="1507">
        <v>81102702</v>
      </c>
      <c r="C68" s="1507" t="s">
        <v>2029</v>
      </c>
      <c r="D68" s="1507" t="s">
        <v>2551</v>
      </c>
      <c r="E68" s="1507" t="s">
        <v>2550</v>
      </c>
      <c r="F68" s="1507" t="s">
        <v>2487</v>
      </c>
      <c r="G68" s="1507" t="s">
        <v>2524</v>
      </c>
      <c r="H68" s="1508">
        <v>3344145218</v>
      </c>
      <c r="I68" s="1508">
        <v>3344145218</v>
      </c>
      <c r="J68" s="1556"/>
      <c r="K68" s="1507" t="s">
        <v>30</v>
      </c>
      <c r="L68" s="1507" t="s">
        <v>95</v>
      </c>
      <c r="M68" s="1552"/>
    </row>
    <row r="69" spans="2:13" s="1505" customFormat="1" ht="33.75" customHeight="1" x14ac:dyDescent="0.25">
      <c r="B69" s="1507" t="s">
        <v>2531</v>
      </c>
      <c r="C69" s="1516" t="s">
        <v>2532</v>
      </c>
      <c r="D69" s="1507" t="s">
        <v>2549</v>
      </c>
      <c r="E69" s="1507" t="s">
        <v>2550</v>
      </c>
      <c r="F69" s="1507" t="s">
        <v>2487</v>
      </c>
      <c r="G69" s="1507" t="s">
        <v>2524</v>
      </c>
      <c r="H69" s="1508">
        <v>9389286812</v>
      </c>
      <c r="I69" s="1508">
        <v>9389286812</v>
      </c>
      <c r="J69" s="1555">
        <f>SUM(H69+H70)</f>
        <v>11933824450</v>
      </c>
      <c r="K69" s="1507" t="s">
        <v>30</v>
      </c>
      <c r="L69" s="1507" t="s">
        <v>95</v>
      </c>
      <c r="M69" s="1553" t="s">
        <v>2533</v>
      </c>
    </row>
    <row r="70" spans="2:13" s="1505" customFormat="1" ht="25.5" x14ac:dyDescent="0.25">
      <c r="B70" s="1507" t="s">
        <v>2531</v>
      </c>
      <c r="C70" s="1516" t="s">
        <v>2532</v>
      </c>
      <c r="D70" s="1507" t="s">
        <v>2551</v>
      </c>
      <c r="E70" s="1507" t="s">
        <v>2550</v>
      </c>
      <c r="F70" s="1507" t="s">
        <v>2487</v>
      </c>
      <c r="G70" s="1507" t="s">
        <v>2524</v>
      </c>
      <c r="H70" s="1508">
        <v>2544537638</v>
      </c>
      <c r="I70" s="1508">
        <v>2544537638</v>
      </c>
      <c r="J70" s="1556"/>
      <c r="K70" s="1507" t="s">
        <v>30</v>
      </c>
      <c r="L70" s="1507" t="s">
        <v>95</v>
      </c>
      <c r="M70" s="1554"/>
    </row>
    <row r="71" spans="2:13" s="1505" customFormat="1" ht="38.25" customHeight="1" x14ac:dyDescent="0.25">
      <c r="B71" s="1507" t="s">
        <v>2534</v>
      </c>
      <c r="C71" s="1516" t="s">
        <v>2535</v>
      </c>
      <c r="D71" s="1507" t="s">
        <v>2549</v>
      </c>
      <c r="E71" s="1507" t="s">
        <v>2550</v>
      </c>
      <c r="F71" s="1507" t="s">
        <v>2487</v>
      </c>
      <c r="G71" s="1507" t="s">
        <v>2492</v>
      </c>
      <c r="H71" s="1508">
        <v>102307350</v>
      </c>
      <c r="I71" s="1508">
        <v>102307350</v>
      </c>
      <c r="J71" s="1555">
        <f>SUM(H71+H72)</f>
        <v>109900000</v>
      </c>
      <c r="K71" s="1507" t="s">
        <v>30</v>
      </c>
      <c r="L71" s="1507" t="s">
        <v>95</v>
      </c>
      <c r="M71" s="1551" t="s">
        <v>2489</v>
      </c>
    </row>
    <row r="72" spans="2:13" s="1505" customFormat="1" ht="25.5" x14ac:dyDescent="0.25">
      <c r="B72" s="1507" t="s">
        <v>2534</v>
      </c>
      <c r="C72" s="1516" t="s">
        <v>2535</v>
      </c>
      <c r="D72" s="1507" t="s">
        <v>2551</v>
      </c>
      <c r="E72" s="1507" t="s">
        <v>2550</v>
      </c>
      <c r="F72" s="1507" t="s">
        <v>2487</v>
      </c>
      <c r="G72" s="1507" t="s">
        <v>2492</v>
      </c>
      <c r="H72" s="1508">
        <v>7592650</v>
      </c>
      <c r="I72" s="1508">
        <v>7592650</v>
      </c>
      <c r="J72" s="1556"/>
      <c r="K72" s="1507" t="s">
        <v>30</v>
      </c>
      <c r="L72" s="1507" t="s">
        <v>95</v>
      </c>
      <c r="M72" s="1552"/>
    </row>
    <row r="73" spans="2:13" s="1505" customFormat="1" ht="38.25" customHeight="1" x14ac:dyDescent="0.25">
      <c r="B73" s="1507" t="s">
        <v>2536</v>
      </c>
      <c r="C73" s="1516" t="s">
        <v>2537</v>
      </c>
      <c r="D73" s="1507" t="s">
        <v>2549</v>
      </c>
      <c r="E73" s="1507" t="s">
        <v>2550</v>
      </c>
      <c r="F73" s="1507" t="s">
        <v>2487</v>
      </c>
      <c r="G73" s="1507" t="s">
        <v>2492</v>
      </c>
      <c r="H73" s="1508">
        <v>360000</v>
      </c>
      <c r="I73" s="1508">
        <v>360000</v>
      </c>
      <c r="J73" s="1555">
        <f>SUM(H73+H74)</f>
        <v>9071000</v>
      </c>
      <c r="K73" s="1507" t="s">
        <v>30</v>
      </c>
      <c r="L73" s="1507" t="s">
        <v>95</v>
      </c>
      <c r="M73" s="1551" t="s">
        <v>2489</v>
      </c>
    </row>
    <row r="74" spans="2:13" s="1505" customFormat="1" ht="25.5" x14ac:dyDescent="0.25">
      <c r="B74" s="1507" t="s">
        <v>2536</v>
      </c>
      <c r="C74" s="1516" t="s">
        <v>2537</v>
      </c>
      <c r="D74" s="1507" t="s">
        <v>2551</v>
      </c>
      <c r="E74" s="1507" t="s">
        <v>2550</v>
      </c>
      <c r="F74" s="1507" t="s">
        <v>2487</v>
      </c>
      <c r="G74" s="1507" t="s">
        <v>2492</v>
      </c>
      <c r="H74" s="1508">
        <v>8711000</v>
      </c>
      <c r="I74" s="1508">
        <v>8711000</v>
      </c>
      <c r="J74" s="1556"/>
      <c r="K74" s="1507" t="s">
        <v>30</v>
      </c>
      <c r="L74" s="1507" t="s">
        <v>95</v>
      </c>
      <c r="M74" s="1552"/>
    </row>
    <row r="75" spans="2:13" s="1505" customFormat="1" ht="38.25" customHeight="1" x14ac:dyDescent="0.25">
      <c r="B75" s="1507" t="s">
        <v>2538</v>
      </c>
      <c r="C75" s="1516" t="s">
        <v>2539</v>
      </c>
      <c r="D75" s="1507" t="s">
        <v>2549</v>
      </c>
      <c r="E75" s="1507" t="s">
        <v>2550</v>
      </c>
      <c r="F75" s="1507" t="s">
        <v>2487</v>
      </c>
      <c r="G75" s="1507" t="s">
        <v>2492</v>
      </c>
      <c r="H75" s="1508">
        <v>501571872</v>
      </c>
      <c r="I75" s="1508">
        <v>501571872</v>
      </c>
      <c r="J75" s="1555">
        <f>SUM(H75+H76)</f>
        <v>501571872</v>
      </c>
      <c r="K75" s="1507" t="s">
        <v>30</v>
      </c>
      <c r="L75" s="1507" t="s">
        <v>95</v>
      </c>
      <c r="M75" s="1551" t="s">
        <v>2489</v>
      </c>
    </row>
    <row r="76" spans="2:13" s="1505" customFormat="1" ht="25.5" x14ac:dyDescent="0.25">
      <c r="B76" s="1507" t="s">
        <v>2538</v>
      </c>
      <c r="C76" s="1516" t="s">
        <v>2539</v>
      </c>
      <c r="D76" s="1507" t="s">
        <v>2551</v>
      </c>
      <c r="E76" s="1507" t="s">
        <v>2550</v>
      </c>
      <c r="F76" s="1507" t="s">
        <v>2487</v>
      </c>
      <c r="G76" s="1507" t="s">
        <v>2492</v>
      </c>
      <c r="H76" s="1508">
        <v>0</v>
      </c>
      <c r="I76" s="1508">
        <v>0</v>
      </c>
      <c r="J76" s="1556"/>
      <c r="K76" s="1507" t="s">
        <v>30</v>
      </c>
      <c r="L76" s="1507" t="s">
        <v>95</v>
      </c>
      <c r="M76" s="1552"/>
    </row>
    <row r="77" spans="2:13" s="1505" customFormat="1" ht="38.25" customHeight="1" x14ac:dyDescent="0.25">
      <c r="B77" s="1512" t="s">
        <v>2540</v>
      </c>
      <c r="C77" s="1517" t="s">
        <v>2541</v>
      </c>
      <c r="D77" s="1507" t="s">
        <v>2549</v>
      </c>
      <c r="E77" s="1507" t="s">
        <v>2550</v>
      </c>
      <c r="F77" s="1507" t="s">
        <v>2487</v>
      </c>
      <c r="G77" s="1507" t="s">
        <v>2492</v>
      </c>
      <c r="H77" s="1508">
        <v>7616000</v>
      </c>
      <c r="I77" s="1508">
        <v>7616000</v>
      </c>
      <c r="J77" s="1555">
        <f>SUM(H77+H78)</f>
        <v>19001000</v>
      </c>
      <c r="K77" s="1507" t="s">
        <v>30</v>
      </c>
      <c r="L77" s="1507" t="s">
        <v>95</v>
      </c>
      <c r="M77" s="1551" t="s">
        <v>2489</v>
      </c>
    </row>
    <row r="78" spans="2:13" s="1505" customFormat="1" ht="25.5" x14ac:dyDescent="0.25">
      <c r="B78" s="1512" t="s">
        <v>2540</v>
      </c>
      <c r="C78" s="1517" t="s">
        <v>2541</v>
      </c>
      <c r="D78" s="1507" t="s">
        <v>2551</v>
      </c>
      <c r="E78" s="1507" t="s">
        <v>2550</v>
      </c>
      <c r="F78" s="1507" t="s">
        <v>2487</v>
      </c>
      <c r="G78" s="1507" t="s">
        <v>2492</v>
      </c>
      <c r="H78" s="1508">
        <v>11385000</v>
      </c>
      <c r="I78" s="1508">
        <v>11385000</v>
      </c>
      <c r="J78" s="1556"/>
      <c r="K78" s="1507" t="s">
        <v>30</v>
      </c>
      <c r="L78" s="1507" t="s">
        <v>95</v>
      </c>
      <c r="M78" s="1552"/>
    </row>
    <row r="79" spans="2:13" s="1505" customFormat="1" ht="38.25" customHeight="1" x14ac:dyDescent="0.25">
      <c r="B79" s="1512" t="s">
        <v>2542</v>
      </c>
      <c r="C79" s="1517" t="s">
        <v>2543</v>
      </c>
      <c r="D79" s="1507" t="s">
        <v>2549</v>
      </c>
      <c r="E79" s="1507" t="s">
        <v>2550</v>
      </c>
      <c r="F79" s="1507" t="s">
        <v>2487</v>
      </c>
      <c r="G79" s="1507" t="s">
        <v>2492</v>
      </c>
      <c r="H79" s="1513">
        <v>173411337</v>
      </c>
      <c r="I79" s="1513">
        <v>173411337</v>
      </c>
      <c r="J79" s="1555">
        <f>SUM(H79+H80)</f>
        <v>282838363</v>
      </c>
      <c r="K79" s="1507" t="s">
        <v>30</v>
      </c>
      <c r="L79" s="1507" t="s">
        <v>95</v>
      </c>
      <c r="M79" s="1551" t="s">
        <v>2489</v>
      </c>
    </row>
    <row r="80" spans="2:13" s="1505" customFormat="1" ht="25.5" x14ac:dyDescent="0.25">
      <c r="B80" s="1512" t="s">
        <v>2542</v>
      </c>
      <c r="C80" s="1517" t="s">
        <v>2543</v>
      </c>
      <c r="D80" s="1507" t="s">
        <v>2551</v>
      </c>
      <c r="E80" s="1507" t="s">
        <v>2550</v>
      </c>
      <c r="F80" s="1507" t="s">
        <v>2487</v>
      </c>
      <c r="G80" s="1507" t="s">
        <v>2492</v>
      </c>
      <c r="H80" s="1513">
        <v>109427026</v>
      </c>
      <c r="I80" s="1513">
        <v>109427026</v>
      </c>
      <c r="J80" s="1556"/>
      <c r="K80" s="1507" t="s">
        <v>30</v>
      </c>
      <c r="L80" s="1507" t="s">
        <v>95</v>
      </c>
      <c r="M80" s="1552"/>
    </row>
    <row r="81" spans="2:13" s="1505" customFormat="1" ht="38.25" customHeight="1" x14ac:dyDescent="0.25">
      <c r="B81" s="1512" t="s">
        <v>2544</v>
      </c>
      <c r="C81" s="1517" t="s">
        <v>2313</v>
      </c>
      <c r="D81" s="1507" t="s">
        <v>2549</v>
      </c>
      <c r="E81" s="1507" t="s">
        <v>2550</v>
      </c>
      <c r="F81" s="1507" t="s">
        <v>2487</v>
      </c>
      <c r="G81" s="1507" t="s">
        <v>2492</v>
      </c>
      <c r="H81" s="1513">
        <v>47600000</v>
      </c>
      <c r="I81" s="1513">
        <v>47600000</v>
      </c>
      <c r="J81" s="1555">
        <f>SUM(H81+H82)</f>
        <v>86000000</v>
      </c>
      <c r="K81" s="1507" t="s">
        <v>30</v>
      </c>
      <c r="L81" s="1507" t="s">
        <v>95</v>
      </c>
      <c r="M81" s="1551" t="s">
        <v>2489</v>
      </c>
    </row>
    <row r="82" spans="2:13" s="1505" customFormat="1" ht="25.5" x14ac:dyDescent="0.25">
      <c r="B82" s="1512" t="s">
        <v>2544</v>
      </c>
      <c r="C82" s="1517" t="s">
        <v>2313</v>
      </c>
      <c r="D82" s="1507" t="s">
        <v>2551</v>
      </c>
      <c r="E82" s="1507" t="s">
        <v>2550</v>
      </c>
      <c r="F82" s="1507" t="s">
        <v>2487</v>
      </c>
      <c r="G82" s="1507" t="s">
        <v>2492</v>
      </c>
      <c r="H82" s="1513">
        <v>38400000</v>
      </c>
      <c r="I82" s="1513">
        <v>38400000</v>
      </c>
      <c r="J82" s="1556"/>
      <c r="K82" s="1507" t="s">
        <v>30</v>
      </c>
      <c r="L82" s="1507" t="s">
        <v>95</v>
      </c>
      <c r="M82" s="1552"/>
    </row>
    <row r="83" spans="2:13" s="1505" customFormat="1" ht="38.25" customHeight="1" x14ac:dyDescent="0.25">
      <c r="B83" s="1512" t="s">
        <v>2545</v>
      </c>
      <c r="C83" s="1517" t="s">
        <v>2546</v>
      </c>
      <c r="D83" s="1507" t="s">
        <v>2549</v>
      </c>
      <c r="E83" s="1507" t="s">
        <v>2550</v>
      </c>
      <c r="F83" s="1507" t="s">
        <v>2487</v>
      </c>
      <c r="G83" s="1507" t="s">
        <v>2492</v>
      </c>
      <c r="H83" s="1513">
        <v>11961000</v>
      </c>
      <c r="I83" s="1513">
        <v>11961000</v>
      </c>
      <c r="J83" s="1555">
        <f>SUM(H83+H84)</f>
        <v>16000000</v>
      </c>
      <c r="K83" s="1507" t="s">
        <v>30</v>
      </c>
      <c r="L83" s="1507" t="s">
        <v>95</v>
      </c>
      <c r="M83" s="1551" t="s">
        <v>2489</v>
      </c>
    </row>
    <row r="84" spans="2:13" ht="25.5" x14ac:dyDescent="0.25">
      <c r="B84" s="1512" t="s">
        <v>2545</v>
      </c>
      <c r="C84" s="1517" t="s">
        <v>2546</v>
      </c>
      <c r="D84" s="1507" t="s">
        <v>2551</v>
      </c>
      <c r="E84" s="1507" t="s">
        <v>2550</v>
      </c>
      <c r="F84" s="1507" t="s">
        <v>2487</v>
      </c>
      <c r="G84" s="1507" t="s">
        <v>2492</v>
      </c>
      <c r="H84" s="1533">
        <v>4039000</v>
      </c>
      <c r="I84" s="1533">
        <v>4039000</v>
      </c>
      <c r="J84" s="1556"/>
      <c r="K84" s="1507" t="s">
        <v>30</v>
      </c>
      <c r="L84" s="1507" t="s">
        <v>95</v>
      </c>
      <c r="M84" s="1552"/>
    </row>
    <row r="85" spans="2:13" ht="15.75" thickBot="1" x14ac:dyDescent="0.3">
      <c r="B85" s="1519" t="s">
        <v>2547</v>
      </c>
      <c r="H85" s="1520"/>
      <c r="I85" s="1539">
        <f>SUM(I15:I84)</f>
        <v>42403647139.330002</v>
      </c>
      <c r="J85" s="1539"/>
    </row>
    <row r="86" spans="2:13" ht="45" x14ac:dyDescent="0.25">
      <c r="B86" s="1521" t="s">
        <v>2480</v>
      </c>
      <c r="C86" s="1522" t="s">
        <v>2548</v>
      </c>
      <c r="D86" s="1523" t="s">
        <v>2482</v>
      </c>
      <c r="H86" s="1520"/>
      <c r="J86" s="1540"/>
    </row>
    <row r="87" spans="2:13" x14ac:dyDescent="0.25">
      <c r="B87" s="906"/>
      <c r="C87" s="906"/>
      <c r="D87" s="1524"/>
    </row>
    <row r="88" spans="2:13" x14ac:dyDescent="0.25">
      <c r="B88" s="906"/>
      <c r="C88" s="906"/>
      <c r="D88" s="1524"/>
    </row>
    <row r="89" spans="2:13" x14ac:dyDescent="0.25">
      <c r="B89" s="906"/>
      <c r="C89" s="1525"/>
      <c r="D89" s="1524"/>
    </row>
    <row r="90" spans="2:13" x14ac:dyDescent="0.25">
      <c r="B90" s="1526"/>
      <c r="C90" s="1527"/>
      <c r="D90" s="1524"/>
    </row>
    <row r="91" spans="2:13" ht="15.75" thickBot="1" x14ac:dyDescent="0.3">
      <c r="B91" s="1528"/>
      <c r="C91" s="1529"/>
      <c r="D91" s="1530"/>
    </row>
  </sheetData>
  <protectedRanges>
    <protectedRange sqref="M71:M83 M15:M68" name="Rango1_1_1_2_1"/>
    <protectedRange sqref="M69:M70" name="Rango1_1_1_4_1"/>
  </protectedRanges>
  <mergeCells count="72">
    <mergeCell ref="J63:J64"/>
    <mergeCell ref="J65:J66"/>
    <mergeCell ref="J67:J68"/>
    <mergeCell ref="J69:J70"/>
    <mergeCell ref="J71:J72"/>
    <mergeCell ref="J83:J84"/>
    <mergeCell ref="J73:J74"/>
    <mergeCell ref="J75:J76"/>
    <mergeCell ref="J77:J78"/>
    <mergeCell ref="J79:J80"/>
    <mergeCell ref="J81:J82"/>
    <mergeCell ref="J61:J62"/>
    <mergeCell ref="J43:J44"/>
    <mergeCell ref="J45:J46"/>
    <mergeCell ref="J47:J48"/>
    <mergeCell ref="J49:J50"/>
    <mergeCell ref="J51:J52"/>
    <mergeCell ref="J53:J54"/>
    <mergeCell ref="J55:J56"/>
    <mergeCell ref="J57:J58"/>
    <mergeCell ref="J59:J60"/>
    <mergeCell ref="J33:J34"/>
    <mergeCell ref="J35:J36"/>
    <mergeCell ref="J37:J38"/>
    <mergeCell ref="J39:J40"/>
    <mergeCell ref="J41:J42"/>
    <mergeCell ref="J23:J24"/>
    <mergeCell ref="J25:J26"/>
    <mergeCell ref="J27:J28"/>
    <mergeCell ref="J29:J30"/>
    <mergeCell ref="J31:J32"/>
    <mergeCell ref="M21:M22"/>
    <mergeCell ref="J15:J16"/>
    <mergeCell ref="J17:J18"/>
    <mergeCell ref="J19:J20"/>
    <mergeCell ref="J21:J22"/>
    <mergeCell ref="F1:I5"/>
    <mergeCell ref="F7:I11"/>
    <mergeCell ref="M15:M16"/>
    <mergeCell ref="M17:M18"/>
    <mergeCell ref="M19:M20"/>
    <mergeCell ref="M45:M46"/>
    <mergeCell ref="M23:M24"/>
    <mergeCell ref="M25:M26"/>
    <mergeCell ref="M27:M28"/>
    <mergeCell ref="M29:M30"/>
    <mergeCell ref="M31:M32"/>
    <mergeCell ref="M33:M34"/>
    <mergeCell ref="M35:M36"/>
    <mergeCell ref="M37:M38"/>
    <mergeCell ref="M39:M40"/>
    <mergeCell ref="M41:M42"/>
    <mergeCell ref="M43:M44"/>
    <mergeCell ref="M69:M70"/>
    <mergeCell ref="M47:M48"/>
    <mergeCell ref="M49:M50"/>
    <mergeCell ref="M51:M52"/>
    <mergeCell ref="M53:M54"/>
    <mergeCell ref="M55:M56"/>
    <mergeCell ref="M57:M58"/>
    <mergeCell ref="M59:M60"/>
    <mergeCell ref="M61:M62"/>
    <mergeCell ref="M63:M64"/>
    <mergeCell ref="M65:M66"/>
    <mergeCell ref="M67:M68"/>
    <mergeCell ref="M83:M84"/>
    <mergeCell ref="M71:M72"/>
    <mergeCell ref="M73:M74"/>
    <mergeCell ref="M75:M76"/>
    <mergeCell ref="M77:M78"/>
    <mergeCell ref="M79:M80"/>
    <mergeCell ref="M81:M82"/>
  </mergeCells>
  <hyperlinks>
    <hyperlink ref="C4" r:id="rId1"/>
  </hyperlinks>
  <pageMargins left="0.70866141732283472" right="0.70866141732283472" top="0.74803149606299213" bottom="0.74803149606299213" header="0.31496062992125984" footer="0.31496062992125984"/>
  <pageSetup paperSize="5" scale="65" orientation="landscape" horizontalDpi="300" verticalDpi="3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
  <sheetViews>
    <sheetView workbookViewId="0">
      <selection activeCell="H8" sqref="H8"/>
    </sheetView>
  </sheetViews>
  <sheetFormatPr baseColWidth="10" defaultRowHeight="15" x14ac:dyDescent="0.25"/>
  <cols>
    <col min="2" max="2" width="13.28515625" customWidth="1"/>
    <col min="3" max="3" width="17.85546875" customWidth="1"/>
    <col min="4" max="4" width="18.28515625" customWidth="1"/>
    <col min="10" max="10" width="13.85546875" customWidth="1"/>
    <col min="12" max="12" width="13.5703125" customWidth="1"/>
    <col min="13" max="13" width="12.7109375" customWidth="1"/>
    <col min="16" max="16" width="20" customWidth="1"/>
    <col min="17" max="17" width="13.28515625" customWidth="1"/>
  </cols>
  <sheetData>
    <row r="1" spans="1:30" s="191" customFormat="1" x14ac:dyDescent="0.25">
      <c r="A1" s="1624"/>
      <c r="B1" s="1656" t="s">
        <v>0</v>
      </c>
      <c r="C1" s="1656"/>
      <c r="D1" s="1656"/>
      <c r="E1" s="254" t="s">
        <v>1</v>
      </c>
      <c r="F1" s="1658" t="s">
        <v>2</v>
      </c>
      <c r="G1" s="1658"/>
      <c r="H1" s="1624"/>
      <c r="I1" s="1624"/>
      <c r="J1" s="1634" t="s">
        <v>0</v>
      </c>
      <c r="K1" s="1635"/>
      <c r="L1" s="1635"/>
      <c r="M1" s="1635"/>
      <c r="N1" s="1636"/>
      <c r="O1" s="253" t="s">
        <v>1</v>
      </c>
      <c r="P1" s="251" t="s">
        <v>2</v>
      </c>
      <c r="Q1" s="1624"/>
    </row>
    <row r="2" spans="1:30" s="191" customFormat="1" x14ac:dyDescent="0.25">
      <c r="A2" s="1624"/>
      <c r="B2" s="1656"/>
      <c r="C2" s="1656"/>
      <c r="D2" s="1656"/>
      <c r="E2" s="1670" t="s">
        <v>3</v>
      </c>
      <c r="F2" s="1669" t="s">
        <v>4</v>
      </c>
      <c r="G2" s="1669"/>
      <c r="H2" s="1624"/>
      <c r="I2" s="1624"/>
      <c r="J2" s="1637"/>
      <c r="K2" s="1638"/>
      <c r="L2" s="1638"/>
      <c r="M2" s="1638"/>
      <c r="N2" s="1639"/>
      <c r="O2" s="1669" t="s">
        <v>3</v>
      </c>
      <c r="P2" s="250" t="s">
        <v>4</v>
      </c>
      <c r="Q2" s="1624"/>
    </row>
    <row r="3" spans="1:30" s="191" customFormat="1" x14ac:dyDescent="0.25">
      <c r="A3" s="1624"/>
      <c r="B3" s="1656"/>
      <c r="C3" s="1656"/>
      <c r="D3" s="1656"/>
      <c r="E3" s="1670"/>
      <c r="F3" s="1658" t="s">
        <v>5</v>
      </c>
      <c r="G3" s="1658"/>
      <c r="H3" s="1624"/>
      <c r="I3" s="1624"/>
      <c r="J3" s="1637"/>
      <c r="K3" s="1638"/>
      <c r="L3" s="1638"/>
      <c r="M3" s="1638"/>
      <c r="N3" s="1639"/>
      <c r="O3" s="1669"/>
      <c r="P3" s="250" t="s">
        <v>5</v>
      </c>
      <c r="Q3" s="1624"/>
    </row>
    <row r="4" spans="1:30" s="191" customFormat="1" x14ac:dyDescent="0.25">
      <c r="A4" s="1624"/>
      <c r="B4" s="1656"/>
      <c r="C4" s="1656"/>
      <c r="D4" s="1656"/>
      <c r="E4" s="254" t="s">
        <v>6</v>
      </c>
      <c r="F4" s="1669" t="s">
        <v>4</v>
      </c>
      <c r="G4" s="1669"/>
      <c r="H4" s="1624"/>
      <c r="I4" s="1624"/>
      <c r="J4" s="1637"/>
      <c r="K4" s="1638"/>
      <c r="L4" s="1638"/>
      <c r="M4" s="1638"/>
      <c r="N4" s="1639"/>
      <c r="O4" s="253" t="s">
        <v>6</v>
      </c>
      <c r="P4" s="250" t="s">
        <v>4</v>
      </c>
      <c r="Q4" s="1624"/>
    </row>
    <row r="5" spans="1:30" s="191" customFormat="1" x14ac:dyDescent="0.25">
      <c r="A5" s="1624"/>
      <c r="B5" s="1656"/>
      <c r="C5" s="1656"/>
      <c r="D5" s="1656"/>
      <c r="E5" s="175" t="s">
        <v>7</v>
      </c>
      <c r="F5" s="1658" t="s">
        <v>8</v>
      </c>
      <c r="G5" s="1658"/>
      <c r="H5" s="1624"/>
      <c r="I5" s="1624"/>
      <c r="J5" s="1640"/>
      <c r="K5" s="1641"/>
      <c r="L5" s="1641"/>
      <c r="M5" s="1641"/>
      <c r="N5" s="1642"/>
      <c r="O5" s="238" t="s">
        <v>7</v>
      </c>
      <c r="P5" s="251" t="s">
        <v>9</v>
      </c>
      <c r="Q5" s="1624"/>
    </row>
    <row r="6" spans="1:30" s="191" customFormat="1" ht="19.5" x14ac:dyDescent="0.25">
      <c r="A6" s="269"/>
      <c r="B6" s="270"/>
      <c r="C6" s="270"/>
      <c r="D6" s="270"/>
      <c r="E6" s="271"/>
      <c r="F6" s="272"/>
      <c r="G6" s="272"/>
      <c r="H6" s="269"/>
      <c r="I6" s="269"/>
      <c r="J6" s="252"/>
      <c r="K6" s="252"/>
      <c r="L6" s="252"/>
      <c r="M6" s="252"/>
      <c r="N6" s="252"/>
      <c r="O6" s="273"/>
      <c r="P6" s="255"/>
      <c r="Q6" s="269"/>
    </row>
    <row r="7" spans="1:30" ht="63.75" x14ac:dyDescent="0.25">
      <c r="A7" s="245" t="s">
        <v>10</v>
      </c>
      <c r="B7" s="83" t="s">
        <v>11</v>
      </c>
      <c r="C7" s="83" t="s">
        <v>12</v>
      </c>
      <c r="D7" s="83" t="s">
        <v>13</v>
      </c>
      <c r="E7" s="83" t="s">
        <v>14</v>
      </c>
      <c r="F7" s="83" t="s">
        <v>15</v>
      </c>
      <c r="G7" s="83" t="s">
        <v>16</v>
      </c>
      <c r="H7" s="83" t="s">
        <v>17</v>
      </c>
      <c r="I7" s="83" t="s">
        <v>18</v>
      </c>
      <c r="J7" s="83" t="s">
        <v>19</v>
      </c>
      <c r="K7" s="83" t="s">
        <v>20</v>
      </c>
      <c r="L7" s="83" t="s">
        <v>21</v>
      </c>
      <c r="M7" s="83" t="s">
        <v>22</v>
      </c>
      <c r="N7" s="83" t="s">
        <v>23</v>
      </c>
      <c r="O7" s="83" t="s">
        <v>24</v>
      </c>
      <c r="P7" s="83" t="s">
        <v>25</v>
      </c>
      <c r="Q7" s="83" t="s">
        <v>26</v>
      </c>
      <c r="R7" s="82"/>
      <c r="S7" s="82"/>
      <c r="T7" s="82"/>
      <c r="U7" s="82"/>
      <c r="V7" s="82"/>
      <c r="W7" s="82"/>
      <c r="X7" s="82"/>
      <c r="Y7" s="82"/>
      <c r="Z7" s="82"/>
      <c r="AA7" s="82"/>
      <c r="AB7" s="82"/>
      <c r="AC7" s="82"/>
      <c r="AD7" s="82"/>
    </row>
    <row r="8" spans="1:30" ht="172.5" customHeight="1" x14ac:dyDescent="0.25">
      <c r="A8" s="74"/>
      <c r="B8" s="95" t="s">
        <v>322</v>
      </c>
      <c r="C8" s="93" t="s">
        <v>323</v>
      </c>
      <c r="D8" s="91">
        <v>10000000</v>
      </c>
      <c r="E8" s="268">
        <v>1</v>
      </c>
      <c r="F8" s="267" t="s">
        <v>73</v>
      </c>
      <c r="G8" s="276">
        <v>42767</v>
      </c>
      <c r="H8" s="96" t="s">
        <v>324</v>
      </c>
      <c r="I8" s="275" t="s">
        <v>57</v>
      </c>
      <c r="J8" s="190" t="s">
        <v>764</v>
      </c>
      <c r="K8" s="97" t="s">
        <v>325</v>
      </c>
      <c r="L8" s="90">
        <f>SUM(D8*E8)</f>
        <v>10000000</v>
      </c>
      <c r="M8" s="91">
        <f>SUM(D8*E8)</f>
        <v>10000000</v>
      </c>
      <c r="N8" s="274" t="s">
        <v>30</v>
      </c>
      <c r="O8" s="97" t="s">
        <v>59</v>
      </c>
      <c r="P8" s="98" t="s">
        <v>326</v>
      </c>
      <c r="Q8" s="92" t="s">
        <v>327</v>
      </c>
      <c r="R8" s="94"/>
      <c r="S8" s="94"/>
      <c r="T8" s="94"/>
      <c r="U8" s="94"/>
      <c r="V8" s="94"/>
      <c r="W8" s="94"/>
      <c r="X8" s="94"/>
      <c r="Y8" s="94"/>
      <c r="Z8" s="94"/>
      <c r="AA8" s="94"/>
      <c r="AB8" s="94"/>
      <c r="AC8" s="94"/>
      <c r="AD8" s="94"/>
    </row>
    <row r="9" spans="1:30" ht="15.75" x14ac:dyDescent="0.3">
      <c r="A9" s="1643" t="s">
        <v>45</v>
      </c>
      <c r="B9" s="1644"/>
      <c r="C9" s="1644"/>
      <c r="D9" s="1644"/>
      <c r="E9" s="1644"/>
      <c r="F9" s="1644"/>
      <c r="G9" s="1644"/>
      <c r="H9" s="1645"/>
      <c r="I9" s="1692" t="s">
        <v>45</v>
      </c>
      <c r="J9" s="1693"/>
      <c r="K9" s="1694"/>
      <c r="L9" s="75">
        <f>SUM(L8)</f>
        <v>10000000</v>
      </c>
      <c r="M9" s="76"/>
      <c r="N9" s="77"/>
      <c r="O9" s="77"/>
      <c r="P9" s="78"/>
      <c r="Q9" s="79"/>
      <c r="R9" s="73"/>
      <c r="S9" s="73"/>
      <c r="T9" s="73"/>
      <c r="U9" s="73"/>
      <c r="V9" s="73"/>
      <c r="W9" s="73"/>
    </row>
    <row r="10" spans="1:30" s="191" customFormat="1" ht="15.75" x14ac:dyDescent="0.3">
      <c r="A10" s="263"/>
      <c r="B10" s="263"/>
      <c r="C10" s="263"/>
      <c r="D10" s="263"/>
      <c r="E10" s="263"/>
      <c r="F10" s="263"/>
      <c r="G10" s="263"/>
      <c r="H10" s="263"/>
      <c r="I10" s="277"/>
      <c r="J10" s="277"/>
      <c r="K10" s="277"/>
      <c r="L10" s="278"/>
      <c r="M10" s="278"/>
      <c r="N10" s="265"/>
      <c r="O10" s="265"/>
      <c r="P10" s="266"/>
      <c r="Q10" s="265"/>
      <c r="R10" s="194"/>
      <c r="S10" s="194"/>
      <c r="T10" s="194"/>
      <c r="U10" s="194"/>
      <c r="V10" s="194"/>
      <c r="W10" s="194"/>
    </row>
    <row r="11" spans="1:30" ht="15.75" x14ac:dyDescent="0.3">
      <c r="A11" s="80"/>
      <c r="B11" s="80"/>
      <c r="C11" s="81"/>
      <c r="D11" s="80"/>
      <c r="E11" s="80"/>
      <c r="F11" s="80"/>
      <c r="G11" s="80"/>
      <c r="H11" s="80"/>
      <c r="I11" s="80"/>
      <c r="J11" s="80"/>
      <c r="K11" s="80"/>
      <c r="L11" s="80"/>
      <c r="M11" s="80"/>
      <c r="N11" s="80"/>
      <c r="O11" s="80"/>
      <c r="P11" s="80"/>
      <c r="Q11" s="80"/>
      <c r="R11" s="72"/>
      <c r="S11" s="72"/>
      <c r="T11" s="72"/>
      <c r="U11" s="72"/>
      <c r="V11" s="72"/>
      <c r="W11" s="72"/>
    </row>
    <row r="12" spans="1:30" ht="15.75" x14ac:dyDescent="0.3">
      <c r="A12" s="1695" t="s">
        <v>2</v>
      </c>
      <c r="B12" s="1695"/>
      <c r="C12" s="1771" t="s">
        <v>329</v>
      </c>
      <c r="D12" s="1771"/>
      <c r="E12" s="1771"/>
      <c r="F12" s="80"/>
      <c r="G12" s="80"/>
      <c r="H12" s="80"/>
      <c r="I12" s="84" t="s">
        <v>328</v>
      </c>
      <c r="J12" s="85" t="s">
        <v>912</v>
      </c>
      <c r="K12" s="85"/>
      <c r="L12" s="85"/>
      <c r="M12" s="89"/>
      <c r="N12" s="84"/>
      <c r="O12" s="89"/>
      <c r="P12" s="89"/>
      <c r="Q12" s="89"/>
      <c r="R12" s="86"/>
      <c r="S12" s="86"/>
      <c r="T12" s="86"/>
      <c r="U12" s="86"/>
      <c r="V12" s="86"/>
      <c r="W12" s="86"/>
    </row>
    <row r="13" spans="1:30" ht="15.75" x14ac:dyDescent="0.3">
      <c r="A13" s="1695"/>
      <c r="B13" s="1695"/>
      <c r="C13" s="1771"/>
      <c r="D13" s="1771"/>
      <c r="E13" s="1771"/>
      <c r="F13" s="80"/>
      <c r="G13" s="80"/>
      <c r="H13" s="80"/>
      <c r="I13" s="87"/>
      <c r="J13" s="1772" t="s">
        <v>330</v>
      </c>
      <c r="K13" s="1772"/>
      <c r="L13" s="1772"/>
      <c r="M13" s="1772"/>
      <c r="N13" s="87"/>
      <c r="O13" s="1699"/>
      <c r="P13" s="1699"/>
      <c r="Q13" s="1699"/>
      <c r="R13" s="86"/>
      <c r="S13" s="86"/>
      <c r="T13" s="86"/>
      <c r="U13" s="86"/>
      <c r="V13" s="86"/>
      <c r="W13" s="86"/>
    </row>
    <row r="14" spans="1:30" ht="15.75" x14ac:dyDescent="0.3">
      <c r="A14" s="80"/>
      <c r="B14" s="80"/>
      <c r="C14" s="81"/>
      <c r="D14" s="80"/>
      <c r="E14" s="80"/>
      <c r="F14" s="80"/>
      <c r="G14" s="80"/>
      <c r="H14" s="80"/>
      <c r="I14" s="87"/>
      <c r="J14" s="87"/>
      <c r="K14" s="87"/>
      <c r="L14" s="87"/>
      <c r="M14" s="87"/>
      <c r="N14" s="87"/>
      <c r="O14" s="87"/>
      <c r="P14" s="87"/>
      <c r="Q14" s="87"/>
      <c r="R14" s="86"/>
      <c r="S14" s="86"/>
      <c r="T14" s="86"/>
      <c r="U14" s="86"/>
      <c r="V14" s="86"/>
      <c r="W14" s="86"/>
    </row>
    <row r="15" spans="1:30" x14ac:dyDescent="0.25">
      <c r="A15" s="68"/>
      <c r="B15" s="68"/>
      <c r="C15" s="69"/>
      <c r="D15" s="68"/>
      <c r="E15" s="68"/>
      <c r="F15" s="71"/>
      <c r="G15" s="71"/>
      <c r="H15" s="71"/>
      <c r="I15" s="88"/>
      <c r="J15" s="88"/>
      <c r="K15" s="88"/>
      <c r="L15" s="88"/>
      <c r="M15" s="88"/>
      <c r="N15" s="88"/>
      <c r="O15" s="88"/>
      <c r="P15" s="88"/>
      <c r="Q15" s="88"/>
      <c r="R15" s="86"/>
      <c r="S15" s="86"/>
      <c r="T15" s="86"/>
      <c r="U15" s="86"/>
      <c r="V15" s="86"/>
      <c r="W15" s="86"/>
    </row>
    <row r="16" spans="1:30" x14ac:dyDescent="0.25">
      <c r="A16" s="68"/>
      <c r="B16" s="68"/>
      <c r="C16" s="70"/>
      <c r="D16" s="68"/>
      <c r="E16" s="68"/>
      <c r="F16" s="68"/>
      <c r="G16" s="68"/>
      <c r="H16" s="68"/>
      <c r="I16" s="86"/>
      <c r="J16" s="86"/>
      <c r="K16" s="86"/>
      <c r="L16" s="86"/>
      <c r="M16" s="86"/>
      <c r="N16" s="86"/>
      <c r="O16" s="86"/>
      <c r="P16" s="86"/>
      <c r="Q16" s="86"/>
      <c r="R16" s="86"/>
      <c r="S16" s="86"/>
      <c r="T16" s="86"/>
      <c r="U16" s="86"/>
      <c r="V16" s="86"/>
      <c r="W16" s="86"/>
    </row>
    <row r="17" spans="1:23" ht="45" x14ac:dyDescent="0.25">
      <c r="A17" s="68"/>
      <c r="B17" s="233" t="s">
        <v>866</v>
      </c>
      <c r="C17" s="234" t="s">
        <v>870</v>
      </c>
      <c r="D17" s="233" t="s">
        <v>869</v>
      </c>
      <c r="E17" s="68"/>
      <c r="F17" s="68"/>
      <c r="G17" s="68"/>
      <c r="H17" s="68"/>
      <c r="I17" s="86"/>
      <c r="J17" s="86"/>
      <c r="K17" s="86"/>
      <c r="L17" s="86"/>
      <c r="M17" s="86"/>
      <c r="N17" s="86"/>
      <c r="O17" s="86"/>
      <c r="P17" s="86"/>
      <c r="Q17" s="86"/>
      <c r="R17" s="86"/>
      <c r="S17" s="86"/>
      <c r="T17" s="86"/>
      <c r="U17" s="86"/>
      <c r="V17" s="86"/>
      <c r="W17" s="86"/>
    </row>
    <row r="18" spans="1:23" ht="51" x14ac:dyDescent="0.25">
      <c r="A18" s="68"/>
      <c r="B18" s="190" t="s">
        <v>764</v>
      </c>
      <c r="C18" s="237">
        <f>SUM(L8)</f>
        <v>10000000</v>
      </c>
      <c r="D18" s="232"/>
      <c r="E18" s="68"/>
      <c r="F18" s="68"/>
      <c r="G18" s="68"/>
      <c r="H18" s="68"/>
      <c r="I18" s="86"/>
      <c r="J18" s="86"/>
      <c r="K18" s="86"/>
      <c r="L18" s="86"/>
      <c r="M18" s="86"/>
      <c r="N18" s="86"/>
      <c r="O18" s="86"/>
      <c r="P18" s="86"/>
      <c r="Q18" s="86"/>
      <c r="R18" s="86"/>
      <c r="S18" s="86"/>
      <c r="T18" s="86"/>
      <c r="U18" s="86"/>
      <c r="V18" s="86"/>
      <c r="W18" s="86"/>
    </row>
    <row r="19" spans="1:23" ht="18.75" x14ac:dyDescent="0.25">
      <c r="B19" s="235" t="s">
        <v>758</v>
      </c>
      <c r="C19" s="236">
        <f>SUM(C18)</f>
        <v>10000000</v>
      </c>
      <c r="D19" s="232"/>
    </row>
  </sheetData>
  <mergeCells count="19">
    <mergeCell ref="J1:N5"/>
    <mergeCell ref="Q1:Q5"/>
    <mergeCell ref="E2:E3"/>
    <mergeCell ref="F2:G2"/>
    <mergeCell ref="O2:O3"/>
    <mergeCell ref="F3:G3"/>
    <mergeCell ref="F4:G4"/>
    <mergeCell ref="F5:G5"/>
    <mergeCell ref="A1:A5"/>
    <mergeCell ref="B1:D5"/>
    <mergeCell ref="F1:G1"/>
    <mergeCell ref="H1:H5"/>
    <mergeCell ref="I1:I5"/>
    <mergeCell ref="O13:Q13"/>
    <mergeCell ref="A9:H9"/>
    <mergeCell ref="I9:K9"/>
    <mergeCell ref="A12:B13"/>
    <mergeCell ref="C12:E13"/>
    <mergeCell ref="J13:M13"/>
  </mergeCells>
  <pageMargins left="0.70866141732283472" right="0.70866141732283472" top="0.74803149606299213" bottom="0.74803149606299213" header="0.31496062992125984" footer="0.31496062992125984"/>
  <pageSetup paperSize="5"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AD142"/>
  <sheetViews>
    <sheetView topLeftCell="B135" workbookViewId="0">
      <selection activeCell="F61" sqref="F61"/>
    </sheetView>
  </sheetViews>
  <sheetFormatPr baseColWidth="10" defaultRowHeight="13.5" x14ac:dyDescent="0.25"/>
  <cols>
    <col min="1" max="1" width="11.42578125" style="436"/>
    <col min="2" max="2" width="17.140625" style="436" customWidth="1"/>
    <col min="3" max="3" width="17.28515625" style="436" customWidth="1"/>
    <col min="4" max="4" width="18" style="436" customWidth="1"/>
    <col min="5" max="10" width="11.42578125" style="436"/>
    <col min="11" max="11" width="17.85546875" style="436" bestFit="1" customWidth="1"/>
    <col min="12" max="12" width="11.42578125" style="436"/>
    <col min="13" max="13" width="16.28515625" style="436" customWidth="1"/>
    <col min="14" max="14" width="15.42578125" style="436" customWidth="1"/>
    <col min="15" max="16" width="11.42578125" style="436"/>
    <col min="17" max="17" width="23.140625" style="436" customWidth="1"/>
    <col min="18" max="20" width="11.42578125" style="436"/>
    <col min="21" max="21" width="12.7109375" style="436" customWidth="1"/>
    <col min="22" max="16384" width="11.42578125" style="436"/>
  </cols>
  <sheetData>
    <row r="1" spans="2:18" x14ac:dyDescent="0.25">
      <c r="B1" s="1624"/>
      <c r="C1" s="1656" t="s">
        <v>0</v>
      </c>
      <c r="D1" s="1656"/>
      <c r="E1" s="1656"/>
      <c r="F1" s="1424" t="s">
        <v>1</v>
      </c>
      <c r="G1" s="1658" t="s">
        <v>2</v>
      </c>
      <c r="H1" s="1658"/>
      <c r="I1" s="1624"/>
      <c r="J1" s="1624"/>
      <c r="K1" s="1689" t="s">
        <v>0</v>
      </c>
      <c r="L1" s="1690"/>
      <c r="M1" s="1690"/>
      <c r="N1" s="1690"/>
      <c r="O1" s="1691"/>
      <c r="P1" s="1423" t="s">
        <v>1</v>
      </c>
      <c r="Q1" s="1423" t="s">
        <v>2</v>
      </c>
      <c r="R1" s="1624"/>
    </row>
    <row r="2" spans="2:18" x14ac:dyDescent="0.25">
      <c r="B2" s="1624"/>
      <c r="C2" s="1656"/>
      <c r="D2" s="1656"/>
      <c r="E2" s="1656"/>
      <c r="F2" s="1670" t="s">
        <v>3</v>
      </c>
      <c r="G2" s="1669" t="s">
        <v>4</v>
      </c>
      <c r="H2" s="1669"/>
      <c r="I2" s="1624"/>
      <c r="J2" s="1624"/>
      <c r="K2" s="1637"/>
      <c r="L2" s="1638"/>
      <c r="M2" s="1638"/>
      <c r="N2" s="1638"/>
      <c r="O2" s="1639"/>
      <c r="P2" s="1615" t="s">
        <v>3</v>
      </c>
      <c r="Q2" s="1421" t="s">
        <v>4</v>
      </c>
      <c r="R2" s="1624"/>
    </row>
    <row r="3" spans="2:18" x14ac:dyDescent="0.25">
      <c r="B3" s="1624"/>
      <c r="C3" s="1656"/>
      <c r="D3" s="1656"/>
      <c r="E3" s="1656"/>
      <c r="F3" s="1670"/>
      <c r="G3" s="1658" t="s">
        <v>5</v>
      </c>
      <c r="H3" s="1658"/>
      <c r="I3" s="1624"/>
      <c r="J3" s="1624"/>
      <c r="K3" s="1637"/>
      <c r="L3" s="1638"/>
      <c r="M3" s="1638"/>
      <c r="N3" s="1638"/>
      <c r="O3" s="1639"/>
      <c r="P3" s="1615"/>
      <c r="Q3" s="1421" t="s">
        <v>5</v>
      </c>
      <c r="R3" s="1624"/>
    </row>
    <row r="4" spans="2:18" x14ac:dyDescent="0.25">
      <c r="B4" s="1624"/>
      <c r="C4" s="1656"/>
      <c r="D4" s="1656"/>
      <c r="E4" s="1656"/>
      <c r="F4" s="1424" t="s">
        <v>6</v>
      </c>
      <c r="G4" s="1669" t="s">
        <v>4</v>
      </c>
      <c r="H4" s="1669"/>
      <c r="I4" s="1624"/>
      <c r="J4" s="1624"/>
      <c r="K4" s="1637"/>
      <c r="L4" s="1638"/>
      <c r="M4" s="1638"/>
      <c r="N4" s="1638"/>
      <c r="O4" s="1639"/>
      <c r="P4" s="1423" t="s">
        <v>6</v>
      </c>
      <c r="Q4" s="1421" t="s">
        <v>4</v>
      </c>
      <c r="R4" s="1624"/>
    </row>
    <row r="5" spans="2:18" x14ac:dyDescent="0.25">
      <c r="B5" s="1624"/>
      <c r="C5" s="1656"/>
      <c r="D5" s="1656"/>
      <c r="E5" s="1656"/>
      <c r="F5" s="389" t="s">
        <v>7</v>
      </c>
      <c r="G5" s="1658" t="s">
        <v>8</v>
      </c>
      <c r="H5" s="1658"/>
      <c r="I5" s="1624"/>
      <c r="J5" s="1624"/>
      <c r="K5" s="1640"/>
      <c r="L5" s="1641"/>
      <c r="M5" s="1641"/>
      <c r="N5" s="1641"/>
      <c r="O5" s="1642"/>
      <c r="P5" s="918" t="s">
        <v>7</v>
      </c>
      <c r="Q5" s="1423" t="s">
        <v>9</v>
      </c>
      <c r="R5" s="1624"/>
    </row>
    <row r="6" spans="2:18" ht="67.5" x14ac:dyDescent="0.25">
      <c r="B6" s="337" t="s">
        <v>10</v>
      </c>
      <c r="C6" s="337" t="s">
        <v>11</v>
      </c>
      <c r="D6" s="337" t="s">
        <v>12</v>
      </c>
      <c r="E6" s="337" t="s">
        <v>13</v>
      </c>
      <c r="F6" s="337" t="s">
        <v>14</v>
      </c>
      <c r="G6" s="337" t="s">
        <v>15</v>
      </c>
      <c r="H6" s="338" t="s">
        <v>16</v>
      </c>
      <c r="I6" s="337" t="s">
        <v>17</v>
      </c>
      <c r="J6" s="337" t="s">
        <v>18</v>
      </c>
      <c r="K6" s="337" t="s">
        <v>19</v>
      </c>
      <c r="L6" s="337" t="s">
        <v>20</v>
      </c>
      <c r="M6" s="337" t="s">
        <v>21</v>
      </c>
      <c r="N6" s="337" t="s">
        <v>22</v>
      </c>
      <c r="O6" s="337" t="s">
        <v>23</v>
      </c>
      <c r="P6" s="338" t="s">
        <v>24</v>
      </c>
      <c r="Q6" s="337" t="s">
        <v>25</v>
      </c>
      <c r="R6" s="337" t="s">
        <v>26</v>
      </c>
    </row>
    <row r="7" spans="2:18" ht="63.75" hidden="1" x14ac:dyDescent="0.25">
      <c r="B7" s="364"/>
      <c r="C7" s="705" t="s">
        <v>849</v>
      </c>
      <c r="D7" s="705" t="s">
        <v>849</v>
      </c>
      <c r="E7" s="706">
        <v>300</v>
      </c>
      <c r="F7" s="706">
        <v>5000</v>
      </c>
      <c r="G7" s="707" t="s">
        <v>73</v>
      </c>
      <c r="H7" s="708" t="s">
        <v>787</v>
      </c>
      <c r="I7" s="709" t="s">
        <v>781</v>
      </c>
      <c r="J7" s="708" t="s">
        <v>57</v>
      </c>
      <c r="K7" s="710" t="s">
        <v>927</v>
      </c>
      <c r="L7" s="708" t="s">
        <v>72</v>
      </c>
      <c r="M7" s="334">
        <f t="shared" ref="M7:M41" si="0">SUM(E7*F7)</f>
        <v>1500000</v>
      </c>
      <c r="N7" s="301">
        <f t="shared" ref="N7:N70" si="1">SUM(E7*F7)</f>
        <v>1500000</v>
      </c>
      <c r="O7" s="709" t="s">
        <v>30</v>
      </c>
      <c r="P7" s="709" t="s">
        <v>724</v>
      </c>
      <c r="Q7" s="711" t="s">
        <v>850</v>
      </c>
      <c r="R7" s="712" t="s">
        <v>312</v>
      </c>
    </row>
    <row r="8" spans="2:18" ht="127.5" hidden="1" x14ac:dyDescent="0.25">
      <c r="B8" s="364"/>
      <c r="C8" s="713" t="s">
        <v>851</v>
      </c>
      <c r="D8" s="713" t="s">
        <v>851</v>
      </c>
      <c r="E8" s="706">
        <v>82685</v>
      </c>
      <c r="F8" s="706">
        <v>350</v>
      </c>
      <c r="G8" s="707" t="s">
        <v>852</v>
      </c>
      <c r="H8" s="708" t="s">
        <v>787</v>
      </c>
      <c r="I8" s="709" t="s">
        <v>781</v>
      </c>
      <c r="J8" s="708" t="s">
        <v>57</v>
      </c>
      <c r="K8" s="710" t="s">
        <v>927</v>
      </c>
      <c r="L8" s="708" t="s">
        <v>72</v>
      </c>
      <c r="M8" s="334">
        <f t="shared" si="0"/>
        <v>28939750</v>
      </c>
      <c r="N8" s="301">
        <f t="shared" si="1"/>
        <v>28939750</v>
      </c>
      <c r="O8" s="912" t="s">
        <v>30</v>
      </c>
      <c r="P8" s="912" t="s">
        <v>724</v>
      </c>
      <c r="Q8" s="905" t="s">
        <v>853</v>
      </c>
      <c r="R8" s="932" t="s">
        <v>312</v>
      </c>
    </row>
    <row r="9" spans="2:18" ht="114.75" hidden="1" x14ac:dyDescent="0.25">
      <c r="B9" s="364"/>
      <c r="C9" s="705" t="s">
        <v>854</v>
      </c>
      <c r="D9" s="705" t="s">
        <v>854</v>
      </c>
      <c r="E9" s="706">
        <v>161565</v>
      </c>
      <c r="F9" s="706">
        <v>290</v>
      </c>
      <c r="G9" s="707" t="s">
        <v>855</v>
      </c>
      <c r="H9" s="708" t="s">
        <v>787</v>
      </c>
      <c r="I9" s="709" t="s">
        <v>781</v>
      </c>
      <c r="J9" s="708" t="s">
        <v>57</v>
      </c>
      <c r="K9" s="710" t="s">
        <v>927</v>
      </c>
      <c r="L9" s="708" t="s">
        <v>72</v>
      </c>
      <c r="M9" s="334">
        <f t="shared" si="0"/>
        <v>46853850</v>
      </c>
      <c r="N9" s="301">
        <f t="shared" si="1"/>
        <v>46853850</v>
      </c>
      <c r="O9" s="912" t="s">
        <v>30</v>
      </c>
      <c r="P9" s="912" t="s">
        <v>724</v>
      </c>
      <c r="Q9" s="905" t="s">
        <v>856</v>
      </c>
      <c r="R9" s="932" t="s">
        <v>312</v>
      </c>
    </row>
    <row r="10" spans="2:18" ht="89.25" hidden="1" x14ac:dyDescent="0.25">
      <c r="B10" s="364"/>
      <c r="C10" s="705" t="s">
        <v>857</v>
      </c>
      <c r="D10" s="705" t="s">
        <v>857</v>
      </c>
      <c r="E10" s="714">
        <v>111000</v>
      </c>
      <c r="F10" s="715">
        <v>60</v>
      </c>
      <c r="G10" s="707" t="s">
        <v>852</v>
      </c>
      <c r="H10" s="708" t="s">
        <v>787</v>
      </c>
      <c r="I10" s="709" t="s">
        <v>781</v>
      </c>
      <c r="J10" s="708" t="s">
        <v>57</v>
      </c>
      <c r="K10" s="710" t="s">
        <v>927</v>
      </c>
      <c r="L10" s="708" t="s">
        <v>72</v>
      </c>
      <c r="M10" s="334">
        <f t="shared" si="0"/>
        <v>6660000</v>
      </c>
      <c r="N10" s="301">
        <f t="shared" si="1"/>
        <v>6660000</v>
      </c>
      <c r="O10" s="912" t="s">
        <v>30</v>
      </c>
      <c r="P10" s="912" t="s">
        <v>724</v>
      </c>
      <c r="Q10" s="905" t="s">
        <v>858</v>
      </c>
      <c r="R10" s="932" t="s">
        <v>312</v>
      </c>
    </row>
    <row r="11" spans="2:18" ht="63.75" hidden="1" x14ac:dyDescent="0.25">
      <c r="B11" s="364"/>
      <c r="C11" s="705" t="s">
        <v>859</v>
      </c>
      <c r="D11" s="705" t="s">
        <v>859</v>
      </c>
      <c r="E11" s="706">
        <v>3500</v>
      </c>
      <c r="F11" s="706">
        <v>200</v>
      </c>
      <c r="G11" s="707" t="s">
        <v>860</v>
      </c>
      <c r="H11" s="708" t="s">
        <v>787</v>
      </c>
      <c r="I11" s="709" t="s">
        <v>781</v>
      </c>
      <c r="J11" s="708" t="s">
        <v>57</v>
      </c>
      <c r="K11" s="710" t="s">
        <v>927</v>
      </c>
      <c r="L11" s="708" t="s">
        <v>72</v>
      </c>
      <c r="M11" s="334">
        <f t="shared" si="0"/>
        <v>700000</v>
      </c>
      <c r="N11" s="301">
        <f t="shared" si="1"/>
        <v>700000</v>
      </c>
      <c r="O11" s="912" t="s">
        <v>30</v>
      </c>
      <c r="P11" s="912" t="s">
        <v>724</v>
      </c>
      <c r="Q11" s="905" t="s">
        <v>861</v>
      </c>
      <c r="R11" s="932" t="s">
        <v>312</v>
      </c>
    </row>
    <row r="12" spans="2:18" ht="63.75" hidden="1" x14ac:dyDescent="0.25">
      <c r="B12" s="364"/>
      <c r="C12" s="716" t="s">
        <v>862</v>
      </c>
      <c r="D12" s="716" t="s">
        <v>862</v>
      </c>
      <c r="E12" s="717">
        <v>5000</v>
      </c>
      <c r="F12" s="717">
        <v>100</v>
      </c>
      <c r="G12" s="718" t="s">
        <v>860</v>
      </c>
      <c r="H12" s="708" t="s">
        <v>787</v>
      </c>
      <c r="I12" s="709" t="s">
        <v>781</v>
      </c>
      <c r="J12" s="719" t="s">
        <v>57</v>
      </c>
      <c r="K12" s="710" t="s">
        <v>927</v>
      </c>
      <c r="L12" s="719" t="s">
        <v>72</v>
      </c>
      <c r="M12" s="334">
        <f t="shared" si="0"/>
        <v>500000</v>
      </c>
      <c r="N12" s="301">
        <f t="shared" si="1"/>
        <v>500000</v>
      </c>
      <c r="O12" s="953" t="s">
        <v>30</v>
      </c>
      <c r="P12" s="953" t="s">
        <v>724</v>
      </c>
      <c r="Q12" s="697" t="s">
        <v>863</v>
      </c>
      <c r="R12" s="932" t="s">
        <v>312</v>
      </c>
    </row>
    <row r="13" spans="2:18" ht="63.75" hidden="1" x14ac:dyDescent="0.25">
      <c r="B13" s="364"/>
      <c r="C13" s="705" t="s">
        <v>847</v>
      </c>
      <c r="D13" s="705" t="s">
        <v>847</v>
      </c>
      <c r="E13" s="706">
        <v>200</v>
      </c>
      <c r="F13" s="706">
        <v>7000</v>
      </c>
      <c r="G13" s="707" t="s">
        <v>73</v>
      </c>
      <c r="H13" s="708" t="s">
        <v>787</v>
      </c>
      <c r="I13" s="709" t="s">
        <v>781</v>
      </c>
      <c r="J13" s="708" t="s">
        <v>57</v>
      </c>
      <c r="K13" s="710" t="s">
        <v>927</v>
      </c>
      <c r="L13" s="708" t="s">
        <v>72</v>
      </c>
      <c r="M13" s="334">
        <f t="shared" si="0"/>
        <v>1400000</v>
      </c>
      <c r="N13" s="301">
        <f t="shared" si="1"/>
        <v>1400000</v>
      </c>
      <c r="O13" s="912" t="s">
        <v>30</v>
      </c>
      <c r="P13" s="912" t="s">
        <v>724</v>
      </c>
      <c r="Q13" s="905" t="s">
        <v>848</v>
      </c>
      <c r="R13" s="932" t="s">
        <v>312</v>
      </c>
    </row>
    <row r="14" spans="2:18" ht="76.5" x14ac:dyDescent="0.25">
      <c r="B14" s="344"/>
      <c r="C14" s="388" t="s">
        <v>241</v>
      </c>
      <c r="D14" s="388" t="s">
        <v>241</v>
      </c>
      <c r="E14" s="336">
        <v>348</v>
      </c>
      <c r="F14" s="388">
        <v>500</v>
      </c>
      <c r="G14" s="383" t="s">
        <v>242</v>
      </c>
      <c r="H14" s="335" t="s">
        <v>247</v>
      </c>
      <c r="I14" s="383" t="s">
        <v>243</v>
      </c>
      <c r="J14" s="383" t="s">
        <v>244</v>
      </c>
      <c r="K14" s="383" t="s">
        <v>767</v>
      </c>
      <c r="L14" s="383" t="s">
        <v>72</v>
      </c>
      <c r="M14" s="334">
        <f t="shared" si="0"/>
        <v>174000</v>
      </c>
      <c r="N14" s="301">
        <f t="shared" si="1"/>
        <v>174000</v>
      </c>
      <c r="O14" s="338" t="s">
        <v>246</v>
      </c>
      <c r="P14" s="338" t="s">
        <v>246</v>
      </c>
      <c r="Q14" s="905" t="s">
        <v>51</v>
      </c>
      <c r="R14" s="352" t="s">
        <v>307</v>
      </c>
    </row>
    <row r="15" spans="2:18" ht="76.5" x14ac:dyDescent="0.25">
      <c r="B15" s="344"/>
      <c r="C15" s="346" t="s">
        <v>248</v>
      </c>
      <c r="D15" s="346" t="s">
        <v>248</v>
      </c>
      <c r="E15" s="360">
        <v>1624</v>
      </c>
      <c r="F15" s="360">
        <v>3000</v>
      </c>
      <c r="G15" s="353" t="s">
        <v>242</v>
      </c>
      <c r="H15" s="354" t="s">
        <v>247</v>
      </c>
      <c r="I15" s="353" t="s">
        <v>243</v>
      </c>
      <c r="J15" s="353" t="s">
        <v>244</v>
      </c>
      <c r="K15" s="353" t="s">
        <v>767</v>
      </c>
      <c r="L15" s="353" t="s">
        <v>72</v>
      </c>
      <c r="M15" s="334">
        <f t="shared" si="0"/>
        <v>4872000</v>
      </c>
      <c r="N15" s="301">
        <f t="shared" si="1"/>
        <v>4872000</v>
      </c>
      <c r="O15" s="338" t="s">
        <v>246</v>
      </c>
      <c r="P15" s="338" t="s">
        <v>246</v>
      </c>
      <c r="Q15" s="905" t="s">
        <v>51</v>
      </c>
      <c r="R15" s="352" t="s">
        <v>307</v>
      </c>
    </row>
    <row r="16" spans="2:18" ht="76.5" x14ac:dyDescent="0.25">
      <c r="B16" s="344"/>
      <c r="C16" s="346" t="s">
        <v>249</v>
      </c>
      <c r="D16" s="346" t="s">
        <v>249</v>
      </c>
      <c r="E16" s="360">
        <v>928</v>
      </c>
      <c r="F16" s="360">
        <v>10000</v>
      </c>
      <c r="G16" s="353" t="s">
        <v>242</v>
      </c>
      <c r="H16" s="354" t="s">
        <v>247</v>
      </c>
      <c r="I16" s="353" t="s">
        <v>243</v>
      </c>
      <c r="J16" s="353" t="s">
        <v>244</v>
      </c>
      <c r="K16" s="353" t="s">
        <v>767</v>
      </c>
      <c r="L16" s="353" t="s">
        <v>72</v>
      </c>
      <c r="M16" s="334">
        <f t="shared" si="0"/>
        <v>9280000</v>
      </c>
      <c r="N16" s="301">
        <f t="shared" si="1"/>
        <v>9280000</v>
      </c>
      <c r="O16" s="338" t="s">
        <v>246</v>
      </c>
      <c r="P16" s="338" t="s">
        <v>246</v>
      </c>
      <c r="Q16" s="905" t="s">
        <v>51</v>
      </c>
      <c r="R16" s="352" t="s">
        <v>308</v>
      </c>
    </row>
    <row r="17" spans="2:19" ht="76.5" x14ac:dyDescent="0.25">
      <c r="B17" s="344"/>
      <c r="C17" s="346" t="s">
        <v>250</v>
      </c>
      <c r="D17" s="346" t="s">
        <v>250</v>
      </c>
      <c r="E17" s="1441">
        <v>2500</v>
      </c>
      <c r="F17" s="1441">
        <v>1250</v>
      </c>
      <c r="G17" s="353" t="s">
        <v>242</v>
      </c>
      <c r="H17" s="354" t="s">
        <v>247</v>
      </c>
      <c r="I17" s="353" t="s">
        <v>243</v>
      </c>
      <c r="J17" s="353" t="s">
        <v>244</v>
      </c>
      <c r="K17" s="353" t="s">
        <v>767</v>
      </c>
      <c r="L17" s="353" t="s">
        <v>72</v>
      </c>
      <c r="M17" s="334">
        <f t="shared" si="0"/>
        <v>3125000</v>
      </c>
      <c r="N17" s="301">
        <f t="shared" si="1"/>
        <v>3125000</v>
      </c>
      <c r="O17" s="338" t="s">
        <v>246</v>
      </c>
      <c r="P17" s="338" t="s">
        <v>246</v>
      </c>
      <c r="Q17" s="905" t="s">
        <v>51</v>
      </c>
      <c r="R17" s="352" t="s">
        <v>307</v>
      </c>
    </row>
    <row r="18" spans="2:19" ht="76.5" x14ac:dyDescent="0.25">
      <c r="B18" s="344"/>
      <c r="C18" s="346" t="s">
        <v>944</v>
      </c>
      <c r="D18" s="346" t="s">
        <v>944</v>
      </c>
      <c r="E18" s="360">
        <v>4495</v>
      </c>
      <c r="F18" s="360">
        <v>500</v>
      </c>
      <c r="G18" s="353" t="s">
        <v>251</v>
      </c>
      <c r="H18" s="354" t="s">
        <v>247</v>
      </c>
      <c r="I18" s="353" t="s">
        <v>243</v>
      </c>
      <c r="J18" s="353" t="s">
        <v>244</v>
      </c>
      <c r="K18" s="353" t="s">
        <v>767</v>
      </c>
      <c r="L18" s="353" t="s">
        <v>72</v>
      </c>
      <c r="M18" s="334">
        <f t="shared" si="0"/>
        <v>2247500</v>
      </c>
      <c r="N18" s="301">
        <f t="shared" si="1"/>
        <v>2247500</v>
      </c>
      <c r="O18" s="338" t="s">
        <v>246</v>
      </c>
      <c r="P18" s="338" t="s">
        <v>246</v>
      </c>
      <c r="Q18" s="905" t="s">
        <v>51</v>
      </c>
      <c r="R18" s="345" t="s">
        <v>245</v>
      </c>
    </row>
    <row r="19" spans="2:19" ht="76.5" x14ac:dyDescent="0.25">
      <c r="B19" s="344"/>
      <c r="C19" s="346" t="s">
        <v>252</v>
      </c>
      <c r="D19" s="346" t="s">
        <v>252</v>
      </c>
      <c r="E19" s="353">
        <v>928</v>
      </c>
      <c r="F19" s="353">
        <v>20</v>
      </c>
      <c r="G19" s="353" t="s">
        <v>242</v>
      </c>
      <c r="H19" s="354" t="s">
        <v>247</v>
      </c>
      <c r="I19" s="353" t="s">
        <v>243</v>
      </c>
      <c r="J19" s="353" t="s">
        <v>244</v>
      </c>
      <c r="K19" s="353" t="s">
        <v>767</v>
      </c>
      <c r="L19" s="353" t="s">
        <v>72</v>
      </c>
      <c r="M19" s="334">
        <f t="shared" si="0"/>
        <v>18560</v>
      </c>
      <c r="N19" s="301">
        <f t="shared" si="1"/>
        <v>18560</v>
      </c>
      <c r="O19" s="338" t="s">
        <v>246</v>
      </c>
      <c r="P19" s="338" t="s">
        <v>246</v>
      </c>
      <c r="Q19" s="905" t="s">
        <v>51</v>
      </c>
      <c r="R19" s="345" t="s">
        <v>245</v>
      </c>
    </row>
    <row r="20" spans="2:19" ht="76.5" x14ac:dyDescent="0.25">
      <c r="B20" s="344"/>
      <c r="C20" s="346" t="s">
        <v>253</v>
      </c>
      <c r="D20" s="346" t="s">
        <v>253</v>
      </c>
      <c r="E20" s="353">
        <v>1972</v>
      </c>
      <c r="F20" s="353">
        <v>150</v>
      </c>
      <c r="G20" s="353" t="s">
        <v>242</v>
      </c>
      <c r="H20" s="354" t="s">
        <v>247</v>
      </c>
      <c r="I20" s="353" t="s">
        <v>243</v>
      </c>
      <c r="J20" s="353" t="s">
        <v>244</v>
      </c>
      <c r="K20" s="353" t="s">
        <v>767</v>
      </c>
      <c r="L20" s="353" t="s">
        <v>72</v>
      </c>
      <c r="M20" s="334">
        <f t="shared" si="0"/>
        <v>295800</v>
      </c>
      <c r="N20" s="301">
        <f t="shared" si="1"/>
        <v>295800</v>
      </c>
      <c r="O20" s="338" t="s">
        <v>246</v>
      </c>
      <c r="P20" s="338" t="s">
        <v>246</v>
      </c>
      <c r="Q20" s="905" t="s">
        <v>51</v>
      </c>
      <c r="R20" s="345" t="s">
        <v>245</v>
      </c>
    </row>
    <row r="21" spans="2:19" ht="76.5" x14ac:dyDescent="0.25">
      <c r="B21" s="344"/>
      <c r="C21" s="346" t="s">
        <v>2386</v>
      </c>
      <c r="D21" s="346" t="s">
        <v>2386</v>
      </c>
      <c r="E21" s="353">
        <v>590</v>
      </c>
      <c r="F21" s="353">
        <v>400</v>
      </c>
      <c r="G21" s="353" t="s">
        <v>242</v>
      </c>
      <c r="H21" s="354" t="s">
        <v>247</v>
      </c>
      <c r="I21" s="353" t="s">
        <v>243</v>
      </c>
      <c r="J21" s="353" t="s">
        <v>244</v>
      </c>
      <c r="K21" s="353" t="s">
        <v>767</v>
      </c>
      <c r="L21" s="353" t="s">
        <v>72</v>
      </c>
      <c r="M21" s="334">
        <f t="shared" si="0"/>
        <v>236000</v>
      </c>
      <c r="N21" s="301">
        <f t="shared" si="1"/>
        <v>236000</v>
      </c>
      <c r="O21" s="338" t="s">
        <v>246</v>
      </c>
      <c r="P21" s="338" t="s">
        <v>246</v>
      </c>
      <c r="Q21" s="905" t="s">
        <v>51</v>
      </c>
      <c r="R21" s="345" t="s">
        <v>245</v>
      </c>
    </row>
    <row r="22" spans="2:19" ht="76.5" x14ac:dyDescent="0.25">
      <c r="B22" s="344"/>
      <c r="C22" s="346" t="s">
        <v>254</v>
      </c>
      <c r="D22" s="346" t="s">
        <v>254</v>
      </c>
      <c r="E22" s="353">
        <v>2204</v>
      </c>
      <c r="F22" s="353">
        <v>1200</v>
      </c>
      <c r="G22" s="353" t="s">
        <v>242</v>
      </c>
      <c r="H22" s="354" t="s">
        <v>247</v>
      </c>
      <c r="I22" s="353" t="s">
        <v>243</v>
      </c>
      <c r="J22" s="353" t="s">
        <v>244</v>
      </c>
      <c r="K22" s="353" t="s">
        <v>767</v>
      </c>
      <c r="L22" s="353" t="s">
        <v>72</v>
      </c>
      <c r="M22" s="334">
        <f t="shared" si="0"/>
        <v>2644800</v>
      </c>
      <c r="N22" s="301">
        <f t="shared" si="1"/>
        <v>2644800</v>
      </c>
      <c r="O22" s="338" t="s">
        <v>246</v>
      </c>
      <c r="P22" s="338" t="s">
        <v>246</v>
      </c>
      <c r="Q22" s="905" t="s">
        <v>51</v>
      </c>
      <c r="R22" s="345" t="s">
        <v>245</v>
      </c>
    </row>
    <row r="23" spans="2:19" ht="76.5" x14ac:dyDescent="0.25">
      <c r="B23" s="344"/>
      <c r="C23" s="346" t="s">
        <v>262</v>
      </c>
      <c r="D23" s="346" t="s">
        <v>262</v>
      </c>
      <c r="E23" s="353">
        <v>5336</v>
      </c>
      <c r="F23" s="353">
        <v>100</v>
      </c>
      <c r="G23" s="353" t="s">
        <v>242</v>
      </c>
      <c r="H23" s="354" t="s">
        <v>247</v>
      </c>
      <c r="I23" s="353" t="s">
        <v>243</v>
      </c>
      <c r="J23" s="353" t="s">
        <v>244</v>
      </c>
      <c r="K23" s="353" t="s">
        <v>767</v>
      </c>
      <c r="L23" s="353" t="s">
        <v>72</v>
      </c>
      <c r="M23" s="334">
        <f t="shared" si="0"/>
        <v>533600</v>
      </c>
      <c r="N23" s="301">
        <f t="shared" si="1"/>
        <v>533600</v>
      </c>
      <c r="O23" s="338" t="s">
        <v>246</v>
      </c>
      <c r="P23" s="338" t="s">
        <v>246</v>
      </c>
      <c r="Q23" s="905" t="s">
        <v>51</v>
      </c>
      <c r="R23" s="345" t="s">
        <v>309</v>
      </c>
      <c r="S23" s="345" t="s">
        <v>309</v>
      </c>
    </row>
    <row r="24" spans="2:19" ht="76.5" x14ac:dyDescent="0.25">
      <c r="B24" s="344"/>
      <c r="C24" s="346" t="s">
        <v>256</v>
      </c>
      <c r="D24" s="346" t="s">
        <v>256</v>
      </c>
      <c r="E24" s="353">
        <v>3103</v>
      </c>
      <c r="F24" s="353">
        <v>200</v>
      </c>
      <c r="G24" s="353" t="s">
        <v>242</v>
      </c>
      <c r="H24" s="354" t="s">
        <v>247</v>
      </c>
      <c r="I24" s="353" t="s">
        <v>243</v>
      </c>
      <c r="J24" s="353" t="s">
        <v>244</v>
      </c>
      <c r="K24" s="353" t="s">
        <v>767</v>
      </c>
      <c r="L24" s="353" t="s">
        <v>72</v>
      </c>
      <c r="M24" s="334">
        <f t="shared" si="0"/>
        <v>620600</v>
      </c>
      <c r="N24" s="301">
        <f t="shared" si="1"/>
        <v>620600</v>
      </c>
      <c r="O24" s="338" t="s">
        <v>246</v>
      </c>
      <c r="P24" s="338" t="s">
        <v>246</v>
      </c>
      <c r="Q24" s="905" t="s">
        <v>51</v>
      </c>
      <c r="R24" s="345" t="s">
        <v>245</v>
      </c>
    </row>
    <row r="25" spans="2:19" ht="76.5" x14ac:dyDescent="0.25">
      <c r="B25" s="344"/>
      <c r="C25" s="346" t="s">
        <v>257</v>
      </c>
      <c r="D25" s="346" t="s">
        <v>257</v>
      </c>
      <c r="E25" s="353">
        <v>27985</v>
      </c>
      <c r="F25" s="353">
        <v>0</v>
      </c>
      <c r="G25" s="353" t="s">
        <v>242</v>
      </c>
      <c r="H25" s="354" t="s">
        <v>247</v>
      </c>
      <c r="I25" s="353" t="s">
        <v>243</v>
      </c>
      <c r="J25" s="353" t="s">
        <v>244</v>
      </c>
      <c r="K25" s="353" t="s">
        <v>767</v>
      </c>
      <c r="L25" s="353" t="s">
        <v>72</v>
      </c>
      <c r="M25" s="334">
        <f t="shared" si="0"/>
        <v>0</v>
      </c>
      <c r="N25" s="301">
        <f t="shared" si="1"/>
        <v>0</v>
      </c>
      <c r="O25" s="338" t="s">
        <v>246</v>
      </c>
      <c r="P25" s="338" t="s">
        <v>246</v>
      </c>
      <c r="Q25" s="905" t="s">
        <v>51</v>
      </c>
      <c r="R25" s="345" t="s">
        <v>245</v>
      </c>
    </row>
    <row r="26" spans="2:19" ht="76.5" x14ac:dyDescent="0.25">
      <c r="B26" s="344"/>
      <c r="C26" s="346" t="s">
        <v>255</v>
      </c>
      <c r="D26" s="346" t="s">
        <v>255</v>
      </c>
      <c r="E26" s="353">
        <v>39440</v>
      </c>
      <c r="F26" s="353">
        <v>6</v>
      </c>
      <c r="G26" s="353" t="s">
        <v>311</v>
      </c>
      <c r="H26" s="354" t="s">
        <v>247</v>
      </c>
      <c r="I26" s="353" t="s">
        <v>243</v>
      </c>
      <c r="J26" s="353" t="s">
        <v>244</v>
      </c>
      <c r="K26" s="353" t="s">
        <v>767</v>
      </c>
      <c r="L26" s="353" t="s">
        <v>72</v>
      </c>
      <c r="M26" s="334">
        <f t="shared" si="0"/>
        <v>236640</v>
      </c>
      <c r="N26" s="301">
        <f t="shared" si="1"/>
        <v>236640</v>
      </c>
      <c r="O26" s="338" t="s">
        <v>246</v>
      </c>
      <c r="P26" s="338" t="s">
        <v>246</v>
      </c>
      <c r="Q26" s="905" t="s">
        <v>51</v>
      </c>
      <c r="R26" s="345" t="s">
        <v>245</v>
      </c>
    </row>
    <row r="27" spans="2:19" ht="76.5" x14ac:dyDescent="0.25">
      <c r="B27" s="344"/>
      <c r="C27" s="346" t="s">
        <v>260</v>
      </c>
      <c r="D27" s="346" t="s">
        <v>260</v>
      </c>
      <c r="E27" s="353">
        <v>319</v>
      </c>
      <c r="F27" s="353">
        <v>150</v>
      </c>
      <c r="G27" s="353" t="s">
        <v>242</v>
      </c>
      <c r="H27" s="354" t="s">
        <v>247</v>
      </c>
      <c r="I27" s="353" t="s">
        <v>243</v>
      </c>
      <c r="J27" s="353" t="s">
        <v>244</v>
      </c>
      <c r="K27" s="353" t="s">
        <v>767</v>
      </c>
      <c r="L27" s="353" t="s">
        <v>72</v>
      </c>
      <c r="M27" s="334">
        <f t="shared" si="0"/>
        <v>47850</v>
      </c>
      <c r="N27" s="301">
        <f t="shared" si="1"/>
        <v>47850</v>
      </c>
      <c r="O27" s="338" t="s">
        <v>246</v>
      </c>
      <c r="P27" s="338" t="s">
        <v>246</v>
      </c>
      <c r="Q27" s="905" t="s">
        <v>51</v>
      </c>
      <c r="R27" s="345" t="s">
        <v>245</v>
      </c>
    </row>
    <row r="28" spans="2:19" ht="76.5" x14ac:dyDescent="0.25">
      <c r="B28" s="344"/>
      <c r="C28" s="346" t="s">
        <v>261</v>
      </c>
      <c r="D28" s="346" t="s">
        <v>261</v>
      </c>
      <c r="E28" s="353">
        <v>1044</v>
      </c>
      <c r="F28" s="353">
        <v>200</v>
      </c>
      <c r="G28" s="353" t="s">
        <v>242</v>
      </c>
      <c r="H28" s="354" t="s">
        <v>247</v>
      </c>
      <c r="I28" s="353" t="s">
        <v>243</v>
      </c>
      <c r="J28" s="353" t="s">
        <v>244</v>
      </c>
      <c r="K28" s="353" t="s">
        <v>767</v>
      </c>
      <c r="L28" s="353" t="s">
        <v>72</v>
      </c>
      <c r="M28" s="334">
        <f t="shared" si="0"/>
        <v>208800</v>
      </c>
      <c r="N28" s="301">
        <f t="shared" si="1"/>
        <v>208800</v>
      </c>
      <c r="O28" s="338" t="s">
        <v>246</v>
      </c>
      <c r="P28" s="338" t="s">
        <v>246</v>
      </c>
      <c r="Q28" s="905" t="s">
        <v>51</v>
      </c>
      <c r="R28" s="345" t="s">
        <v>310</v>
      </c>
    </row>
    <row r="29" spans="2:19" ht="76.5" x14ac:dyDescent="0.25">
      <c r="B29" s="344"/>
      <c r="C29" s="346" t="s">
        <v>258</v>
      </c>
      <c r="D29" s="346" t="s">
        <v>258</v>
      </c>
      <c r="E29" s="353">
        <v>725</v>
      </c>
      <c r="F29" s="353">
        <v>175</v>
      </c>
      <c r="G29" s="353" t="s">
        <v>242</v>
      </c>
      <c r="H29" s="354" t="s">
        <v>247</v>
      </c>
      <c r="I29" s="353" t="s">
        <v>243</v>
      </c>
      <c r="J29" s="353" t="s">
        <v>244</v>
      </c>
      <c r="K29" s="353" t="s">
        <v>767</v>
      </c>
      <c r="L29" s="353" t="s">
        <v>72</v>
      </c>
      <c r="M29" s="334">
        <f t="shared" si="0"/>
        <v>126875</v>
      </c>
      <c r="N29" s="301">
        <f t="shared" si="1"/>
        <v>126875</v>
      </c>
      <c r="O29" s="338" t="s">
        <v>246</v>
      </c>
      <c r="P29" s="338" t="s">
        <v>246</v>
      </c>
      <c r="Q29" s="905" t="s">
        <v>51</v>
      </c>
      <c r="R29" s="345" t="s">
        <v>245</v>
      </c>
    </row>
    <row r="30" spans="2:19" ht="102" x14ac:dyDescent="0.25">
      <c r="B30" s="344"/>
      <c r="C30" s="346" t="s">
        <v>263</v>
      </c>
      <c r="D30" s="346" t="s">
        <v>263</v>
      </c>
      <c r="E30" s="353">
        <v>4698</v>
      </c>
      <c r="F30" s="353">
        <v>400</v>
      </c>
      <c r="G30" s="353" t="s">
        <v>242</v>
      </c>
      <c r="H30" s="354" t="s">
        <v>247</v>
      </c>
      <c r="I30" s="353" t="s">
        <v>243</v>
      </c>
      <c r="J30" s="353" t="s">
        <v>244</v>
      </c>
      <c r="K30" s="353" t="s">
        <v>767</v>
      </c>
      <c r="L30" s="353" t="s">
        <v>72</v>
      </c>
      <c r="M30" s="334">
        <f t="shared" si="0"/>
        <v>1879200</v>
      </c>
      <c r="N30" s="301">
        <f t="shared" si="1"/>
        <v>1879200</v>
      </c>
      <c r="O30" s="338" t="s">
        <v>246</v>
      </c>
      <c r="P30" s="338" t="s">
        <v>246</v>
      </c>
      <c r="Q30" s="905" t="s">
        <v>51</v>
      </c>
      <c r="R30" s="345" t="s">
        <v>310</v>
      </c>
    </row>
    <row r="31" spans="2:19" ht="76.5" x14ac:dyDescent="0.25">
      <c r="B31" s="344"/>
      <c r="C31" s="346" t="s">
        <v>2387</v>
      </c>
      <c r="D31" s="346" t="s">
        <v>2387</v>
      </c>
      <c r="E31" s="353">
        <v>46400</v>
      </c>
      <c r="F31" s="353">
        <v>10</v>
      </c>
      <c r="G31" s="353" t="s">
        <v>2388</v>
      </c>
      <c r="H31" s="354" t="s">
        <v>247</v>
      </c>
      <c r="I31" s="353" t="s">
        <v>243</v>
      </c>
      <c r="J31" s="353" t="s">
        <v>244</v>
      </c>
      <c r="K31" s="353" t="s">
        <v>767</v>
      </c>
      <c r="L31" s="353" t="s">
        <v>72</v>
      </c>
      <c r="M31" s="334">
        <f t="shared" si="0"/>
        <v>464000</v>
      </c>
      <c r="N31" s="301">
        <f t="shared" si="1"/>
        <v>464000</v>
      </c>
      <c r="O31" s="338" t="s">
        <v>246</v>
      </c>
      <c r="P31" s="338" t="s">
        <v>246</v>
      </c>
      <c r="Q31" s="905" t="s">
        <v>51</v>
      </c>
      <c r="R31" s="337" t="s">
        <v>245</v>
      </c>
    </row>
    <row r="32" spans="2:19" ht="76.5" x14ac:dyDescent="0.25">
      <c r="B32" s="344"/>
      <c r="C32" s="346" t="s">
        <v>2389</v>
      </c>
      <c r="D32" s="346" t="s">
        <v>2389</v>
      </c>
      <c r="E32" s="353">
        <v>52200</v>
      </c>
      <c r="F32" s="353">
        <v>5</v>
      </c>
      <c r="G32" s="353" t="s">
        <v>2388</v>
      </c>
      <c r="H32" s="354" t="s">
        <v>247</v>
      </c>
      <c r="I32" s="353" t="s">
        <v>243</v>
      </c>
      <c r="J32" s="353" t="s">
        <v>244</v>
      </c>
      <c r="K32" s="353" t="s">
        <v>767</v>
      </c>
      <c r="L32" s="353" t="s">
        <v>72</v>
      </c>
      <c r="M32" s="334">
        <f t="shared" si="0"/>
        <v>261000</v>
      </c>
      <c r="N32" s="301">
        <f t="shared" si="1"/>
        <v>261000</v>
      </c>
      <c r="O32" s="338" t="s">
        <v>246</v>
      </c>
      <c r="P32" s="338" t="s">
        <v>246</v>
      </c>
      <c r="Q32" s="905" t="s">
        <v>51</v>
      </c>
      <c r="R32" s="338" t="s">
        <v>245</v>
      </c>
    </row>
    <row r="33" spans="2:18" ht="76.5" x14ac:dyDescent="0.25">
      <c r="B33" s="344"/>
      <c r="C33" s="346" t="s">
        <v>2390</v>
      </c>
      <c r="D33" s="346" t="s">
        <v>2390</v>
      </c>
      <c r="E33" s="353">
        <v>1972</v>
      </c>
      <c r="F33" s="353">
        <v>400</v>
      </c>
      <c r="G33" s="353" t="s">
        <v>242</v>
      </c>
      <c r="H33" s="354" t="s">
        <v>247</v>
      </c>
      <c r="I33" s="353" t="s">
        <v>243</v>
      </c>
      <c r="J33" s="353" t="s">
        <v>244</v>
      </c>
      <c r="K33" s="353" t="s">
        <v>767</v>
      </c>
      <c r="L33" s="353" t="s">
        <v>72</v>
      </c>
      <c r="M33" s="334">
        <f t="shared" si="0"/>
        <v>788800</v>
      </c>
      <c r="N33" s="301">
        <f t="shared" si="1"/>
        <v>788800</v>
      </c>
      <c r="O33" s="338" t="s">
        <v>246</v>
      </c>
      <c r="P33" s="338" t="s">
        <v>246</v>
      </c>
      <c r="Q33" s="905" t="s">
        <v>51</v>
      </c>
      <c r="R33" s="338" t="s">
        <v>245</v>
      </c>
    </row>
    <row r="34" spans="2:18" ht="76.5" x14ac:dyDescent="0.25">
      <c r="B34" s="344"/>
      <c r="C34" s="346" t="s">
        <v>2391</v>
      </c>
      <c r="D34" s="346" t="s">
        <v>2391</v>
      </c>
      <c r="E34" s="353">
        <v>27985</v>
      </c>
      <c r="F34" s="353">
        <v>80</v>
      </c>
      <c r="G34" s="353" t="s">
        <v>242</v>
      </c>
      <c r="H34" s="354" t="s">
        <v>247</v>
      </c>
      <c r="I34" s="353" t="s">
        <v>243</v>
      </c>
      <c r="J34" s="353" t="s">
        <v>244</v>
      </c>
      <c r="K34" s="353" t="s">
        <v>767</v>
      </c>
      <c r="L34" s="353" t="s">
        <v>72</v>
      </c>
      <c r="M34" s="334">
        <f t="shared" si="0"/>
        <v>2238800</v>
      </c>
      <c r="N34" s="301">
        <f t="shared" si="1"/>
        <v>2238800</v>
      </c>
      <c r="O34" s="338" t="s">
        <v>246</v>
      </c>
      <c r="P34" s="338" t="s">
        <v>246</v>
      </c>
      <c r="Q34" s="905" t="s">
        <v>51</v>
      </c>
      <c r="R34" s="338" t="s">
        <v>245</v>
      </c>
    </row>
    <row r="35" spans="2:18" ht="76.5" x14ac:dyDescent="0.25">
      <c r="B35" s="344"/>
      <c r="C35" s="346" t="s">
        <v>264</v>
      </c>
      <c r="D35" s="346" t="s">
        <v>264</v>
      </c>
      <c r="E35" s="353">
        <v>203000</v>
      </c>
      <c r="F35" s="353">
        <v>5</v>
      </c>
      <c r="G35" s="353" t="s">
        <v>242</v>
      </c>
      <c r="H35" s="354" t="s">
        <v>247</v>
      </c>
      <c r="I35" s="353" t="s">
        <v>243</v>
      </c>
      <c r="J35" s="353" t="s">
        <v>244</v>
      </c>
      <c r="K35" s="353" t="s">
        <v>767</v>
      </c>
      <c r="L35" s="353" t="s">
        <v>72</v>
      </c>
      <c r="M35" s="334">
        <f t="shared" si="0"/>
        <v>1015000</v>
      </c>
      <c r="N35" s="301">
        <f t="shared" si="1"/>
        <v>1015000</v>
      </c>
      <c r="O35" s="338" t="s">
        <v>246</v>
      </c>
      <c r="P35" s="338" t="s">
        <v>246</v>
      </c>
      <c r="Q35" s="905" t="s">
        <v>51</v>
      </c>
      <c r="R35" s="338" t="s">
        <v>245</v>
      </c>
    </row>
    <row r="36" spans="2:18" ht="76.5" x14ac:dyDescent="0.25">
      <c r="B36" s="344"/>
      <c r="C36" s="346" t="s">
        <v>265</v>
      </c>
      <c r="D36" s="346" t="s">
        <v>265</v>
      </c>
      <c r="E36" s="353">
        <v>493</v>
      </c>
      <c r="F36" s="353">
        <v>75</v>
      </c>
      <c r="G36" s="353" t="s">
        <v>242</v>
      </c>
      <c r="H36" s="354" t="s">
        <v>247</v>
      </c>
      <c r="I36" s="353" t="s">
        <v>243</v>
      </c>
      <c r="J36" s="353" t="s">
        <v>244</v>
      </c>
      <c r="K36" s="353" t="s">
        <v>767</v>
      </c>
      <c r="L36" s="353" t="s">
        <v>72</v>
      </c>
      <c r="M36" s="334">
        <f t="shared" si="0"/>
        <v>36975</v>
      </c>
      <c r="N36" s="301">
        <f t="shared" si="1"/>
        <v>36975</v>
      </c>
      <c r="O36" s="338" t="s">
        <v>246</v>
      </c>
      <c r="P36" s="338" t="s">
        <v>246</v>
      </c>
      <c r="Q36" s="905" t="s">
        <v>51</v>
      </c>
      <c r="R36" s="338" t="s">
        <v>245</v>
      </c>
    </row>
    <row r="37" spans="2:18" ht="76.5" x14ac:dyDescent="0.25">
      <c r="B37" s="344"/>
      <c r="C37" s="346" t="s">
        <v>266</v>
      </c>
      <c r="D37" s="346" t="s">
        <v>266</v>
      </c>
      <c r="E37" s="353">
        <v>1740</v>
      </c>
      <c r="F37" s="353">
        <v>75</v>
      </c>
      <c r="G37" s="353" t="s">
        <v>242</v>
      </c>
      <c r="H37" s="354" t="s">
        <v>247</v>
      </c>
      <c r="I37" s="353" t="s">
        <v>243</v>
      </c>
      <c r="J37" s="353" t="s">
        <v>244</v>
      </c>
      <c r="K37" s="353" t="s">
        <v>767</v>
      </c>
      <c r="L37" s="353" t="s">
        <v>72</v>
      </c>
      <c r="M37" s="334">
        <f t="shared" si="0"/>
        <v>130500</v>
      </c>
      <c r="N37" s="301">
        <f t="shared" si="1"/>
        <v>130500</v>
      </c>
      <c r="O37" s="338" t="s">
        <v>246</v>
      </c>
      <c r="P37" s="338" t="s">
        <v>246</v>
      </c>
      <c r="Q37" s="905" t="s">
        <v>51</v>
      </c>
      <c r="R37" s="338" t="s">
        <v>245</v>
      </c>
    </row>
    <row r="38" spans="2:18" ht="76.5" x14ac:dyDescent="0.25">
      <c r="B38" s="344"/>
      <c r="C38" s="346" t="s">
        <v>267</v>
      </c>
      <c r="D38" s="346" t="s">
        <v>267</v>
      </c>
      <c r="E38" s="353">
        <v>2088</v>
      </c>
      <c r="F38" s="353">
        <v>200</v>
      </c>
      <c r="G38" s="353" t="s">
        <v>242</v>
      </c>
      <c r="H38" s="354" t="s">
        <v>247</v>
      </c>
      <c r="I38" s="353" t="s">
        <v>243</v>
      </c>
      <c r="J38" s="353" t="s">
        <v>244</v>
      </c>
      <c r="K38" s="353" t="s">
        <v>767</v>
      </c>
      <c r="L38" s="353" t="s">
        <v>72</v>
      </c>
      <c r="M38" s="334">
        <f t="shared" si="0"/>
        <v>417600</v>
      </c>
      <c r="N38" s="301">
        <f t="shared" si="1"/>
        <v>417600</v>
      </c>
      <c r="O38" s="338" t="s">
        <v>246</v>
      </c>
      <c r="P38" s="338" t="s">
        <v>246</v>
      </c>
      <c r="Q38" s="905" t="s">
        <v>51</v>
      </c>
      <c r="R38" s="338" t="s">
        <v>245</v>
      </c>
    </row>
    <row r="39" spans="2:18" ht="76.5" x14ac:dyDescent="0.25">
      <c r="B39" s="344"/>
      <c r="C39" s="346" t="s">
        <v>2392</v>
      </c>
      <c r="D39" s="346" t="s">
        <v>2392</v>
      </c>
      <c r="E39" s="353">
        <v>4611</v>
      </c>
      <c r="F39" s="353">
        <v>100</v>
      </c>
      <c r="G39" s="353" t="s">
        <v>242</v>
      </c>
      <c r="H39" s="354" t="s">
        <v>247</v>
      </c>
      <c r="I39" s="353" t="s">
        <v>243</v>
      </c>
      <c r="J39" s="353" t="s">
        <v>244</v>
      </c>
      <c r="K39" s="353" t="s">
        <v>767</v>
      </c>
      <c r="L39" s="353" t="s">
        <v>72</v>
      </c>
      <c r="M39" s="334">
        <f t="shared" si="0"/>
        <v>461100</v>
      </c>
      <c r="N39" s="301">
        <f t="shared" si="1"/>
        <v>461100</v>
      </c>
      <c r="O39" s="338" t="s">
        <v>246</v>
      </c>
      <c r="P39" s="338" t="s">
        <v>246</v>
      </c>
      <c r="Q39" s="905" t="s">
        <v>51</v>
      </c>
      <c r="R39" s="338" t="s">
        <v>245</v>
      </c>
    </row>
    <row r="40" spans="2:18" ht="76.5" x14ac:dyDescent="0.25">
      <c r="B40" s="344"/>
      <c r="C40" s="346" t="s">
        <v>2393</v>
      </c>
      <c r="D40" s="346" t="s">
        <v>2393</v>
      </c>
      <c r="E40" s="353">
        <v>9164</v>
      </c>
      <c r="F40" s="353">
        <v>50</v>
      </c>
      <c r="G40" s="353" t="s">
        <v>242</v>
      </c>
      <c r="H40" s="354" t="s">
        <v>247</v>
      </c>
      <c r="I40" s="353" t="s">
        <v>243</v>
      </c>
      <c r="J40" s="353" t="s">
        <v>244</v>
      </c>
      <c r="K40" s="353" t="s">
        <v>767</v>
      </c>
      <c r="L40" s="353" t="s">
        <v>72</v>
      </c>
      <c r="M40" s="334">
        <f t="shared" si="0"/>
        <v>458200</v>
      </c>
      <c r="N40" s="301">
        <f t="shared" si="1"/>
        <v>458200</v>
      </c>
      <c r="O40" s="338" t="s">
        <v>246</v>
      </c>
      <c r="P40" s="338" t="s">
        <v>246</v>
      </c>
      <c r="Q40" s="905" t="s">
        <v>51</v>
      </c>
      <c r="R40" s="338" t="s">
        <v>245</v>
      </c>
    </row>
    <row r="41" spans="2:18" ht="76.5" x14ac:dyDescent="0.25">
      <c r="B41" s="344"/>
      <c r="C41" s="346" t="s">
        <v>272</v>
      </c>
      <c r="D41" s="346" t="s">
        <v>272</v>
      </c>
      <c r="E41" s="353">
        <v>9396</v>
      </c>
      <c r="F41" s="353">
        <v>90</v>
      </c>
      <c r="G41" s="353" t="s">
        <v>242</v>
      </c>
      <c r="H41" s="354" t="s">
        <v>247</v>
      </c>
      <c r="I41" s="353" t="s">
        <v>243</v>
      </c>
      <c r="J41" s="353" t="s">
        <v>244</v>
      </c>
      <c r="K41" s="353" t="s">
        <v>767</v>
      </c>
      <c r="L41" s="353" t="s">
        <v>72</v>
      </c>
      <c r="M41" s="334">
        <f t="shared" si="0"/>
        <v>845640</v>
      </c>
      <c r="N41" s="301">
        <f t="shared" si="1"/>
        <v>845640</v>
      </c>
      <c r="O41" s="338" t="s">
        <v>246</v>
      </c>
      <c r="P41" s="338" t="s">
        <v>246</v>
      </c>
      <c r="Q41" s="905" t="s">
        <v>51</v>
      </c>
      <c r="R41" s="338" t="s">
        <v>245</v>
      </c>
    </row>
    <row r="42" spans="2:18" ht="76.5" x14ac:dyDescent="0.25">
      <c r="B42" s="344"/>
      <c r="C42" s="346" t="s">
        <v>268</v>
      </c>
      <c r="D42" s="346" t="s">
        <v>268</v>
      </c>
      <c r="E42" s="353">
        <v>1450</v>
      </c>
      <c r="F42" s="353">
        <v>75</v>
      </c>
      <c r="G42" s="353" t="s">
        <v>242</v>
      </c>
      <c r="H42" s="354" t="s">
        <v>247</v>
      </c>
      <c r="I42" s="353" t="s">
        <v>243</v>
      </c>
      <c r="J42" s="353" t="s">
        <v>244</v>
      </c>
      <c r="K42" s="353" t="s">
        <v>767</v>
      </c>
      <c r="L42" s="353" t="s">
        <v>72</v>
      </c>
      <c r="M42" s="334">
        <f t="shared" ref="M42:M72" si="2">SUM(E42*F42)</f>
        <v>108750</v>
      </c>
      <c r="N42" s="301">
        <f t="shared" si="1"/>
        <v>108750</v>
      </c>
      <c r="O42" s="338" t="s">
        <v>246</v>
      </c>
      <c r="P42" s="338" t="s">
        <v>246</v>
      </c>
      <c r="Q42" s="905" t="s">
        <v>51</v>
      </c>
      <c r="R42" s="338" t="s">
        <v>245</v>
      </c>
    </row>
    <row r="43" spans="2:18" ht="76.5" x14ac:dyDescent="0.25">
      <c r="B43" s="344"/>
      <c r="C43" s="346" t="s">
        <v>259</v>
      </c>
      <c r="D43" s="346" t="s">
        <v>259</v>
      </c>
      <c r="E43" s="353">
        <v>783</v>
      </c>
      <c r="F43" s="353">
        <v>20</v>
      </c>
      <c r="G43" s="353" t="s">
        <v>242</v>
      </c>
      <c r="H43" s="354" t="s">
        <v>247</v>
      </c>
      <c r="I43" s="353" t="s">
        <v>243</v>
      </c>
      <c r="J43" s="353" t="s">
        <v>244</v>
      </c>
      <c r="K43" s="353" t="s">
        <v>767</v>
      </c>
      <c r="L43" s="353" t="s">
        <v>72</v>
      </c>
      <c r="M43" s="334">
        <f t="shared" si="2"/>
        <v>15660</v>
      </c>
      <c r="N43" s="301">
        <f t="shared" si="1"/>
        <v>15660</v>
      </c>
      <c r="O43" s="338" t="s">
        <v>246</v>
      </c>
      <c r="P43" s="338" t="s">
        <v>246</v>
      </c>
      <c r="Q43" s="905" t="s">
        <v>51</v>
      </c>
      <c r="R43" s="345" t="s">
        <v>245</v>
      </c>
    </row>
    <row r="44" spans="2:18" ht="76.5" x14ac:dyDescent="0.25">
      <c r="B44" s="344"/>
      <c r="C44" s="346" t="s">
        <v>269</v>
      </c>
      <c r="D44" s="346" t="s">
        <v>269</v>
      </c>
      <c r="E44" s="353">
        <v>928</v>
      </c>
      <c r="F44" s="353">
        <v>120</v>
      </c>
      <c r="G44" s="353" t="s">
        <v>242</v>
      </c>
      <c r="H44" s="354" t="s">
        <v>247</v>
      </c>
      <c r="I44" s="353" t="s">
        <v>243</v>
      </c>
      <c r="J44" s="353" t="s">
        <v>244</v>
      </c>
      <c r="K44" s="353" t="s">
        <v>767</v>
      </c>
      <c r="L44" s="353" t="s">
        <v>72</v>
      </c>
      <c r="M44" s="334">
        <f t="shared" si="2"/>
        <v>111360</v>
      </c>
      <c r="N44" s="301">
        <f t="shared" si="1"/>
        <v>111360</v>
      </c>
      <c r="O44" s="338" t="s">
        <v>246</v>
      </c>
      <c r="P44" s="338" t="s">
        <v>246</v>
      </c>
      <c r="Q44" s="905" t="s">
        <v>51</v>
      </c>
      <c r="R44" s="338" t="s">
        <v>245</v>
      </c>
    </row>
    <row r="45" spans="2:18" ht="76.5" x14ac:dyDescent="0.25">
      <c r="B45" s="344"/>
      <c r="C45" s="346" t="s">
        <v>276</v>
      </c>
      <c r="D45" s="346" t="s">
        <v>276</v>
      </c>
      <c r="E45" s="353">
        <v>1160</v>
      </c>
      <c r="F45" s="353">
        <v>200</v>
      </c>
      <c r="G45" s="353" t="s">
        <v>242</v>
      </c>
      <c r="H45" s="354" t="s">
        <v>247</v>
      </c>
      <c r="I45" s="353" t="s">
        <v>243</v>
      </c>
      <c r="J45" s="353" t="s">
        <v>244</v>
      </c>
      <c r="K45" s="353" t="s">
        <v>767</v>
      </c>
      <c r="L45" s="353" t="s">
        <v>72</v>
      </c>
      <c r="M45" s="334">
        <f t="shared" si="2"/>
        <v>232000</v>
      </c>
      <c r="N45" s="301">
        <f t="shared" si="1"/>
        <v>232000</v>
      </c>
      <c r="O45" s="338" t="s">
        <v>246</v>
      </c>
      <c r="P45" s="338" t="s">
        <v>246</v>
      </c>
      <c r="Q45" s="905" t="s">
        <v>51</v>
      </c>
      <c r="R45" s="338" t="s">
        <v>245</v>
      </c>
    </row>
    <row r="46" spans="2:18" ht="76.5" x14ac:dyDescent="0.25">
      <c r="B46" s="344"/>
      <c r="C46" s="346" t="s">
        <v>278</v>
      </c>
      <c r="D46" s="346" t="s">
        <v>278</v>
      </c>
      <c r="E46" s="353">
        <v>3190</v>
      </c>
      <c r="F46" s="353">
        <v>15</v>
      </c>
      <c r="G46" s="353" t="s">
        <v>242</v>
      </c>
      <c r="H46" s="354" t="s">
        <v>247</v>
      </c>
      <c r="I46" s="353" t="s">
        <v>243</v>
      </c>
      <c r="J46" s="353" t="s">
        <v>244</v>
      </c>
      <c r="K46" s="353" t="s">
        <v>767</v>
      </c>
      <c r="L46" s="353" t="s">
        <v>72</v>
      </c>
      <c r="M46" s="334">
        <f t="shared" si="2"/>
        <v>47850</v>
      </c>
      <c r="N46" s="301">
        <f t="shared" si="1"/>
        <v>47850</v>
      </c>
      <c r="O46" s="338" t="s">
        <v>246</v>
      </c>
      <c r="P46" s="338" t="s">
        <v>246</v>
      </c>
      <c r="Q46" s="905" t="s">
        <v>51</v>
      </c>
      <c r="R46" s="338" t="s">
        <v>245</v>
      </c>
    </row>
    <row r="47" spans="2:18" ht="76.5" x14ac:dyDescent="0.25">
      <c r="B47" s="344"/>
      <c r="C47" s="346" t="s">
        <v>273</v>
      </c>
      <c r="D47" s="346" t="s">
        <v>273</v>
      </c>
      <c r="E47" s="353">
        <v>185600</v>
      </c>
      <c r="F47" s="353">
        <v>2</v>
      </c>
      <c r="G47" s="353" t="s">
        <v>242</v>
      </c>
      <c r="H47" s="354" t="s">
        <v>247</v>
      </c>
      <c r="I47" s="353" t="s">
        <v>243</v>
      </c>
      <c r="J47" s="353" t="s">
        <v>244</v>
      </c>
      <c r="K47" s="353" t="s">
        <v>767</v>
      </c>
      <c r="L47" s="353" t="s">
        <v>72</v>
      </c>
      <c r="M47" s="334">
        <f t="shared" si="2"/>
        <v>371200</v>
      </c>
      <c r="N47" s="301">
        <f t="shared" si="1"/>
        <v>371200</v>
      </c>
      <c r="O47" s="338" t="s">
        <v>246</v>
      </c>
      <c r="P47" s="338" t="s">
        <v>246</v>
      </c>
      <c r="Q47" s="905" t="s">
        <v>51</v>
      </c>
      <c r="R47" s="338" t="s">
        <v>245</v>
      </c>
    </row>
    <row r="48" spans="2:18" ht="76.5" x14ac:dyDescent="0.25">
      <c r="B48" s="344"/>
      <c r="C48" s="346" t="s">
        <v>274</v>
      </c>
      <c r="D48" s="346" t="s">
        <v>274</v>
      </c>
      <c r="E48" s="353">
        <v>783</v>
      </c>
      <c r="F48" s="353">
        <v>450</v>
      </c>
      <c r="G48" s="353" t="s">
        <v>242</v>
      </c>
      <c r="H48" s="354" t="s">
        <v>247</v>
      </c>
      <c r="I48" s="353" t="s">
        <v>243</v>
      </c>
      <c r="J48" s="353" t="s">
        <v>244</v>
      </c>
      <c r="K48" s="353" t="s">
        <v>767</v>
      </c>
      <c r="L48" s="353" t="s">
        <v>72</v>
      </c>
      <c r="M48" s="334">
        <f t="shared" si="2"/>
        <v>352350</v>
      </c>
      <c r="N48" s="301">
        <f t="shared" si="1"/>
        <v>352350</v>
      </c>
      <c r="O48" s="338" t="s">
        <v>246</v>
      </c>
      <c r="P48" s="338" t="s">
        <v>246</v>
      </c>
      <c r="Q48" s="905" t="s">
        <v>51</v>
      </c>
      <c r="R48" s="338" t="s">
        <v>245</v>
      </c>
    </row>
    <row r="49" spans="2:18" ht="76.5" x14ac:dyDescent="0.25">
      <c r="B49" s="344"/>
      <c r="C49" s="346" t="s">
        <v>275</v>
      </c>
      <c r="D49" s="346" t="s">
        <v>275</v>
      </c>
      <c r="E49" s="353">
        <v>1305</v>
      </c>
      <c r="F49" s="353">
        <v>25</v>
      </c>
      <c r="G49" s="353" t="s">
        <v>242</v>
      </c>
      <c r="H49" s="354" t="s">
        <v>247</v>
      </c>
      <c r="I49" s="353" t="s">
        <v>243</v>
      </c>
      <c r="J49" s="353" t="s">
        <v>244</v>
      </c>
      <c r="K49" s="353" t="s">
        <v>767</v>
      </c>
      <c r="L49" s="353" t="s">
        <v>72</v>
      </c>
      <c r="M49" s="334">
        <f t="shared" si="2"/>
        <v>32625</v>
      </c>
      <c r="N49" s="301">
        <f t="shared" si="1"/>
        <v>32625</v>
      </c>
      <c r="O49" s="338" t="s">
        <v>246</v>
      </c>
      <c r="P49" s="338" t="s">
        <v>246</v>
      </c>
      <c r="Q49" s="905" t="s">
        <v>51</v>
      </c>
      <c r="R49" s="338" t="s">
        <v>245</v>
      </c>
    </row>
    <row r="50" spans="2:18" ht="76.5" x14ac:dyDescent="0.25">
      <c r="B50" s="344"/>
      <c r="C50" s="346" t="s">
        <v>2394</v>
      </c>
      <c r="D50" s="346" t="s">
        <v>2394</v>
      </c>
      <c r="E50" s="353">
        <v>6960</v>
      </c>
      <c r="F50" s="353">
        <v>8</v>
      </c>
      <c r="G50" s="353" t="s">
        <v>2395</v>
      </c>
      <c r="H50" s="354" t="s">
        <v>247</v>
      </c>
      <c r="I50" s="353" t="s">
        <v>243</v>
      </c>
      <c r="J50" s="353" t="s">
        <v>244</v>
      </c>
      <c r="K50" s="353" t="s">
        <v>767</v>
      </c>
      <c r="L50" s="353" t="s">
        <v>72</v>
      </c>
      <c r="M50" s="334">
        <f t="shared" si="2"/>
        <v>55680</v>
      </c>
      <c r="N50" s="301">
        <f t="shared" si="1"/>
        <v>55680</v>
      </c>
      <c r="O50" s="338" t="s">
        <v>246</v>
      </c>
      <c r="P50" s="338" t="s">
        <v>246</v>
      </c>
      <c r="Q50" s="905" t="s">
        <v>51</v>
      </c>
      <c r="R50" s="338" t="s">
        <v>245</v>
      </c>
    </row>
    <row r="51" spans="2:18" ht="76.5" x14ac:dyDescent="0.25">
      <c r="B51" s="344"/>
      <c r="C51" s="346" t="s">
        <v>271</v>
      </c>
      <c r="D51" s="346" t="s">
        <v>271</v>
      </c>
      <c r="E51" s="353">
        <v>7946</v>
      </c>
      <c r="F51" s="353">
        <v>5</v>
      </c>
      <c r="G51" s="353" t="s">
        <v>242</v>
      </c>
      <c r="H51" s="354" t="s">
        <v>247</v>
      </c>
      <c r="I51" s="353" t="s">
        <v>243</v>
      </c>
      <c r="J51" s="353" t="s">
        <v>244</v>
      </c>
      <c r="K51" s="353" t="s">
        <v>767</v>
      </c>
      <c r="L51" s="353" t="s">
        <v>72</v>
      </c>
      <c r="M51" s="334">
        <f t="shared" si="2"/>
        <v>39730</v>
      </c>
      <c r="N51" s="301">
        <f t="shared" si="1"/>
        <v>39730</v>
      </c>
      <c r="O51" s="338" t="s">
        <v>246</v>
      </c>
      <c r="P51" s="338" t="s">
        <v>246</v>
      </c>
      <c r="Q51" s="905" t="s">
        <v>51</v>
      </c>
      <c r="R51" s="338" t="s">
        <v>245</v>
      </c>
    </row>
    <row r="52" spans="2:18" ht="76.5" x14ac:dyDescent="0.25">
      <c r="B52" s="344"/>
      <c r="C52" s="346" t="s">
        <v>277</v>
      </c>
      <c r="D52" s="346" t="s">
        <v>277</v>
      </c>
      <c r="E52" s="353">
        <v>3190</v>
      </c>
      <c r="F52" s="353">
        <v>20</v>
      </c>
      <c r="G52" s="353" t="s">
        <v>242</v>
      </c>
      <c r="H52" s="354" t="s">
        <v>247</v>
      </c>
      <c r="I52" s="353" t="s">
        <v>243</v>
      </c>
      <c r="J52" s="353" t="s">
        <v>244</v>
      </c>
      <c r="K52" s="353" t="s">
        <v>767</v>
      </c>
      <c r="L52" s="353" t="s">
        <v>72</v>
      </c>
      <c r="M52" s="334">
        <f t="shared" si="2"/>
        <v>63800</v>
      </c>
      <c r="N52" s="301">
        <f t="shared" si="1"/>
        <v>63800</v>
      </c>
      <c r="O52" s="338" t="s">
        <v>246</v>
      </c>
      <c r="P52" s="338" t="s">
        <v>246</v>
      </c>
      <c r="Q52" s="905" t="s">
        <v>51</v>
      </c>
      <c r="R52" s="338" t="s">
        <v>245</v>
      </c>
    </row>
    <row r="53" spans="2:18" ht="76.5" x14ac:dyDescent="0.25">
      <c r="B53" s="344"/>
      <c r="C53" s="346" t="s">
        <v>272</v>
      </c>
      <c r="D53" s="346" t="s">
        <v>272</v>
      </c>
      <c r="E53" s="353">
        <v>9396</v>
      </c>
      <c r="F53" s="353">
        <v>90</v>
      </c>
      <c r="G53" s="353" t="s">
        <v>242</v>
      </c>
      <c r="H53" s="354" t="s">
        <v>247</v>
      </c>
      <c r="I53" s="353" t="s">
        <v>243</v>
      </c>
      <c r="J53" s="353" t="s">
        <v>244</v>
      </c>
      <c r="K53" s="353" t="s">
        <v>767</v>
      </c>
      <c r="L53" s="353" t="s">
        <v>72</v>
      </c>
      <c r="M53" s="334">
        <f t="shared" si="2"/>
        <v>845640</v>
      </c>
      <c r="N53" s="301">
        <f t="shared" si="1"/>
        <v>845640</v>
      </c>
      <c r="O53" s="338" t="s">
        <v>246</v>
      </c>
      <c r="P53" s="338" t="s">
        <v>246</v>
      </c>
      <c r="Q53" s="905" t="s">
        <v>51</v>
      </c>
      <c r="R53" s="338" t="s">
        <v>245</v>
      </c>
    </row>
    <row r="54" spans="2:18" ht="76.5" x14ac:dyDescent="0.25">
      <c r="B54" s="344"/>
      <c r="C54" s="346" t="s">
        <v>279</v>
      </c>
      <c r="D54" s="346" t="s">
        <v>279</v>
      </c>
      <c r="E54" s="353">
        <v>406</v>
      </c>
      <c r="F54" s="353">
        <v>3300</v>
      </c>
      <c r="G54" s="353" t="s">
        <v>242</v>
      </c>
      <c r="H54" s="354" t="s">
        <v>247</v>
      </c>
      <c r="I54" s="353" t="s">
        <v>243</v>
      </c>
      <c r="J54" s="353" t="s">
        <v>244</v>
      </c>
      <c r="K54" s="353" t="s">
        <v>767</v>
      </c>
      <c r="L54" s="353" t="s">
        <v>72</v>
      </c>
      <c r="M54" s="334">
        <f t="shared" si="2"/>
        <v>1339800</v>
      </c>
      <c r="N54" s="301">
        <f t="shared" si="1"/>
        <v>1339800</v>
      </c>
      <c r="O54" s="338" t="s">
        <v>246</v>
      </c>
      <c r="P54" s="338" t="s">
        <v>246</v>
      </c>
      <c r="Q54" s="905" t="s">
        <v>51</v>
      </c>
      <c r="R54" s="338" t="s">
        <v>245</v>
      </c>
    </row>
    <row r="55" spans="2:18" ht="76.5" x14ac:dyDescent="0.25">
      <c r="B55" s="344"/>
      <c r="C55" s="346" t="s">
        <v>281</v>
      </c>
      <c r="D55" s="346" t="s">
        <v>281</v>
      </c>
      <c r="E55" s="353">
        <v>986</v>
      </c>
      <c r="F55" s="353">
        <v>250</v>
      </c>
      <c r="G55" s="353" t="s">
        <v>242</v>
      </c>
      <c r="H55" s="354" t="s">
        <v>247</v>
      </c>
      <c r="I55" s="353" t="s">
        <v>243</v>
      </c>
      <c r="J55" s="353" t="s">
        <v>244</v>
      </c>
      <c r="K55" s="353" t="s">
        <v>767</v>
      </c>
      <c r="L55" s="353" t="s">
        <v>72</v>
      </c>
      <c r="M55" s="334">
        <f t="shared" si="2"/>
        <v>246500</v>
      </c>
      <c r="N55" s="301">
        <f t="shared" si="1"/>
        <v>246500</v>
      </c>
      <c r="O55" s="338" t="s">
        <v>246</v>
      </c>
      <c r="P55" s="338" t="s">
        <v>246</v>
      </c>
      <c r="Q55" s="905" t="s">
        <v>51</v>
      </c>
      <c r="R55" s="338" t="s">
        <v>245</v>
      </c>
    </row>
    <row r="56" spans="2:18" ht="76.5" x14ac:dyDescent="0.25">
      <c r="B56" s="344"/>
      <c r="C56" s="346" t="s">
        <v>282</v>
      </c>
      <c r="D56" s="346" t="s">
        <v>282</v>
      </c>
      <c r="E56" s="353">
        <v>77140</v>
      </c>
      <c r="F56" s="353">
        <v>10</v>
      </c>
      <c r="G56" s="353" t="s">
        <v>242</v>
      </c>
      <c r="H56" s="354" t="s">
        <v>247</v>
      </c>
      <c r="I56" s="353" t="s">
        <v>243</v>
      </c>
      <c r="J56" s="353" t="s">
        <v>244</v>
      </c>
      <c r="K56" s="353" t="s">
        <v>767</v>
      </c>
      <c r="L56" s="353" t="s">
        <v>72</v>
      </c>
      <c r="M56" s="334">
        <f t="shared" si="2"/>
        <v>771400</v>
      </c>
      <c r="N56" s="301">
        <f t="shared" si="1"/>
        <v>771400</v>
      </c>
      <c r="O56" s="338" t="s">
        <v>246</v>
      </c>
      <c r="P56" s="338" t="s">
        <v>246</v>
      </c>
      <c r="Q56" s="905" t="s">
        <v>51</v>
      </c>
      <c r="R56" s="338" t="s">
        <v>245</v>
      </c>
    </row>
    <row r="57" spans="2:18" ht="76.5" x14ac:dyDescent="0.25">
      <c r="B57" s="344"/>
      <c r="C57" s="346" t="s">
        <v>283</v>
      </c>
      <c r="D57" s="346" t="s">
        <v>283</v>
      </c>
      <c r="E57" s="353">
        <v>58000</v>
      </c>
      <c r="F57" s="353">
        <v>24</v>
      </c>
      <c r="G57" s="353" t="s">
        <v>242</v>
      </c>
      <c r="H57" s="354" t="s">
        <v>247</v>
      </c>
      <c r="I57" s="353" t="s">
        <v>243</v>
      </c>
      <c r="J57" s="353" t="s">
        <v>244</v>
      </c>
      <c r="K57" s="353" t="s">
        <v>767</v>
      </c>
      <c r="L57" s="353" t="s">
        <v>72</v>
      </c>
      <c r="M57" s="334">
        <f t="shared" si="2"/>
        <v>1392000</v>
      </c>
      <c r="N57" s="301">
        <f t="shared" si="1"/>
        <v>1392000</v>
      </c>
      <c r="O57" s="338" t="s">
        <v>246</v>
      </c>
      <c r="P57" s="338" t="s">
        <v>246</v>
      </c>
      <c r="Q57" s="905" t="s">
        <v>51</v>
      </c>
      <c r="R57" s="338" t="s">
        <v>245</v>
      </c>
    </row>
    <row r="58" spans="2:18" ht="76.5" x14ac:dyDescent="0.25">
      <c r="B58" s="344"/>
      <c r="C58" s="346" t="s">
        <v>284</v>
      </c>
      <c r="D58" s="346" t="s">
        <v>284</v>
      </c>
      <c r="E58" s="353">
        <v>37990</v>
      </c>
      <c r="F58" s="353">
        <v>36</v>
      </c>
      <c r="G58" s="353" t="s">
        <v>242</v>
      </c>
      <c r="H58" s="354" t="s">
        <v>247</v>
      </c>
      <c r="I58" s="353" t="s">
        <v>243</v>
      </c>
      <c r="J58" s="353" t="s">
        <v>244</v>
      </c>
      <c r="K58" s="353" t="s">
        <v>767</v>
      </c>
      <c r="L58" s="353" t="s">
        <v>72</v>
      </c>
      <c r="M58" s="334">
        <f t="shared" si="2"/>
        <v>1367640</v>
      </c>
      <c r="N58" s="301">
        <f t="shared" si="1"/>
        <v>1367640</v>
      </c>
      <c r="O58" s="338" t="s">
        <v>246</v>
      </c>
      <c r="P58" s="338" t="s">
        <v>246</v>
      </c>
      <c r="Q58" s="905" t="s">
        <v>51</v>
      </c>
      <c r="R58" s="338" t="s">
        <v>245</v>
      </c>
    </row>
    <row r="59" spans="2:18" ht="76.5" x14ac:dyDescent="0.25">
      <c r="B59" s="344"/>
      <c r="C59" s="346" t="s">
        <v>280</v>
      </c>
      <c r="D59" s="346" t="s">
        <v>280</v>
      </c>
      <c r="E59" s="353">
        <v>399</v>
      </c>
      <c r="F59" s="353">
        <v>550</v>
      </c>
      <c r="G59" s="353" t="s">
        <v>242</v>
      </c>
      <c r="H59" s="354" t="s">
        <v>247</v>
      </c>
      <c r="I59" s="353" t="s">
        <v>243</v>
      </c>
      <c r="J59" s="353" t="s">
        <v>244</v>
      </c>
      <c r="K59" s="353" t="s">
        <v>767</v>
      </c>
      <c r="L59" s="353" t="s">
        <v>72</v>
      </c>
      <c r="M59" s="334">
        <f t="shared" si="2"/>
        <v>219450</v>
      </c>
      <c r="N59" s="301">
        <f t="shared" si="1"/>
        <v>219450</v>
      </c>
      <c r="O59" s="338" t="s">
        <v>246</v>
      </c>
      <c r="P59" s="338" t="s">
        <v>246</v>
      </c>
      <c r="Q59" s="905" t="s">
        <v>51</v>
      </c>
      <c r="R59" s="338" t="s">
        <v>245</v>
      </c>
    </row>
    <row r="60" spans="2:18" ht="76.5" x14ac:dyDescent="0.25">
      <c r="B60" s="364"/>
      <c r="C60" s="358" t="s">
        <v>317</v>
      </c>
      <c r="D60" s="358" t="s">
        <v>317</v>
      </c>
      <c r="E60" s="357">
        <v>4125</v>
      </c>
      <c r="F60" s="357">
        <v>8000</v>
      </c>
      <c r="G60" s="358" t="s">
        <v>318</v>
      </c>
      <c r="H60" s="354" t="s">
        <v>247</v>
      </c>
      <c r="I60" s="353" t="s">
        <v>243</v>
      </c>
      <c r="J60" s="353" t="s">
        <v>244</v>
      </c>
      <c r="K60" s="353" t="s">
        <v>767</v>
      </c>
      <c r="L60" s="353" t="s">
        <v>72</v>
      </c>
      <c r="M60" s="334">
        <f t="shared" si="2"/>
        <v>33000000</v>
      </c>
      <c r="N60" s="301">
        <f t="shared" si="1"/>
        <v>33000000</v>
      </c>
      <c r="O60" s="338" t="s">
        <v>246</v>
      </c>
      <c r="P60" s="338" t="s">
        <v>246</v>
      </c>
      <c r="Q60" s="905" t="s">
        <v>51</v>
      </c>
      <c r="R60" s="339" t="s">
        <v>245</v>
      </c>
    </row>
    <row r="61" spans="2:18" ht="76.5" x14ac:dyDescent="0.25">
      <c r="B61" s="344"/>
      <c r="C61" s="346" t="s">
        <v>285</v>
      </c>
      <c r="D61" s="346" t="s">
        <v>285</v>
      </c>
      <c r="E61" s="353">
        <v>10607</v>
      </c>
      <c r="F61" s="353">
        <v>7000</v>
      </c>
      <c r="G61" s="353" t="s">
        <v>242</v>
      </c>
      <c r="H61" s="354" t="s">
        <v>247</v>
      </c>
      <c r="I61" s="353" t="s">
        <v>243</v>
      </c>
      <c r="J61" s="353" t="s">
        <v>244</v>
      </c>
      <c r="K61" s="353" t="s">
        <v>767</v>
      </c>
      <c r="L61" s="353" t="s">
        <v>72</v>
      </c>
      <c r="M61" s="334">
        <f t="shared" si="2"/>
        <v>74249000</v>
      </c>
      <c r="N61" s="301">
        <f t="shared" si="1"/>
        <v>74249000</v>
      </c>
      <c r="O61" s="338" t="s">
        <v>246</v>
      </c>
      <c r="P61" s="338" t="s">
        <v>246</v>
      </c>
      <c r="Q61" s="905" t="s">
        <v>51</v>
      </c>
      <c r="R61" s="338" t="s">
        <v>245</v>
      </c>
    </row>
    <row r="62" spans="2:18" ht="76.5" x14ac:dyDescent="0.25">
      <c r="B62" s="344"/>
      <c r="C62" s="346" t="s">
        <v>286</v>
      </c>
      <c r="D62" s="346" t="s">
        <v>286</v>
      </c>
      <c r="E62" s="353">
        <v>12006</v>
      </c>
      <c r="F62" s="353">
        <v>300</v>
      </c>
      <c r="G62" s="353" t="s">
        <v>242</v>
      </c>
      <c r="H62" s="354" t="s">
        <v>247</v>
      </c>
      <c r="I62" s="353" t="s">
        <v>243</v>
      </c>
      <c r="J62" s="353" t="s">
        <v>244</v>
      </c>
      <c r="K62" s="353" t="s">
        <v>767</v>
      </c>
      <c r="L62" s="353" t="s">
        <v>72</v>
      </c>
      <c r="M62" s="334">
        <f t="shared" si="2"/>
        <v>3601800</v>
      </c>
      <c r="N62" s="301">
        <f t="shared" si="1"/>
        <v>3601800</v>
      </c>
      <c r="O62" s="338" t="s">
        <v>246</v>
      </c>
      <c r="P62" s="338" t="s">
        <v>246</v>
      </c>
      <c r="Q62" s="905" t="s">
        <v>51</v>
      </c>
      <c r="R62" s="338" t="s">
        <v>245</v>
      </c>
    </row>
    <row r="63" spans="2:18" ht="76.5" x14ac:dyDescent="0.25">
      <c r="B63" s="344"/>
      <c r="C63" s="346" t="s">
        <v>287</v>
      </c>
      <c r="D63" s="346" t="s">
        <v>287</v>
      </c>
      <c r="E63" s="353">
        <v>106</v>
      </c>
      <c r="F63" s="353">
        <v>3000</v>
      </c>
      <c r="G63" s="353" t="s">
        <v>242</v>
      </c>
      <c r="H63" s="354" t="s">
        <v>247</v>
      </c>
      <c r="I63" s="353" t="s">
        <v>243</v>
      </c>
      <c r="J63" s="353" t="s">
        <v>244</v>
      </c>
      <c r="K63" s="353" t="s">
        <v>767</v>
      </c>
      <c r="L63" s="353" t="s">
        <v>72</v>
      </c>
      <c r="M63" s="334">
        <f t="shared" si="2"/>
        <v>318000</v>
      </c>
      <c r="N63" s="301">
        <f t="shared" si="1"/>
        <v>318000</v>
      </c>
      <c r="O63" s="338" t="s">
        <v>246</v>
      </c>
      <c r="P63" s="338" t="s">
        <v>246</v>
      </c>
      <c r="Q63" s="905" t="s">
        <v>51</v>
      </c>
      <c r="R63" s="338" t="s">
        <v>245</v>
      </c>
    </row>
    <row r="64" spans="2:18" ht="76.5" x14ac:dyDescent="0.25">
      <c r="B64" s="344"/>
      <c r="C64" s="346" t="s">
        <v>288</v>
      </c>
      <c r="D64" s="346" t="s">
        <v>288</v>
      </c>
      <c r="E64" s="353">
        <v>87</v>
      </c>
      <c r="F64" s="353">
        <v>3000</v>
      </c>
      <c r="G64" s="353" t="s">
        <v>242</v>
      </c>
      <c r="H64" s="354" t="s">
        <v>247</v>
      </c>
      <c r="I64" s="353" t="s">
        <v>243</v>
      </c>
      <c r="J64" s="353" t="s">
        <v>244</v>
      </c>
      <c r="K64" s="353" t="s">
        <v>767</v>
      </c>
      <c r="L64" s="353" t="s">
        <v>72</v>
      </c>
      <c r="M64" s="334">
        <f t="shared" si="2"/>
        <v>261000</v>
      </c>
      <c r="N64" s="301">
        <f t="shared" si="1"/>
        <v>261000</v>
      </c>
      <c r="O64" s="338" t="s">
        <v>246</v>
      </c>
      <c r="P64" s="338" t="s">
        <v>246</v>
      </c>
      <c r="Q64" s="905" t="s">
        <v>51</v>
      </c>
      <c r="R64" s="338" t="s">
        <v>245</v>
      </c>
    </row>
    <row r="65" spans="2:30" ht="76.5" x14ac:dyDescent="0.25">
      <c r="B65" s="344"/>
      <c r="C65" s="346" t="s">
        <v>290</v>
      </c>
      <c r="D65" s="346" t="s">
        <v>290</v>
      </c>
      <c r="E65" s="353">
        <v>9932</v>
      </c>
      <c r="F65" s="353">
        <v>800</v>
      </c>
      <c r="G65" s="353" t="s">
        <v>242</v>
      </c>
      <c r="H65" s="354" t="s">
        <v>247</v>
      </c>
      <c r="I65" s="353" t="s">
        <v>243</v>
      </c>
      <c r="J65" s="353" t="s">
        <v>244</v>
      </c>
      <c r="K65" s="353" t="s">
        <v>767</v>
      </c>
      <c r="L65" s="353" t="s">
        <v>72</v>
      </c>
      <c r="M65" s="334">
        <f t="shared" si="2"/>
        <v>7945600</v>
      </c>
      <c r="N65" s="301">
        <f t="shared" si="1"/>
        <v>7945600</v>
      </c>
      <c r="O65" s="338" t="s">
        <v>246</v>
      </c>
      <c r="P65" s="338" t="s">
        <v>246</v>
      </c>
      <c r="Q65" s="905" t="s">
        <v>51</v>
      </c>
      <c r="R65" s="338" t="s">
        <v>245</v>
      </c>
    </row>
    <row r="66" spans="2:30" ht="76.5" x14ac:dyDescent="0.25">
      <c r="B66" s="344"/>
      <c r="C66" s="346" t="s">
        <v>291</v>
      </c>
      <c r="D66" s="346" t="s">
        <v>291</v>
      </c>
      <c r="E66" s="353">
        <v>1086</v>
      </c>
      <c r="F66" s="353">
        <v>450</v>
      </c>
      <c r="G66" s="353" t="s">
        <v>242</v>
      </c>
      <c r="H66" s="354" t="s">
        <v>247</v>
      </c>
      <c r="I66" s="353" t="s">
        <v>243</v>
      </c>
      <c r="J66" s="353" t="s">
        <v>244</v>
      </c>
      <c r="K66" s="353" t="s">
        <v>767</v>
      </c>
      <c r="L66" s="353" t="s">
        <v>72</v>
      </c>
      <c r="M66" s="334">
        <f t="shared" si="2"/>
        <v>488700</v>
      </c>
      <c r="N66" s="301">
        <f t="shared" si="1"/>
        <v>488700</v>
      </c>
      <c r="O66" s="338" t="s">
        <v>246</v>
      </c>
      <c r="P66" s="338" t="s">
        <v>246</v>
      </c>
      <c r="Q66" s="905" t="s">
        <v>51</v>
      </c>
      <c r="R66" s="338" t="s">
        <v>245</v>
      </c>
    </row>
    <row r="67" spans="2:30" ht="76.5" x14ac:dyDescent="0.25">
      <c r="B67" s="344"/>
      <c r="C67" s="346" t="s">
        <v>293</v>
      </c>
      <c r="D67" s="346" t="s">
        <v>293</v>
      </c>
      <c r="E67" s="353">
        <v>3190</v>
      </c>
      <c r="F67" s="353">
        <v>200</v>
      </c>
      <c r="G67" s="353" t="s">
        <v>242</v>
      </c>
      <c r="H67" s="354" t="s">
        <v>247</v>
      </c>
      <c r="I67" s="353" t="s">
        <v>243</v>
      </c>
      <c r="J67" s="353" t="s">
        <v>244</v>
      </c>
      <c r="K67" s="353" t="s">
        <v>767</v>
      </c>
      <c r="L67" s="353" t="s">
        <v>72</v>
      </c>
      <c r="M67" s="334">
        <f t="shared" si="2"/>
        <v>638000</v>
      </c>
      <c r="N67" s="301">
        <f t="shared" si="1"/>
        <v>638000</v>
      </c>
      <c r="O67" s="338" t="s">
        <v>246</v>
      </c>
      <c r="P67" s="338" t="s">
        <v>246</v>
      </c>
      <c r="Q67" s="905" t="s">
        <v>51</v>
      </c>
      <c r="R67" s="338" t="s">
        <v>245</v>
      </c>
    </row>
    <row r="68" spans="2:30" ht="76.5" x14ac:dyDescent="0.25">
      <c r="B68" s="344"/>
      <c r="C68" s="346" t="s">
        <v>294</v>
      </c>
      <c r="D68" s="346" t="s">
        <v>294</v>
      </c>
      <c r="E68" s="353">
        <v>41905</v>
      </c>
      <c r="F68" s="353">
        <v>2</v>
      </c>
      <c r="G68" s="353" t="s">
        <v>242</v>
      </c>
      <c r="H68" s="354" t="s">
        <v>247</v>
      </c>
      <c r="I68" s="353" t="s">
        <v>243</v>
      </c>
      <c r="J68" s="353" t="s">
        <v>244</v>
      </c>
      <c r="K68" s="353" t="s">
        <v>767</v>
      </c>
      <c r="L68" s="353" t="s">
        <v>72</v>
      </c>
      <c r="M68" s="334">
        <f t="shared" si="2"/>
        <v>83810</v>
      </c>
      <c r="N68" s="301">
        <f t="shared" si="1"/>
        <v>83810</v>
      </c>
      <c r="O68" s="338" t="s">
        <v>246</v>
      </c>
      <c r="P68" s="338" t="s">
        <v>246</v>
      </c>
      <c r="Q68" s="905" t="s">
        <v>51</v>
      </c>
      <c r="R68" s="338" t="s">
        <v>245</v>
      </c>
    </row>
    <row r="69" spans="2:30" ht="76.5" x14ac:dyDescent="0.25">
      <c r="B69" s="344"/>
      <c r="C69" s="346" t="s">
        <v>301</v>
      </c>
      <c r="D69" s="346" t="s">
        <v>301</v>
      </c>
      <c r="E69" s="353">
        <v>3480</v>
      </c>
      <c r="F69" s="353">
        <v>75</v>
      </c>
      <c r="G69" s="353" t="s">
        <v>242</v>
      </c>
      <c r="H69" s="354" t="s">
        <v>247</v>
      </c>
      <c r="I69" s="353" t="s">
        <v>243</v>
      </c>
      <c r="J69" s="353" t="s">
        <v>244</v>
      </c>
      <c r="K69" s="353" t="s">
        <v>767</v>
      </c>
      <c r="L69" s="353" t="s">
        <v>72</v>
      </c>
      <c r="M69" s="334">
        <f t="shared" si="2"/>
        <v>261000</v>
      </c>
      <c r="N69" s="301">
        <f t="shared" si="1"/>
        <v>261000</v>
      </c>
      <c r="O69" s="338" t="s">
        <v>246</v>
      </c>
      <c r="P69" s="338" t="s">
        <v>246</v>
      </c>
      <c r="Q69" s="905" t="s">
        <v>51</v>
      </c>
      <c r="R69" s="338" t="s">
        <v>245</v>
      </c>
    </row>
    <row r="70" spans="2:30" ht="76.5" x14ac:dyDescent="0.25">
      <c r="B70" s="364"/>
      <c r="C70" s="359" t="s">
        <v>315</v>
      </c>
      <c r="D70" s="359" t="s">
        <v>315</v>
      </c>
      <c r="E70" s="356">
        <v>1728.4</v>
      </c>
      <c r="F70" s="357">
        <v>140</v>
      </c>
      <c r="G70" s="353" t="s">
        <v>242</v>
      </c>
      <c r="H70" s="354" t="s">
        <v>247</v>
      </c>
      <c r="I70" s="353" t="s">
        <v>243</v>
      </c>
      <c r="J70" s="353" t="s">
        <v>244</v>
      </c>
      <c r="K70" s="353" t="s">
        <v>767</v>
      </c>
      <c r="L70" s="353" t="s">
        <v>72</v>
      </c>
      <c r="M70" s="334">
        <f t="shared" si="2"/>
        <v>241976</v>
      </c>
      <c r="N70" s="301">
        <f t="shared" si="1"/>
        <v>241976</v>
      </c>
      <c r="O70" s="338" t="s">
        <v>246</v>
      </c>
      <c r="P70" s="338" t="s">
        <v>246</v>
      </c>
      <c r="Q70" s="905" t="s">
        <v>51</v>
      </c>
      <c r="R70" s="339" t="s">
        <v>245</v>
      </c>
    </row>
    <row r="71" spans="2:30" ht="76.5" x14ac:dyDescent="0.25">
      <c r="B71" s="364"/>
      <c r="C71" s="346" t="s">
        <v>306</v>
      </c>
      <c r="D71" s="346" t="s">
        <v>306</v>
      </c>
      <c r="E71" s="356">
        <v>2030</v>
      </c>
      <c r="F71" s="357">
        <v>200</v>
      </c>
      <c r="G71" s="353" t="s">
        <v>242</v>
      </c>
      <c r="H71" s="354" t="s">
        <v>247</v>
      </c>
      <c r="I71" s="353" t="s">
        <v>243</v>
      </c>
      <c r="J71" s="353" t="s">
        <v>244</v>
      </c>
      <c r="K71" s="353" t="s">
        <v>767</v>
      </c>
      <c r="L71" s="353" t="s">
        <v>72</v>
      </c>
      <c r="M71" s="334">
        <f t="shared" si="2"/>
        <v>406000</v>
      </c>
      <c r="N71" s="301">
        <f t="shared" ref="N71:N72" si="3">SUM(E71*F71)</f>
        <v>406000</v>
      </c>
      <c r="O71" s="338" t="s">
        <v>246</v>
      </c>
      <c r="P71" s="338" t="s">
        <v>246</v>
      </c>
      <c r="Q71" s="905" t="s">
        <v>51</v>
      </c>
      <c r="R71" s="339" t="s">
        <v>245</v>
      </c>
    </row>
    <row r="72" spans="2:30" ht="76.5" x14ac:dyDescent="0.25">
      <c r="B72" s="364"/>
      <c r="C72" s="359" t="s">
        <v>316</v>
      </c>
      <c r="D72" s="359" t="s">
        <v>316</v>
      </c>
      <c r="E72" s="356">
        <v>4988</v>
      </c>
      <c r="F72" s="357">
        <v>64</v>
      </c>
      <c r="G72" s="353" t="s">
        <v>242</v>
      </c>
      <c r="H72" s="354" t="s">
        <v>247</v>
      </c>
      <c r="I72" s="353" t="s">
        <v>243</v>
      </c>
      <c r="J72" s="353" t="s">
        <v>244</v>
      </c>
      <c r="K72" s="353" t="s">
        <v>767</v>
      </c>
      <c r="L72" s="353" t="s">
        <v>72</v>
      </c>
      <c r="M72" s="334">
        <f t="shared" si="2"/>
        <v>319232</v>
      </c>
      <c r="N72" s="301">
        <f t="shared" si="3"/>
        <v>319232</v>
      </c>
      <c r="O72" s="338" t="s">
        <v>246</v>
      </c>
      <c r="P72" s="338" t="s">
        <v>246</v>
      </c>
      <c r="Q72" s="905" t="s">
        <v>51</v>
      </c>
      <c r="R72" s="339" t="s">
        <v>245</v>
      </c>
      <c r="U72" s="301"/>
    </row>
    <row r="73" spans="2:30" ht="76.5" hidden="1" x14ac:dyDescent="0.25">
      <c r="B73" s="344"/>
      <c r="C73" s="346" t="s">
        <v>944</v>
      </c>
      <c r="D73" s="346" t="s">
        <v>944</v>
      </c>
      <c r="E73" s="360">
        <v>4495</v>
      </c>
      <c r="F73" s="360">
        <v>250</v>
      </c>
      <c r="G73" s="353" t="s">
        <v>251</v>
      </c>
      <c r="H73" s="354" t="s">
        <v>247</v>
      </c>
      <c r="I73" s="353" t="s">
        <v>243</v>
      </c>
      <c r="J73" s="353" t="s">
        <v>244</v>
      </c>
      <c r="K73" s="1426" t="s">
        <v>755</v>
      </c>
      <c r="L73" s="353" t="s">
        <v>72</v>
      </c>
      <c r="M73" s="334">
        <f t="shared" ref="M73:M78" si="4">SUM(E73*F73)</f>
        <v>1123750</v>
      </c>
      <c r="N73" s="301">
        <f t="shared" ref="N73:N78" si="5">SUM(E73*F73)</f>
        <v>1123750</v>
      </c>
      <c r="O73" s="338" t="s">
        <v>246</v>
      </c>
      <c r="P73" s="338" t="s">
        <v>246</v>
      </c>
      <c r="Q73" s="905" t="s">
        <v>51</v>
      </c>
      <c r="R73" s="345" t="s">
        <v>245</v>
      </c>
      <c r="U73" s="301"/>
      <c r="AA73" s="344"/>
      <c r="AB73" s="360">
        <v>4495</v>
      </c>
      <c r="AC73" s="360">
        <v>750</v>
      </c>
      <c r="AD73" s="436">
        <f>SUM(AB73*AC73)</f>
        <v>3371250</v>
      </c>
    </row>
    <row r="74" spans="2:30" ht="76.5" hidden="1" x14ac:dyDescent="0.25">
      <c r="B74" s="344"/>
      <c r="C74" s="346" t="s">
        <v>2396</v>
      </c>
      <c r="D74" s="346" t="s">
        <v>2396</v>
      </c>
      <c r="E74" s="353">
        <v>7192</v>
      </c>
      <c r="F74" s="353">
        <v>400</v>
      </c>
      <c r="G74" s="353" t="s">
        <v>242</v>
      </c>
      <c r="H74" s="354" t="s">
        <v>247</v>
      </c>
      <c r="I74" s="353" t="s">
        <v>243</v>
      </c>
      <c r="J74" s="353" t="s">
        <v>244</v>
      </c>
      <c r="K74" s="353" t="s">
        <v>755</v>
      </c>
      <c r="L74" s="353" t="s">
        <v>72</v>
      </c>
      <c r="M74" s="334">
        <f t="shared" si="4"/>
        <v>2876800</v>
      </c>
      <c r="N74" s="301">
        <f t="shared" si="5"/>
        <v>2876800</v>
      </c>
      <c r="O74" s="338" t="s">
        <v>246</v>
      </c>
      <c r="P74" s="338" t="s">
        <v>246</v>
      </c>
      <c r="Q74" s="905" t="s">
        <v>51</v>
      </c>
      <c r="R74" s="345" t="s">
        <v>245</v>
      </c>
      <c r="U74" s="301"/>
      <c r="AA74" s="344"/>
      <c r="AB74" s="353">
        <v>7192</v>
      </c>
      <c r="AC74" s="353">
        <v>500</v>
      </c>
      <c r="AD74" s="436">
        <f t="shared" ref="AD74:AD130" si="6">SUM(AB74*AC74)</f>
        <v>3596000</v>
      </c>
    </row>
    <row r="75" spans="2:30" ht="76.5" hidden="1" x14ac:dyDescent="0.25">
      <c r="B75" s="344"/>
      <c r="C75" s="346" t="s">
        <v>252</v>
      </c>
      <c r="D75" s="346" t="s">
        <v>252</v>
      </c>
      <c r="E75" s="353">
        <v>928</v>
      </c>
      <c r="F75" s="353">
        <v>20</v>
      </c>
      <c r="G75" s="353" t="s">
        <v>242</v>
      </c>
      <c r="H75" s="354" t="s">
        <v>247</v>
      </c>
      <c r="I75" s="353" t="s">
        <v>243</v>
      </c>
      <c r="J75" s="353" t="s">
        <v>244</v>
      </c>
      <c r="K75" s="353" t="s">
        <v>755</v>
      </c>
      <c r="L75" s="353" t="s">
        <v>72</v>
      </c>
      <c r="M75" s="334">
        <f t="shared" si="4"/>
        <v>18560</v>
      </c>
      <c r="N75" s="301">
        <f t="shared" si="5"/>
        <v>18560</v>
      </c>
      <c r="O75" s="338" t="s">
        <v>246</v>
      </c>
      <c r="P75" s="338" t="s">
        <v>246</v>
      </c>
      <c r="Q75" s="905" t="s">
        <v>51</v>
      </c>
      <c r="R75" s="345" t="s">
        <v>245</v>
      </c>
      <c r="U75" s="301"/>
      <c r="AA75" s="344"/>
      <c r="AB75" s="353">
        <v>928</v>
      </c>
      <c r="AC75" s="353">
        <v>20</v>
      </c>
      <c r="AD75" s="436">
        <f t="shared" si="6"/>
        <v>18560</v>
      </c>
    </row>
    <row r="76" spans="2:30" ht="76.5" hidden="1" x14ac:dyDescent="0.25">
      <c r="B76" s="344"/>
      <c r="C76" s="346" t="s">
        <v>253</v>
      </c>
      <c r="D76" s="346" t="s">
        <v>253</v>
      </c>
      <c r="E76" s="353">
        <v>1972</v>
      </c>
      <c r="F76" s="353">
        <v>300</v>
      </c>
      <c r="G76" s="353" t="s">
        <v>242</v>
      </c>
      <c r="H76" s="354" t="s">
        <v>247</v>
      </c>
      <c r="I76" s="353" t="s">
        <v>243</v>
      </c>
      <c r="J76" s="353" t="s">
        <v>244</v>
      </c>
      <c r="K76" s="353" t="s">
        <v>755</v>
      </c>
      <c r="L76" s="353" t="s">
        <v>72</v>
      </c>
      <c r="M76" s="334">
        <f t="shared" si="4"/>
        <v>591600</v>
      </c>
      <c r="N76" s="301">
        <f t="shared" si="5"/>
        <v>591600</v>
      </c>
      <c r="O76" s="338" t="s">
        <v>246</v>
      </c>
      <c r="P76" s="338" t="s">
        <v>246</v>
      </c>
      <c r="Q76" s="905" t="s">
        <v>51</v>
      </c>
      <c r="R76" s="345" t="s">
        <v>245</v>
      </c>
      <c r="U76" s="301"/>
      <c r="AA76" s="344"/>
      <c r="AB76" s="353">
        <v>1972</v>
      </c>
      <c r="AC76" s="353">
        <v>300</v>
      </c>
      <c r="AD76" s="436">
        <f t="shared" si="6"/>
        <v>591600</v>
      </c>
    </row>
    <row r="77" spans="2:30" ht="76.5" hidden="1" x14ac:dyDescent="0.25">
      <c r="B77" s="344"/>
      <c r="C77" s="346" t="s">
        <v>2386</v>
      </c>
      <c r="D77" s="346" t="s">
        <v>2386</v>
      </c>
      <c r="E77" s="353">
        <v>590</v>
      </c>
      <c r="F77" s="353">
        <v>400</v>
      </c>
      <c r="G77" s="353" t="s">
        <v>242</v>
      </c>
      <c r="H77" s="354" t="s">
        <v>247</v>
      </c>
      <c r="I77" s="353" t="s">
        <v>243</v>
      </c>
      <c r="J77" s="353" t="s">
        <v>244</v>
      </c>
      <c r="K77" s="353" t="s">
        <v>755</v>
      </c>
      <c r="L77" s="353" t="s">
        <v>72</v>
      </c>
      <c r="M77" s="334">
        <f t="shared" si="4"/>
        <v>236000</v>
      </c>
      <c r="N77" s="301">
        <f t="shared" si="5"/>
        <v>236000</v>
      </c>
      <c r="O77" s="338" t="s">
        <v>246</v>
      </c>
      <c r="P77" s="338" t="s">
        <v>246</v>
      </c>
      <c r="Q77" s="905" t="s">
        <v>51</v>
      </c>
      <c r="R77" s="345" t="s">
        <v>245</v>
      </c>
      <c r="U77" s="301"/>
      <c r="AA77" s="344"/>
      <c r="AB77" s="353">
        <v>590</v>
      </c>
      <c r="AC77" s="353">
        <v>400</v>
      </c>
      <c r="AD77" s="436">
        <f t="shared" si="6"/>
        <v>236000</v>
      </c>
    </row>
    <row r="78" spans="2:30" ht="76.5" hidden="1" x14ac:dyDescent="0.25">
      <c r="B78" s="344"/>
      <c r="C78" s="346" t="s">
        <v>254</v>
      </c>
      <c r="D78" s="346" t="s">
        <v>254</v>
      </c>
      <c r="E78" s="353">
        <v>2204</v>
      </c>
      <c r="F78" s="353">
        <v>1200</v>
      </c>
      <c r="G78" s="353" t="s">
        <v>242</v>
      </c>
      <c r="H78" s="354" t="s">
        <v>247</v>
      </c>
      <c r="I78" s="353" t="s">
        <v>243</v>
      </c>
      <c r="J78" s="353" t="s">
        <v>244</v>
      </c>
      <c r="K78" s="353" t="s">
        <v>755</v>
      </c>
      <c r="L78" s="353" t="s">
        <v>72</v>
      </c>
      <c r="M78" s="334">
        <f t="shared" si="4"/>
        <v>2644800</v>
      </c>
      <c r="N78" s="301">
        <f t="shared" si="5"/>
        <v>2644800</v>
      </c>
      <c r="O78" s="338" t="s">
        <v>246</v>
      </c>
      <c r="P78" s="338" t="s">
        <v>246</v>
      </c>
      <c r="Q78" s="905" t="s">
        <v>51</v>
      </c>
      <c r="R78" s="345" t="s">
        <v>245</v>
      </c>
      <c r="U78" s="301"/>
      <c r="AA78" s="344"/>
      <c r="AB78" s="353">
        <v>2204</v>
      </c>
      <c r="AC78" s="353">
        <v>1200</v>
      </c>
      <c r="AD78" s="436">
        <f t="shared" si="6"/>
        <v>2644800</v>
      </c>
    </row>
    <row r="79" spans="2:30" ht="76.5" hidden="1" x14ac:dyDescent="0.25">
      <c r="B79" s="344"/>
      <c r="C79" s="346" t="s">
        <v>255</v>
      </c>
      <c r="D79" s="346" t="s">
        <v>255</v>
      </c>
      <c r="E79" s="353">
        <v>39440</v>
      </c>
      <c r="F79" s="353">
        <v>6</v>
      </c>
      <c r="G79" s="353" t="s">
        <v>311</v>
      </c>
      <c r="H79" s="354" t="s">
        <v>247</v>
      </c>
      <c r="I79" s="353" t="s">
        <v>243</v>
      </c>
      <c r="J79" s="353" t="s">
        <v>244</v>
      </c>
      <c r="K79" s="353" t="s">
        <v>755</v>
      </c>
      <c r="L79" s="353" t="s">
        <v>72</v>
      </c>
      <c r="M79" s="334">
        <f t="shared" ref="M79:M87" si="7">SUM(E79*F79)</f>
        <v>236640</v>
      </c>
      <c r="N79" s="301">
        <f t="shared" ref="N79:N87" si="8">SUM(E79*F79)</f>
        <v>236640</v>
      </c>
      <c r="O79" s="338" t="s">
        <v>246</v>
      </c>
      <c r="P79" s="338" t="s">
        <v>246</v>
      </c>
      <c r="Q79" s="905" t="s">
        <v>51</v>
      </c>
      <c r="R79" s="345" t="s">
        <v>245</v>
      </c>
      <c r="U79" s="301"/>
      <c r="AA79" s="344"/>
      <c r="AB79" s="353">
        <v>39440</v>
      </c>
      <c r="AC79" s="353">
        <v>6</v>
      </c>
      <c r="AD79" s="436">
        <f t="shared" si="6"/>
        <v>236640</v>
      </c>
    </row>
    <row r="80" spans="2:30" ht="76.5" hidden="1" x14ac:dyDescent="0.25">
      <c r="B80" s="344"/>
      <c r="C80" s="346" t="s">
        <v>256</v>
      </c>
      <c r="D80" s="346" t="s">
        <v>256</v>
      </c>
      <c r="E80" s="353">
        <v>3103</v>
      </c>
      <c r="F80" s="353">
        <v>200</v>
      </c>
      <c r="G80" s="353" t="s">
        <v>242</v>
      </c>
      <c r="H80" s="354" t="s">
        <v>247</v>
      </c>
      <c r="I80" s="353" t="s">
        <v>243</v>
      </c>
      <c r="J80" s="353" t="s">
        <v>244</v>
      </c>
      <c r="K80" s="353" t="s">
        <v>755</v>
      </c>
      <c r="L80" s="353" t="s">
        <v>72</v>
      </c>
      <c r="M80" s="334">
        <f t="shared" si="7"/>
        <v>620600</v>
      </c>
      <c r="N80" s="301">
        <f t="shared" si="8"/>
        <v>620600</v>
      </c>
      <c r="O80" s="338" t="s">
        <v>246</v>
      </c>
      <c r="P80" s="338" t="s">
        <v>246</v>
      </c>
      <c r="Q80" s="905" t="s">
        <v>51</v>
      </c>
      <c r="R80" s="345" t="s">
        <v>245</v>
      </c>
      <c r="U80" s="301"/>
      <c r="AA80" s="344"/>
      <c r="AB80" s="353">
        <v>3103</v>
      </c>
      <c r="AC80" s="353">
        <v>200</v>
      </c>
      <c r="AD80" s="436">
        <f t="shared" si="6"/>
        <v>620600</v>
      </c>
    </row>
    <row r="81" spans="2:30" ht="76.5" hidden="1" x14ac:dyDescent="0.25">
      <c r="B81" s="344"/>
      <c r="C81" s="346" t="s">
        <v>257</v>
      </c>
      <c r="D81" s="346" t="s">
        <v>257</v>
      </c>
      <c r="E81" s="353">
        <v>27985</v>
      </c>
      <c r="F81" s="353">
        <v>10</v>
      </c>
      <c r="G81" s="353" t="s">
        <v>242</v>
      </c>
      <c r="H81" s="354" t="s">
        <v>247</v>
      </c>
      <c r="I81" s="353" t="s">
        <v>243</v>
      </c>
      <c r="J81" s="353" t="s">
        <v>244</v>
      </c>
      <c r="K81" s="353" t="s">
        <v>755</v>
      </c>
      <c r="L81" s="353" t="s">
        <v>72</v>
      </c>
      <c r="M81" s="334">
        <f t="shared" si="7"/>
        <v>279850</v>
      </c>
      <c r="N81" s="301">
        <f t="shared" si="8"/>
        <v>279850</v>
      </c>
      <c r="O81" s="338" t="s">
        <v>246</v>
      </c>
      <c r="P81" s="338" t="s">
        <v>246</v>
      </c>
      <c r="Q81" s="905" t="s">
        <v>51</v>
      </c>
      <c r="R81" s="345" t="s">
        <v>245</v>
      </c>
      <c r="U81" s="301"/>
      <c r="AA81" s="344"/>
      <c r="AB81" s="353">
        <v>27985</v>
      </c>
      <c r="AC81" s="353">
        <v>10</v>
      </c>
      <c r="AD81" s="436">
        <f t="shared" si="6"/>
        <v>279850</v>
      </c>
    </row>
    <row r="82" spans="2:30" ht="76.5" hidden="1" x14ac:dyDescent="0.25">
      <c r="B82" s="344"/>
      <c r="C82" s="346" t="s">
        <v>258</v>
      </c>
      <c r="D82" s="346" t="s">
        <v>258</v>
      </c>
      <c r="E82" s="353">
        <v>725</v>
      </c>
      <c r="F82" s="353">
        <v>175</v>
      </c>
      <c r="G82" s="353" t="s">
        <v>242</v>
      </c>
      <c r="H82" s="354" t="s">
        <v>247</v>
      </c>
      <c r="I82" s="353" t="s">
        <v>243</v>
      </c>
      <c r="J82" s="353" t="s">
        <v>244</v>
      </c>
      <c r="K82" s="353" t="s">
        <v>755</v>
      </c>
      <c r="L82" s="353" t="s">
        <v>72</v>
      </c>
      <c r="M82" s="334">
        <f t="shared" si="7"/>
        <v>126875</v>
      </c>
      <c r="N82" s="301">
        <f t="shared" si="8"/>
        <v>126875</v>
      </c>
      <c r="O82" s="338" t="s">
        <v>246</v>
      </c>
      <c r="P82" s="338" t="s">
        <v>246</v>
      </c>
      <c r="Q82" s="905" t="s">
        <v>51</v>
      </c>
      <c r="R82" s="345" t="s">
        <v>245</v>
      </c>
      <c r="U82" s="301"/>
      <c r="AA82" s="344"/>
      <c r="AB82" s="353">
        <v>725</v>
      </c>
      <c r="AC82" s="353">
        <v>175</v>
      </c>
      <c r="AD82" s="436">
        <f t="shared" si="6"/>
        <v>126875</v>
      </c>
    </row>
    <row r="83" spans="2:30" ht="76.5" hidden="1" x14ac:dyDescent="0.25">
      <c r="B83" s="344"/>
      <c r="C83" s="346" t="s">
        <v>259</v>
      </c>
      <c r="D83" s="346" t="s">
        <v>259</v>
      </c>
      <c r="E83" s="353">
        <v>783</v>
      </c>
      <c r="F83" s="353">
        <v>20</v>
      </c>
      <c r="G83" s="353" t="s">
        <v>242</v>
      </c>
      <c r="H83" s="354" t="s">
        <v>247</v>
      </c>
      <c r="I83" s="353" t="s">
        <v>243</v>
      </c>
      <c r="J83" s="353" t="s">
        <v>244</v>
      </c>
      <c r="K83" s="353" t="s">
        <v>755</v>
      </c>
      <c r="L83" s="353" t="s">
        <v>72</v>
      </c>
      <c r="M83" s="334">
        <f t="shared" si="7"/>
        <v>15660</v>
      </c>
      <c r="N83" s="301">
        <f t="shared" si="8"/>
        <v>15660</v>
      </c>
      <c r="O83" s="338" t="s">
        <v>246</v>
      </c>
      <c r="P83" s="338" t="s">
        <v>246</v>
      </c>
      <c r="Q83" s="905" t="s">
        <v>51</v>
      </c>
      <c r="R83" s="345" t="s">
        <v>245</v>
      </c>
      <c r="U83" s="301"/>
      <c r="AA83" s="344"/>
      <c r="AB83" s="353">
        <v>783</v>
      </c>
      <c r="AC83" s="353">
        <v>20</v>
      </c>
      <c r="AD83" s="436">
        <f t="shared" si="6"/>
        <v>15660</v>
      </c>
    </row>
    <row r="84" spans="2:30" ht="76.5" hidden="1" x14ac:dyDescent="0.25">
      <c r="B84" s="344"/>
      <c r="C84" s="346" t="s">
        <v>260</v>
      </c>
      <c r="D84" s="346" t="s">
        <v>260</v>
      </c>
      <c r="E84" s="353">
        <v>319</v>
      </c>
      <c r="F84" s="353">
        <v>150</v>
      </c>
      <c r="G84" s="353" t="s">
        <v>242</v>
      </c>
      <c r="H84" s="354" t="s">
        <v>247</v>
      </c>
      <c r="I84" s="353" t="s">
        <v>243</v>
      </c>
      <c r="J84" s="353" t="s">
        <v>244</v>
      </c>
      <c r="K84" s="353" t="s">
        <v>755</v>
      </c>
      <c r="L84" s="353" t="s">
        <v>72</v>
      </c>
      <c r="M84" s="334">
        <f t="shared" si="7"/>
        <v>47850</v>
      </c>
      <c r="N84" s="301">
        <f t="shared" si="8"/>
        <v>47850</v>
      </c>
      <c r="O84" s="338" t="s">
        <v>246</v>
      </c>
      <c r="P84" s="338" t="s">
        <v>246</v>
      </c>
      <c r="Q84" s="905" t="s">
        <v>51</v>
      </c>
      <c r="R84" s="345" t="s">
        <v>245</v>
      </c>
      <c r="U84" s="301"/>
      <c r="AA84" s="344"/>
      <c r="AB84" s="353">
        <v>319</v>
      </c>
      <c r="AC84" s="353">
        <v>150</v>
      </c>
      <c r="AD84" s="436">
        <f t="shared" si="6"/>
        <v>47850</v>
      </c>
    </row>
    <row r="85" spans="2:30" ht="76.5" hidden="1" x14ac:dyDescent="0.25">
      <c r="B85" s="344"/>
      <c r="C85" s="346" t="s">
        <v>265</v>
      </c>
      <c r="D85" s="346" t="s">
        <v>265</v>
      </c>
      <c r="E85" s="353">
        <v>493</v>
      </c>
      <c r="F85" s="353">
        <v>75</v>
      </c>
      <c r="G85" s="353" t="s">
        <v>242</v>
      </c>
      <c r="H85" s="354" t="s">
        <v>247</v>
      </c>
      <c r="I85" s="353" t="s">
        <v>243</v>
      </c>
      <c r="J85" s="353" t="s">
        <v>244</v>
      </c>
      <c r="K85" s="353" t="s">
        <v>755</v>
      </c>
      <c r="L85" s="353" t="s">
        <v>72</v>
      </c>
      <c r="M85" s="334">
        <f t="shared" si="7"/>
        <v>36975</v>
      </c>
      <c r="N85" s="301">
        <f t="shared" si="8"/>
        <v>36975</v>
      </c>
      <c r="O85" s="338" t="s">
        <v>246</v>
      </c>
      <c r="P85" s="338" t="s">
        <v>246</v>
      </c>
      <c r="Q85" s="905" t="s">
        <v>51</v>
      </c>
      <c r="R85" s="338" t="s">
        <v>245</v>
      </c>
      <c r="U85" s="301"/>
      <c r="AA85" s="344"/>
      <c r="AB85" s="353">
        <v>493</v>
      </c>
      <c r="AC85" s="353">
        <v>75</v>
      </c>
      <c r="AD85" s="436">
        <f t="shared" si="6"/>
        <v>36975</v>
      </c>
    </row>
    <row r="86" spans="2:30" ht="76.5" hidden="1" x14ac:dyDescent="0.25">
      <c r="B86" s="344"/>
      <c r="C86" s="346" t="s">
        <v>266</v>
      </c>
      <c r="D86" s="346" t="s">
        <v>266</v>
      </c>
      <c r="E86" s="353">
        <v>1740</v>
      </c>
      <c r="F86" s="353">
        <v>75</v>
      </c>
      <c r="G86" s="353" t="s">
        <v>242</v>
      </c>
      <c r="H86" s="354" t="s">
        <v>247</v>
      </c>
      <c r="I86" s="353" t="s">
        <v>243</v>
      </c>
      <c r="J86" s="353" t="s">
        <v>244</v>
      </c>
      <c r="K86" s="353" t="s">
        <v>755</v>
      </c>
      <c r="L86" s="353" t="s">
        <v>72</v>
      </c>
      <c r="M86" s="334">
        <f t="shared" si="7"/>
        <v>130500</v>
      </c>
      <c r="N86" s="301">
        <f t="shared" si="8"/>
        <v>130500</v>
      </c>
      <c r="O86" s="338" t="s">
        <v>246</v>
      </c>
      <c r="P86" s="338" t="s">
        <v>246</v>
      </c>
      <c r="Q86" s="905" t="s">
        <v>51</v>
      </c>
      <c r="R86" s="338" t="s">
        <v>245</v>
      </c>
      <c r="U86" s="301"/>
      <c r="AA86" s="344"/>
      <c r="AB86" s="353">
        <v>1740</v>
      </c>
      <c r="AC86" s="353">
        <v>75</v>
      </c>
      <c r="AD86" s="436">
        <f t="shared" si="6"/>
        <v>130500</v>
      </c>
    </row>
    <row r="87" spans="2:30" ht="76.5" hidden="1" x14ac:dyDescent="0.25">
      <c r="B87" s="344"/>
      <c r="C87" s="346" t="s">
        <v>267</v>
      </c>
      <c r="D87" s="346" t="s">
        <v>267</v>
      </c>
      <c r="E87" s="353">
        <v>2088</v>
      </c>
      <c r="F87" s="353">
        <v>200</v>
      </c>
      <c r="G87" s="353" t="s">
        <v>242</v>
      </c>
      <c r="H87" s="354" t="s">
        <v>247</v>
      </c>
      <c r="I87" s="353" t="s">
        <v>243</v>
      </c>
      <c r="J87" s="353" t="s">
        <v>244</v>
      </c>
      <c r="K87" s="353" t="s">
        <v>755</v>
      </c>
      <c r="L87" s="353" t="s">
        <v>72</v>
      </c>
      <c r="M87" s="334">
        <f t="shared" si="7"/>
        <v>417600</v>
      </c>
      <c r="N87" s="301">
        <f t="shared" si="8"/>
        <v>417600</v>
      </c>
      <c r="O87" s="338" t="s">
        <v>246</v>
      </c>
      <c r="P87" s="338" t="s">
        <v>246</v>
      </c>
      <c r="Q87" s="905" t="s">
        <v>51</v>
      </c>
      <c r="R87" s="338" t="s">
        <v>245</v>
      </c>
      <c r="U87" s="301"/>
      <c r="AA87" s="344"/>
      <c r="AB87" s="353">
        <v>2088</v>
      </c>
      <c r="AC87" s="353">
        <v>200</v>
      </c>
      <c r="AD87" s="436">
        <f t="shared" si="6"/>
        <v>417600</v>
      </c>
    </row>
    <row r="88" spans="2:30" ht="76.5" hidden="1" x14ac:dyDescent="0.25">
      <c r="B88" s="344"/>
      <c r="C88" s="346" t="s">
        <v>2393</v>
      </c>
      <c r="D88" s="346" t="s">
        <v>2393</v>
      </c>
      <c r="E88" s="353">
        <v>9164</v>
      </c>
      <c r="F88" s="353">
        <v>50</v>
      </c>
      <c r="G88" s="353" t="s">
        <v>242</v>
      </c>
      <c r="H88" s="354" t="s">
        <v>247</v>
      </c>
      <c r="I88" s="353" t="s">
        <v>243</v>
      </c>
      <c r="J88" s="353" t="s">
        <v>244</v>
      </c>
      <c r="K88" s="353" t="s">
        <v>755</v>
      </c>
      <c r="L88" s="353" t="s">
        <v>72</v>
      </c>
      <c r="M88" s="334">
        <f t="shared" ref="M88:M103" si="9">SUM(E88*F88)</f>
        <v>458200</v>
      </c>
      <c r="N88" s="301">
        <f t="shared" ref="N88:N103" si="10">SUM(E88*F88)</f>
        <v>458200</v>
      </c>
      <c r="O88" s="338" t="s">
        <v>246</v>
      </c>
      <c r="P88" s="338" t="s">
        <v>246</v>
      </c>
      <c r="Q88" s="905" t="s">
        <v>51</v>
      </c>
      <c r="R88" s="338" t="s">
        <v>245</v>
      </c>
      <c r="U88" s="301"/>
      <c r="AA88" s="344"/>
      <c r="AB88" s="353">
        <v>9164</v>
      </c>
      <c r="AC88" s="353">
        <v>50</v>
      </c>
      <c r="AD88" s="436">
        <f t="shared" si="6"/>
        <v>458200</v>
      </c>
    </row>
    <row r="89" spans="2:30" ht="76.5" hidden="1" x14ac:dyDescent="0.25">
      <c r="B89" s="344"/>
      <c r="C89" s="346" t="s">
        <v>268</v>
      </c>
      <c r="D89" s="346" t="s">
        <v>268</v>
      </c>
      <c r="E89" s="353">
        <v>1450</v>
      </c>
      <c r="F89" s="353">
        <v>75</v>
      </c>
      <c r="G89" s="353" t="s">
        <v>242</v>
      </c>
      <c r="H89" s="354" t="s">
        <v>247</v>
      </c>
      <c r="I89" s="353" t="s">
        <v>243</v>
      </c>
      <c r="J89" s="353" t="s">
        <v>244</v>
      </c>
      <c r="K89" s="353" t="s">
        <v>755</v>
      </c>
      <c r="L89" s="353" t="s">
        <v>72</v>
      </c>
      <c r="M89" s="334">
        <f t="shared" si="9"/>
        <v>108750</v>
      </c>
      <c r="N89" s="301">
        <f t="shared" si="10"/>
        <v>108750</v>
      </c>
      <c r="O89" s="338" t="s">
        <v>246</v>
      </c>
      <c r="P89" s="338" t="s">
        <v>246</v>
      </c>
      <c r="Q89" s="905" t="s">
        <v>51</v>
      </c>
      <c r="R89" s="338" t="s">
        <v>245</v>
      </c>
      <c r="U89" s="301"/>
      <c r="AA89" s="344"/>
      <c r="AB89" s="353">
        <v>1450</v>
      </c>
      <c r="AC89" s="353">
        <v>75</v>
      </c>
      <c r="AD89" s="436">
        <f t="shared" si="6"/>
        <v>108750</v>
      </c>
    </row>
    <row r="90" spans="2:30" ht="76.5" hidden="1" x14ac:dyDescent="0.25">
      <c r="B90" s="344"/>
      <c r="C90" s="346" t="s">
        <v>269</v>
      </c>
      <c r="D90" s="346" t="s">
        <v>269</v>
      </c>
      <c r="E90" s="353">
        <v>928</v>
      </c>
      <c r="F90" s="353">
        <v>120</v>
      </c>
      <c r="G90" s="353" t="s">
        <v>242</v>
      </c>
      <c r="H90" s="354" t="s">
        <v>247</v>
      </c>
      <c r="I90" s="353" t="s">
        <v>243</v>
      </c>
      <c r="J90" s="353" t="s">
        <v>244</v>
      </c>
      <c r="K90" s="353" t="s">
        <v>755</v>
      </c>
      <c r="L90" s="353" t="s">
        <v>72</v>
      </c>
      <c r="M90" s="334">
        <f t="shared" si="9"/>
        <v>111360</v>
      </c>
      <c r="N90" s="301">
        <f t="shared" si="10"/>
        <v>111360</v>
      </c>
      <c r="O90" s="338" t="s">
        <v>246</v>
      </c>
      <c r="P90" s="338" t="s">
        <v>246</v>
      </c>
      <c r="Q90" s="905" t="s">
        <v>51</v>
      </c>
      <c r="R90" s="338" t="s">
        <v>245</v>
      </c>
      <c r="U90" s="301"/>
      <c r="AA90" s="344"/>
      <c r="AB90" s="353">
        <v>928</v>
      </c>
      <c r="AC90" s="353">
        <v>120</v>
      </c>
      <c r="AD90" s="436">
        <f t="shared" si="6"/>
        <v>111360</v>
      </c>
    </row>
    <row r="91" spans="2:30" ht="76.5" hidden="1" x14ac:dyDescent="0.25">
      <c r="B91" s="344"/>
      <c r="C91" s="346" t="s">
        <v>2397</v>
      </c>
      <c r="D91" s="346" t="s">
        <v>2397</v>
      </c>
      <c r="E91" s="353">
        <v>6264</v>
      </c>
      <c r="F91" s="353">
        <v>140</v>
      </c>
      <c r="G91" s="353" t="s">
        <v>242</v>
      </c>
      <c r="H91" s="354" t="s">
        <v>247</v>
      </c>
      <c r="I91" s="353" t="s">
        <v>243</v>
      </c>
      <c r="J91" s="353" t="s">
        <v>244</v>
      </c>
      <c r="K91" s="353" t="s">
        <v>755</v>
      </c>
      <c r="L91" s="353" t="s">
        <v>72</v>
      </c>
      <c r="M91" s="334">
        <f t="shared" si="9"/>
        <v>876960</v>
      </c>
      <c r="N91" s="301">
        <f t="shared" si="10"/>
        <v>876960</v>
      </c>
      <c r="O91" s="338" t="s">
        <v>246</v>
      </c>
      <c r="P91" s="338" t="s">
        <v>246</v>
      </c>
      <c r="Q91" s="905" t="s">
        <v>51</v>
      </c>
      <c r="R91" s="338" t="s">
        <v>245</v>
      </c>
      <c r="U91" s="301"/>
      <c r="AA91" s="344"/>
      <c r="AB91" s="353">
        <v>6264</v>
      </c>
      <c r="AC91" s="353">
        <v>140</v>
      </c>
      <c r="AD91" s="436">
        <f t="shared" si="6"/>
        <v>876960</v>
      </c>
    </row>
    <row r="92" spans="2:30" ht="76.5" hidden="1" x14ac:dyDescent="0.25">
      <c r="B92" s="344"/>
      <c r="C92" s="346" t="s">
        <v>270</v>
      </c>
      <c r="D92" s="346" t="s">
        <v>270</v>
      </c>
      <c r="E92" s="353">
        <v>145000</v>
      </c>
      <c r="F92" s="353">
        <v>300</v>
      </c>
      <c r="G92" s="353" t="s">
        <v>242</v>
      </c>
      <c r="H92" s="354" t="s">
        <v>247</v>
      </c>
      <c r="I92" s="353" t="s">
        <v>243</v>
      </c>
      <c r="J92" s="353" t="s">
        <v>244</v>
      </c>
      <c r="K92" s="353" t="s">
        <v>755</v>
      </c>
      <c r="L92" s="353" t="s">
        <v>72</v>
      </c>
      <c r="M92" s="334">
        <f t="shared" si="9"/>
        <v>43500000</v>
      </c>
      <c r="N92" s="301">
        <f t="shared" si="10"/>
        <v>43500000</v>
      </c>
      <c r="O92" s="338" t="s">
        <v>246</v>
      </c>
      <c r="P92" s="338" t="s">
        <v>246</v>
      </c>
      <c r="Q92" s="905" t="s">
        <v>51</v>
      </c>
      <c r="R92" s="338" t="s">
        <v>245</v>
      </c>
      <c r="U92" s="301"/>
      <c r="AA92" s="344"/>
      <c r="AB92" s="353">
        <v>145000</v>
      </c>
      <c r="AC92" s="353">
        <v>220</v>
      </c>
      <c r="AD92" s="436">
        <f t="shared" si="6"/>
        <v>31900000</v>
      </c>
    </row>
    <row r="93" spans="2:30" ht="76.5" hidden="1" x14ac:dyDescent="0.25">
      <c r="B93" s="344"/>
      <c r="C93" s="346" t="s">
        <v>271</v>
      </c>
      <c r="D93" s="346" t="s">
        <v>271</v>
      </c>
      <c r="E93" s="353">
        <v>7946</v>
      </c>
      <c r="F93" s="353">
        <v>5</v>
      </c>
      <c r="G93" s="353" t="s">
        <v>242</v>
      </c>
      <c r="H93" s="354" t="s">
        <v>247</v>
      </c>
      <c r="I93" s="353" t="s">
        <v>243</v>
      </c>
      <c r="J93" s="353" t="s">
        <v>244</v>
      </c>
      <c r="K93" s="353" t="s">
        <v>755</v>
      </c>
      <c r="L93" s="353" t="s">
        <v>72</v>
      </c>
      <c r="M93" s="334">
        <f t="shared" si="9"/>
        <v>39730</v>
      </c>
      <c r="N93" s="301">
        <f t="shared" si="10"/>
        <v>39730</v>
      </c>
      <c r="O93" s="338" t="s">
        <v>246</v>
      </c>
      <c r="P93" s="338" t="s">
        <v>246</v>
      </c>
      <c r="Q93" s="905" t="s">
        <v>51</v>
      </c>
      <c r="R93" s="338" t="s">
        <v>245</v>
      </c>
      <c r="U93" s="301"/>
      <c r="AA93" s="344"/>
      <c r="AB93" s="353">
        <v>7946</v>
      </c>
      <c r="AC93" s="353">
        <v>5</v>
      </c>
      <c r="AD93" s="436">
        <f t="shared" si="6"/>
        <v>39730</v>
      </c>
    </row>
    <row r="94" spans="2:30" ht="76.5" hidden="1" x14ac:dyDescent="0.25">
      <c r="B94" s="344"/>
      <c r="C94" s="346" t="s">
        <v>272</v>
      </c>
      <c r="D94" s="346" t="s">
        <v>272</v>
      </c>
      <c r="E94" s="353">
        <v>9396</v>
      </c>
      <c r="F94" s="353">
        <v>90</v>
      </c>
      <c r="G94" s="353" t="s">
        <v>242</v>
      </c>
      <c r="H94" s="354" t="s">
        <v>247</v>
      </c>
      <c r="I94" s="353" t="s">
        <v>243</v>
      </c>
      <c r="J94" s="353" t="s">
        <v>244</v>
      </c>
      <c r="K94" s="353" t="s">
        <v>755</v>
      </c>
      <c r="L94" s="353" t="s">
        <v>72</v>
      </c>
      <c r="M94" s="334">
        <f t="shared" si="9"/>
        <v>845640</v>
      </c>
      <c r="N94" s="301">
        <f t="shared" si="10"/>
        <v>845640</v>
      </c>
      <c r="O94" s="338" t="s">
        <v>246</v>
      </c>
      <c r="P94" s="338" t="s">
        <v>246</v>
      </c>
      <c r="Q94" s="905" t="s">
        <v>51</v>
      </c>
      <c r="R94" s="338" t="s">
        <v>245</v>
      </c>
      <c r="U94" s="301"/>
      <c r="AA94" s="344"/>
      <c r="AB94" s="353">
        <v>9396</v>
      </c>
      <c r="AC94" s="353">
        <v>90</v>
      </c>
      <c r="AD94" s="436">
        <f t="shared" si="6"/>
        <v>845640</v>
      </c>
    </row>
    <row r="95" spans="2:30" ht="76.5" hidden="1" x14ac:dyDescent="0.25">
      <c r="B95" s="344"/>
      <c r="C95" s="346" t="s">
        <v>273</v>
      </c>
      <c r="D95" s="346" t="s">
        <v>273</v>
      </c>
      <c r="E95" s="353">
        <v>185600</v>
      </c>
      <c r="F95" s="353">
        <v>2</v>
      </c>
      <c r="G95" s="353" t="s">
        <v>242</v>
      </c>
      <c r="H95" s="354" t="s">
        <v>247</v>
      </c>
      <c r="I95" s="353" t="s">
        <v>243</v>
      </c>
      <c r="J95" s="353" t="s">
        <v>244</v>
      </c>
      <c r="K95" s="353" t="s">
        <v>755</v>
      </c>
      <c r="L95" s="353" t="s">
        <v>72</v>
      </c>
      <c r="M95" s="334">
        <f t="shared" si="9"/>
        <v>371200</v>
      </c>
      <c r="N95" s="301">
        <f t="shared" si="10"/>
        <v>371200</v>
      </c>
      <c r="O95" s="338" t="s">
        <v>246</v>
      </c>
      <c r="P95" s="338" t="s">
        <v>246</v>
      </c>
      <c r="Q95" s="905" t="s">
        <v>51</v>
      </c>
      <c r="R95" s="338" t="s">
        <v>245</v>
      </c>
      <c r="U95" s="301"/>
      <c r="AA95" s="344"/>
      <c r="AB95" s="353">
        <v>185600</v>
      </c>
      <c r="AC95" s="353">
        <v>2</v>
      </c>
      <c r="AD95" s="436">
        <f t="shared" si="6"/>
        <v>371200</v>
      </c>
    </row>
    <row r="96" spans="2:30" ht="76.5" hidden="1" x14ac:dyDescent="0.25">
      <c r="B96" s="344"/>
      <c r="C96" s="346" t="s">
        <v>274</v>
      </c>
      <c r="D96" s="346" t="s">
        <v>274</v>
      </c>
      <c r="E96" s="353">
        <v>783</v>
      </c>
      <c r="F96" s="353">
        <v>450</v>
      </c>
      <c r="G96" s="353" t="s">
        <v>242</v>
      </c>
      <c r="H96" s="354" t="s">
        <v>247</v>
      </c>
      <c r="I96" s="353" t="s">
        <v>243</v>
      </c>
      <c r="J96" s="353" t="s">
        <v>244</v>
      </c>
      <c r="K96" s="353" t="s">
        <v>755</v>
      </c>
      <c r="L96" s="353" t="s">
        <v>72</v>
      </c>
      <c r="M96" s="334">
        <f t="shared" si="9"/>
        <v>352350</v>
      </c>
      <c r="N96" s="301">
        <f t="shared" si="10"/>
        <v>352350</v>
      </c>
      <c r="O96" s="338" t="s">
        <v>246</v>
      </c>
      <c r="P96" s="338" t="s">
        <v>246</v>
      </c>
      <c r="Q96" s="905" t="s">
        <v>51</v>
      </c>
      <c r="R96" s="338" t="s">
        <v>245</v>
      </c>
      <c r="U96" s="301"/>
      <c r="AA96" s="344"/>
      <c r="AB96" s="353">
        <v>783</v>
      </c>
      <c r="AC96" s="353">
        <v>450</v>
      </c>
      <c r="AD96" s="436">
        <f t="shared" si="6"/>
        <v>352350</v>
      </c>
    </row>
    <row r="97" spans="2:30" ht="76.5" hidden="1" x14ac:dyDescent="0.25">
      <c r="B97" s="344"/>
      <c r="C97" s="346" t="s">
        <v>275</v>
      </c>
      <c r="D97" s="346" t="s">
        <v>275</v>
      </c>
      <c r="E97" s="353">
        <v>1305</v>
      </c>
      <c r="F97" s="353">
        <v>25</v>
      </c>
      <c r="G97" s="353" t="s">
        <v>242</v>
      </c>
      <c r="H97" s="354" t="s">
        <v>247</v>
      </c>
      <c r="I97" s="353" t="s">
        <v>243</v>
      </c>
      <c r="J97" s="353" t="s">
        <v>244</v>
      </c>
      <c r="K97" s="353" t="s">
        <v>755</v>
      </c>
      <c r="L97" s="353" t="s">
        <v>72</v>
      </c>
      <c r="M97" s="334">
        <f t="shared" si="9"/>
        <v>32625</v>
      </c>
      <c r="N97" s="301">
        <f t="shared" si="10"/>
        <v>32625</v>
      </c>
      <c r="O97" s="338" t="s">
        <v>246</v>
      </c>
      <c r="P97" s="338" t="s">
        <v>246</v>
      </c>
      <c r="Q97" s="905" t="s">
        <v>51</v>
      </c>
      <c r="R97" s="338" t="s">
        <v>245</v>
      </c>
      <c r="U97" s="301"/>
      <c r="AA97" s="344"/>
      <c r="AB97" s="353">
        <v>1305</v>
      </c>
      <c r="AC97" s="353">
        <v>25</v>
      </c>
      <c r="AD97" s="436">
        <f t="shared" si="6"/>
        <v>32625</v>
      </c>
    </row>
    <row r="98" spans="2:30" ht="76.5" hidden="1" x14ac:dyDescent="0.25">
      <c r="B98" s="344"/>
      <c r="C98" s="346" t="s">
        <v>276</v>
      </c>
      <c r="D98" s="346" t="s">
        <v>276</v>
      </c>
      <c r="E98" s="353">
        <v>1160</v>
      </c>
      <c r="F98" s="353">
        <v>200</v>
      </c>
      <c r="G98" s="353" t="s">
        <v>242</v>
      </c>
      <c r="H98" s="354" t="s">
        <v>247</v>
      </c>
      <c r="I98" s="353" t="s">
        <v>243</v>
      </c>
      <c r="J98" s="353" t="s">
        <v>244</v>
      </c>
      <c r="K98" s="353" t="s">
        <v>755</v>
      </c>
      <c r="L98" s="353" t="s">
        <v>72</v>
      </c>
      <c r="M98" s="334">
        <f t="shared" si="9"/>
        <v>232000</v>
      </c>
      <c r="N98" s="301">
        <f t="shared" si="10"/>
        <v>232000</v>
      </c>
      <c r="O98" s="338" t="s">
        <v>246</v>
      </c>
      <c r="P98" s="338" t="s">
        <v>246</v>
      </c>
      <c r="Q98" s="905" t="s">
        <v>51</v>
      </c>
      <c r="R98" s="338" t="s">
        <v>245</v>
      </c>
      <c r="U98" s="301"/>
      <c r="AA98" s="344"/>
      <c r="AB98" s="353">
        <v>1160</v>
      </c>
      <c r="AC98" s="353">
        <v>200</v>
      </c>
      <c r="AD98" s="436">
        <f t="shared" si="6"/>
        <v>232000</v>
      </c>
    </row>
    <row r="99" spans="2:30" ht="76.5" hidden="1" x14ac:dyDescent="0.25">
      <c r="B99" s="344"/>
      <c r="C99" s="346" t="s">
        <v>277</v>
      </c>
      <c r="D99" s="346" t="s">
        <v>277</v>
      </c>
      <c r="E99" s="353">
        <v>3190</v>
      </c>
      <c r="F99" s="353">
        <v>75</v>
      </c>
      <c r="G99" s="353" t="s">
        <v>242</v>
      </c>
      <c r="H99" s="354" t="s">
        <v>247</v>
      </c>
      <c r="I99" s="353" t="s">
        <v>243</v>
      </c>
      <c r="J99" s="353" t="s">
        <v>244</v>
      </c>
      <c r="K99" s="353" t="s">
        <v>755</v>
      </c>
      <c r="L99" s="353" t="s">
        <v>72</v>
      </c>
      <c r="M99" s="334">
        <f t="shared" si="9"/>
        <v>239250</v>
      </c>
      <c r="N99" s="301">
        <f t="shared" si="10"/>
        <v>239250</v>
      </c>
      <c r="O99" s="338" t="s">
        <v>246</v>
      </c>
      <c r="P99" s="338" t="s">
        <v>246</v>
      </c>
      <c r="Q99" s="905" t="s">
        <v>51</v>
      </c>
      <c r="R99" s="338" t="s">
        <v>245</v>
      </c>
      <c r="U99" s="301"/>
      <c r="AA99" s="344"/>
      <c r="AB99" s="353">
        <v>3190</v>
      </c>
      <c r="AC99" s="353">
        <v>75</v>
      </c>
      <c r="AD99" s="436">
        <f t="shared" si="6"/>
        <v>239250</v>
      </c>
    </row>
    <row r="100" spans="2:30" ht="76.5" hidden="1" x14ac:dyDescent="0.25">
      <c r="B100" s="344"/>
      <c r="C100" s="346" t="s">
        <v>278</v>
      </c>
      <c r="D100" s="346" t="s">
        <v>278</v>
      </c>
      <c r="E100" s="353">
        <v>3190</v>
      </c>
      <c r="F100" s="353">
        <v>15</v>
      </c>
      <c r="G100" s="353" t="s">
        <v>242</v>
      </c>
      <c r="H100" s="354" t="s">
        <v>247</v>
      </c>
      <c r="I100" s="353" t="s">
        <v>243</v>
      </c>
      <c r="J100" s="353" t="s">
        <v>244</v>
      </c>
      <c r="K100" s="353" t="s">
        <v>755</v>
      </c>
      <c r="L100" s="353" t="s">
        <v>72</v>
      </c>
      <c r="M100" s="334">
        <f t="shared" si="9"/>
        <v>47850</v>
      </c>
      <c r="N100" s="301">
        <f t="shared" si="10"/>
        <v>47850</v>
      </c>
      <c r="O100" s="338" t="s">
        <v>246</v>
      </c>
      <c r="P100" s="338" t="s">
        <v>246</v>
      </c>
      <c r="Q100" s="905" t="s">
        <v>51</v>
      </c>
      <c r="R100" s="338" t="s">
        <v>245</v>
      </c>
      <c r="U100" s="301"/>
      <c r="AA100" s="344"/>
      <c r="AB100" s="353">
        <v>3190</v>
      </c>
      <c r="AC100" s="353">
        <v>15</v>
      </c>
      <c r="AD100" s="436">
        <f t="shared" si="6"/>
        <v>47850</v>
      </c>
    </row>
    <row r="101" spans="2:30" ht="76.5" hidden="1" x14ac:dyDescent="0.25">
      <c r="B101" s="344"/>
      <c r="C101" s="346" t="s">
        <v>279</v>
      </c>
      <c r="D101" s="346" t="s">
        <v>279</v>
      </c>
      <c r="E101" s="353">
        <v>406</v>
      </c>
      <c r="F101" s="353">
        <v>3300</v>
      </c>
      <c r="G101" s="353" t="s">
        <v>242</v>
      </c>
      <c r="H101" s="354" t="s">
        <v>247</v>
      </c>
      <c r="I101" s="353" t="s">
        <v>243</v>
      </c>
      <c r="J101" s="353" t="s">
        <v>244</v>
      </c>
      <c r="K101" s="353" t="s">
        <v>755</v>
      </c>
      <c r="L101" s="353" t="s">
        <v>72</v>
      </c>
      <c r="M101" s="334">
        <f t="shared" si="9"/>
        <v>1339800</v>
      </c>
      <c r="N101" s="301">
        <f t="shared" si="10"/>
        <v>1339800</v>
      </c>
      <c r="O101" s="338" t="s">
        <v>246</v>
      </c>
      <c r="P101" s="338" t="s">
        <v>246</v>
      </c>
      <c r="Q101" s="905" t="s">
        <v>51</v>
      </c>
      <c r="R101" s="338" t="s">
        <v>245</v>
      </c>
      <c r="U101" s="301"/>
      <c r="AA101" s="344"/>
      <c r="AB101" s="353">
        <v>406</v>
      </c>
      <c r="AC101" s="353">
        <v>3300</v>
      </c>
      <c r="AD101" s="436">
        <f t="shared" si="6"/>
        <v>1339800</v>
      </c>
    </row>
    <row r="102" spans="2:30" ht="76.5" hidden="1" x14ac:dyDescent="0.25">
      <c r="B102" s="344"/>
      <c r="C102" s="346" t="s">
        <v>280</v>
      </c>
      <c r="D102" s="346" t="s">
        <v>280</v>
      </c>
      <c r="E102" s="353">
        <v>406</v>
      </c>
      <c r="F102" s="353">
        <v>550</v>
      </c>
      <c r="G102" s="353" t="s">
        <v>242</v>
      </c>
      <c r="H102" s="354" t="s">
        <v>247</v>
      </c>
      <c r="I102" s="353" t="s">
        <v>243</v>
      </c>
      <c r="J102" s="353" t="s">
        <v>244</v>
      </c>
      <c r="K102" s="353" t="s">
        <v>755</v>
      </c>
      <c r="L102" s="353" t="s">
        <v>72</v>
      </c>
      <c r="M102" s="334">
        <f t="shared" si="9"/>
        <v>223300</v>
      </c>
      <c r="N102" s="301">
        <f t="shared" si="10"/>
        <v>223300</v>
      </c>
      <c r="O102" s="338" t="s">
        <v>246</v>
      </c>
      <c r="P102" s="338" t="s">
        <v>246</v>
      </c>
      <c r="Q102" s="905" t="s">
        <v>51</v>
      </c>
      <c r="R102" s="338" t="s">
        <v>245</v>
      </c>
      <c r="U102" s="301"/>
      <c r="AA102" s="344"/>
      <c r="AB102" s="353">
        <v>406</v>
      </c>
      <c r="AC102" s="353">
        <v>550</v>
      </c>
      <c r="AD102" s="436">
        <f t="shared" si="6"/>
        <v>223300</v>
      </c>
    </row>
    <row r="103" spans="2:30" ht="76.5" hidden="1" x14ac:dyDescent="0.25">
      <c r="B103" s="344"/>
      <c r="C103" s="346" t="s">
        <v>281</v>
      </c>
      <c r="D103" s="346" t="s">
        <v>281</v>
      </c>
      <c r="E103" s="353">
        <v>986</v>
      </c>
      <c r="F103" s="353">
        <v>250</v>
      </c>
      <c r="G103" s="353" t="s">
        <v>242</v>
      </c>
      <c r="H103" s="354" t="s">
        <v>247</v>
      </c>
      <c r="I103" s="353" t="s">
        <v>243</v>
      </c>
      <c r="J103" s="353" t="s">
        <v>244</v>
      </c>
      <c r="K103" s="353" t="s">
        <v>755</v>
      </c>
      <c r="L103" s="353" t="s">
        <v>72</v>
      </c>
      <c r="M103" s="334">
        <f t="shared" si="9"/>
        <v>246500</v>
      </c>
      <c r="N103" s="301">
        <f t="shared" si="10"/>
        <v>246500</v>
      </c>
      <c r="O103" s="338" t="s">
        <v>246</v>
      </c>
      <c r="P103" s="338" t="s">
        <v>246</v>
      </c>
      <c r="Q103" s="905" t="s">
        <v>51</v>
      </c>
      <c r="R103" s="338" t="s">
        <v>245</v>
      </c>
      <c r="U103" s="301"/>
      <c r="AA103" s="344"/>
      <c r="AB103" s="353">
        <v>986</v>
      </c>
      <c r="AC103" s="353">
        <v>250</v>
      </c>
      <c r="AD103" s="436">
        <f t="shared" si="6"/>
        <v>246500</v>
      </c>
    </row>
    <row r="104" spans="2:30" ht="76.5" hidden="1" x14ac:dyDescent="0.25">
      <c r="B104" s="344"/>
      <c r="C104" s="346" t="s">
        <v>285</v>
      </c>
      <c r="D104" s="346" t="s">
        <v>285</v>
      </c>
      <c r="E104" s="353">
        <v>9744</v>
      </c>
      <c r="F104" s="353">
        <v>4000</v>
      </c>
      <c r="G104" s="353" t="s">
        <v>242</v>
      </c>
      <c r="H104" s="354" t="s">
        <v>247</v>
      </c>
      <c r="I104" s="353" t="s">
        <v>243</v>
      </c>
      <c r="J104" s="353" t="s">
        <v>244</v>
      </c>
      <c r="K104" s="353" t="s">
        <v>755</v>
      </c>
      <c r="L104" s="353" t="s">
        <v>72</v>
      </c>
      <c r="M104" s="334">
        <f>SUM(E104*F104)</f>
        <v>38976000</v>
      </c>
      <c r="N104" s="301">
        <f>SUM(E104*F104)</f>
        <v>38976000</v>
      </c>
      <c r="O104" s="338" t="s">
        <v>246</v>
      </c>
      <c r="P104" s="338" t="s">
        <v>246</v>
      </c>
      <c r="Q104" s="905" t="s">
        <v>51</v>
      </c>
      <c r="R104" s="338" t="s">
        <v>245</v>
      </c>
      <c r="U104" s="301"/>
      <c r="AA104" s="344"/>
      <c r="AB104" s="353">
        <v>9744</v>
      </c>
      <c r="AC104" s="353">
        <v>7500</v>
      </c>
      <c r="AD104" s="436">
        <f>SUM(AB104*AC104)</f>
        <v>73080000</v>
      </c>
    </row>
    <row r="105" spans="2:30" ht="76.5" hidden="1" x14ac:dyDescent="0.25">
      <c r="B105" s="344"/>
      <c r="C105" s="346" t="s">
        <v>289</v>
      </c>
      <c r="D105" s="346" t="s">
        <v>289</v>
      </c>
      <c r="E105" s="353">
        <v>146160</v>
      </c>
      <c r="F105" s="353">
        <v>4</v>
      </c>
      <c r="G105" s="353" t="s">
        <v>242</v>
      </c>
      <c r="H105" s="354" t="s">
        <v>247</v>
      </c>
      <c r="I105" s="353" t="s">
        <v>243</v>
      </c>
      <c r="J105" s="353" t="s">
        <v>244</v>
      </c>
      <c r="K105" s="353" t="s">
        <v>755</v>
      </c>
      <c r="L105" s="353" t="s">
        <v>72</v>
      </c>
      <c r="M105" s="334">
        <f t="shared" ref="M105:M122" si="11">SUM(E105*F105)</f>
        <v>584640</v>
      </c>
      <c r="N105" s="301">
        <f t="shared" ref="N105:N122" si="12">SUM(E105*F105)</f>
        <v>584640</v>
      </c>
      <c r="O105" s="338" t="s">
        <v>246</v>
      </c>
      <c r="P105" s="338" t="s">
        <v>246</v>
      </c>
      <c r="Q105" s="905" t="s">
        <v>51</v>
      </c>
      <c r="R105" s="338" t="s">
        <v>245</v>
      </c>
      <c r="U105" s="301"/>
      <c r="AA105" s="344"/>
      <c r="AB105" s="353">
        <v>146160</v>
      </c>
      <c r="AC105" s="353">
        <v>4</v>
      </c>
      <c r="AD105" s="436">
        <f t="shared" si="6"/>
        <v>584640</v>
      </c>
    </row>
    <row r="106" spans="2:30" ht="76.5" hidden="1" x14ac:dyDescent="0.25">
      <c r="B106" s="344"/>
      <c r="C106" s="346" t="s">
        <v>290</v>
      </c>
      <c r="D106" s="346" t="s">
        <v>290</v>
      </c>
      <c r="E106" s="353">
        <v>9932</v>
      </c>
      <c r="F106" s="353">
        <v>900</v>
      </c>
      <c r="G106" s="353" t="s">
        <v>242</v>
      </c>
      <c r="H106" s="354" t="s">
        <v>247</v>
      </c>
      <c r="I106" s="353" t="s">
        <v>243</v>
      </c>
      <c r="J106" s="353" t="s">
        <v>244</v>
      </c>
      <c r="K106" s="353" t="s">
        <v>755</v>
      </c>
      <c r="L106" s="353" t="s">
        <v>72</v>
      </c>
      <c r="M106" s="334">
        <f t="shared" si="11"/>
        <v>8938800</v>
      </c>
      <c r="N106" s="301">
        <f t="shared" si="12"/>
        <v>8938800</v>
      </c>
      <c r="O106" s="338" t="s">
        <v>246</v>
      </c>
      <c r="P106" s="338" t="s">
        <v>246</v>
      </c>
      <c r="Q106" s="905" t="s">
        <v>51</v>
      </c>
      <c r="R106" s="338" t="s">
        <v>245</v>
      </c>
      <c r="U106" s="301"/>
      <c r="AA106" s="344"/>
      <c r="AB106" s="353">
        <v>9932</v>
      </c>
      <c r="AC106" s="353">
        <v>900</v>
      </c>
      <c r="AD106" s="436">
        <f t="shared" si="6"/>
        <v>8938800</v>
      </c>
    </row>
    <row r="107" spans="2:30" ht="76.5" hidden="1" x14ac:dyDescent="0.25">
      <c r="B107" s="344"/>
      <c r="C107" s="346" t="s">
        <v>291</v>
      </c>
      <c r="D107" s="346" t="s">
        <v>291</v>
      </c>
      <c r="E107" s="353">
        <v>1086</v>
      </c>
      <c r="F107" s="353">
        <v>450</v>
      </c>
      <c r="G107" s="353" t="s">
        <v>242</v>
      </c>
      <c r="H107" s="354" t="s">
        <v>247</v>
      </c>
      <c r="I107" s="353" t="s">
        <v>243</v>
      </c>
      <c r="J107" s="353" t="s">
        <v>244</v>
      </c>
      <c r="K107" s="353" t="s">
        <v>755</v>
      </c>
      <c r="L107" s="353" t="s">
        <v>72</v>
      </c>
      <c r="M107" s="334">
        <f t="shared" si="11"/>
        <v>488700</v>
      </c>
      <c r="N107" s="301">
        <f t="shared" si="12"/>
        <v>488700</v>
      </c>
      <c r="O107" s="338" t="s">
        <v>246</v>
      </c>
      <c r="P107" s="338" t="s">
        <v>246</v>
      </c>
      <c r="Q107" s="905" t="s">
        <v>51</v>
      </c>
      <c r="R107" s="338" t="s">
        <v>245</v>
      </c>
      <c r="U107" s="301"/>
      <c r="AA107" s="344"/>
      <c r="AB107" s="353">
        <v>1086</v>
      </c>
      <c r="AC107" s="353">
        <v>450</v>
      </c>
      <c r="AD107" s="436">
        <f t="shared" si="6"/>
        <v>488700</v>
      </c>
    </row>
    <row r="108" spans="2:30" ht="76.5" hidden="1" x14ac:dyDescent="0.25">
      <c r="B108" s="344"/>
      <c r="C108" s="346" t="s">
        <v>292</v>
      </c>
      <c r="D108" s="346" t="s">
        <v>292</v>
      </c>
      <c r="E108" s="353">
        <v>162</v>
      </c>
      <c r="F108" s="353">
        <v>200</v>
      </c>
      <c r="G108" s="353" t="s">
        <v>242</v>
      </c>
      <c r="H108" s="354" t="s">
        <v>247</v>
      </c>
      <c r="I108" s="353" t="s">
        <v>243</v>
      </c>
      <c r="J108" s="353" t="s">
        <v>244</v>
      </c>
      <c r="K108" s="353" t="s">
        <v>755</v>
      </c>
      <c r="L108" s="353" t="s">
        <v>72</v>
      </c>
      <c r="M108" s="334">
        <f t="shared" si="11"/>
        <v>32400</v>
      </c>
      <c r="N108" s="301">
        <f t="shared" si="12"/>
        <v>32400</v>
      </c>
      <c r="O108" s="338" t="s">
        <v>246</v>
      </c>
      <c r="P108" s="338" t="s">
        <v>246</v>
      </c>
      <c r="Q108" s="905" t="s">
        <v>51</v>
      </c>
      <c r="R108" s="338" t="s">
        <v>245</v>
      </c>
      <c r="U108" s="301"/>
      <c r="AA108" s="344"/>
      <c r="AB108" s="353">
        <v>162</v>
      </c>
      <c r="AC108" s="353">
        <v>200</v>
      </c>
      <c r="AD108" s="436">
        <f t="shared" si="6"/>
        <v>32400</v>
      </c>
    </row>
    <row r="109" spans="2:30" ht="76.5" hidden="1" x14ac:dyDescent="0.25">
      <c r="B109" s="344"/>
      <c r="C109" s="346" t="s">
        <v>295</v>
      </c>
      <c r="D109" s="346" t="s">
        <v>295</v>
      </c>
      <c r="E109" s="353">
        <v>3206</v>
      </c>
      <c r="F109" s="353">
        <v>1700</v>
      </c>
      <c r="G109" s="353" t="s">
        <v>242</v>
      </c>
      <c r="H109" s="354" t="s">
        <v>247</v>
      </c>
      <c r="I109" s="353" t="s">
        <v>243</v>
      </c>
      <c r="J109" s="353" t="s">
        <v>244</v>
      </c>
      <c r="K109" s="353" t="s">
        <v>755</v>
      </c>
      <c r="L109" s="353" t="s">
        <v>72</v>
      </c>
      <c r="M109" s="334">
        <f t="shared" si="11"/>
        <v>5450200</v>
      </c>
      <c r="N109" s="301">
        <f t="shared" si="12"/>
        <v>5450200</v>
      </c>
      <c r="O109" s="338" t="s">
        <v>246</v>
      </c>
      <c r="P109" s="338" t="s">
        <v>246</v>
      </c>
      <c r="Q109" s="905" t="s">
        <v>51</v>
      </c>
      <c r="R109" s="338" t="s">
        <v>245</v>
      </c>
      <c r="U109" s="301"/>
      <c r="AA109" s="344"/>
      <c r="AB109" s="353">
        <v>3206</v>
      </c>
      <c r="AC109" s="353">
        <v>1700</v>
      </c>
      <c r="AD109" s="436">
        <f t="shared" si="6"/>
        <v>5450200</v>
      </c>
    </row>
    <row r="110" spans="2:30" ht="76.5" hidden="1" x14ac:dyDescent="0.25">
      <c r="B110" s="344"/>
      <c r="C110" s="346" t="s">
        <v>296</v>
      </c>
      <c r="D110" s="346" t="s">
        <v>296</v>
      </c>
      <c r="E110" s="353">
        <v>4205</v>
      </c>
      <c r="F110" s="353">
        <v>1500</v>
      </c>
      <c r="G110" s="353" t="s">
        <v>242</v>
      </c>
      <c r="H110" s="354" t="s">
        <v>247</v>
      </c>
      <c r="I110" s="353" t="s">
        <v>243</v>
      </c>
      <c r="J110" s="353" t="s">
        <v>244</v>
      </c>
      <c r="K110" s="353" t="s">
        <v>755</v>
      </c>
      <c r="L110" s="353" t="s">
        <v>72</v>
      </c>
      <c r="M110" s="334">
        <f t="shared" si="11"/>
        <v>6307500</v>
      </c>
      <c r="N110" s="301">
        <f t="shared" si="12"/>
        <v>6307500</v>
      </c>
      <c r="O110" s="338" t="s">
        <v>246</v>
      </c>
      <c r="P110" s="338" t="s">
        <v>246</v>
      </c>
      <c r="Q110" s="905" t="s">
        <v>51</v>
      </c>
      <c r="R110" s="338" t="s">
        <v>245</v>
      </c>
      <c r="U110" s="301"/>
      <c r="AA110" s="344"/>
      <c r="AB110" s="353">
        <v>4205</v>
      </c>
      <c r="AC110" s="353">
        <v>1900</v>
      </c>
      <c r="AD110" s="436">
        <f t="shared" si="6"/>
        <v>7989500</v>
      </c>
    </row>
    <row r="111" spans="2:30" ht="76.5" hidden="1" x14ac:dyDescent="0.25">
      <c r="B111" s="344"/>
      <c r="C111" s="346" t="s">
        <v>297</v>
      </c>
      <c r="D111" s="346" t="s">
        <v>297</v>
      </c>
      <c r="E111" s="353">
        <v>2030</v>
      </c>
      <c r="F111" s="353">
        <v>600</v>
      </c>
      <c r="G111" s="353" t="s">
        <v>242</v>
      </c>
      <c r="H111" s="354" t="s">
        <v>247</v>
      </c>
      <c r="I111" s="353" t="s">
        <v>243</v>
      </c>
      <c r="J111" s="353" t="s">
        <v>244</v>
      </c>
      <c r="K111" s="353" t="s">
        <v>755</v>
      </c>
      <c r="L111" s="353" t="s">
        <v>72</v>
      </c>
      <c r="M111" s="334">
        <f t="shared" si="11"/>
        <v>1218000</v>
      </c>
      <c r="N111" s="301">
        <f t="shared" si="12"/>
        <v>1218000</v>
      </c>
      <c r="O111" s="338" t="s">
        <v>246</v>
      </c>
      <c r="P111" s="338" t="s">
        <v>246</v>
      </c>
      <c r="Q111" s="905" t="s">
        <v>51</v>
      </c>
      <c r="R111" s="338" t="s">
        <v>245</v>
      </c>
      <c r="U111" s="301"/>
      <c r="AA111" s="344"/>
      <c r="AB111" s="353">
        <v>2030</v>
      </c>
      <c r="AC111" s="353">
        <v>600</v>
      </c>
      <c r="AD111" s="436">
        <f t="shared" si="6"/>
        <v>1218000</v>
      </c>
    </row>
    <row r="112" spans="2:30" ht="76.5" hidden="1" x14ac:dyDescent="0.25">
      <c r="B112" s="344"/>
      <c r="C112" s="355" t="s">
        <v>298</v>
      </c>
      <c r="D112" s="355" t="s">
        <v>298</v>
      </c>
      <c r="E112" s="353">
        <v>31900</v>
      </c>
      <c r="F112" s="353">
        <v>170</v>
      </c>
      <c r="G112" s="353" t="s">
        <v>242</v>
      </c>
      <c r="H112" s="354" t="s">
        <v>247</v>
      </c>
      <c r="I112" s="353" t="s">
        <v>243</v>
      </c>
      <c r="J112" s="353" t="s">
        <v>244</v>
      </c>
      <c r="K112" s="353" t="s">
        <v>755</v>
      </c>
      <c r="L112" s="353" t="s">
        <v>72</v>
      </c>
      <c r="M112" s="334">
        <f t="shared" si="11"/>
        <v>5423000</v>
      </c>
      <c r="N112" s="301">
        <f t="shared" si="12"/>
        <v>5423000</v>
      </c>
      <c r="O112" s="338" t="s">
        <v>246</v>
      </c>
      <c r="P112" s="338" t="s">
        <v>246</v>
      </c>
      <c r="Q112" s="905" t="s">
        <v>51</v>
      </c>
      <c r="R112" s="338" t="s">
        <v>245</v>
      </c>
      <c r="U112" s="301"/>
      <c r="AA112" s="344"/>
      <c r="AB112" s="353">
        <v>31900</v>
      </c>
      <c r="AC112" s="353">
        <v>170</v>
      </c>
      <c r="AD112" s="436">
        <f t="shared" si="6"/>
        <v>5423000</v>
      </c>
    </row>
    <row r="113" spans="2:30" ht="76.5" hidden="1" x14ac:dyDescent="0.25">
      <c r="B113" s="344"/>
      <c r="C113" s="346" t="s">
        <v>299</v>
      </c>
      <c r="D113" s="346" t="s">
        <v>299</v>
      </c>
      <c r="E113" s="353">
        <v>5150.3999999999996</v>
      </c>
      <c r="F113" s="353">
        <v>150</v>
      </c>
      <c r="G113" s="353" t="s">
        <v>242</v>
      </c>
      <c r="H113" s="354" t="s">
        <v>247</v>
      </c>
      <c r="I113" s="353" t="s">
        <v>243</v>
      </c>
      <c r="J113" s="353" t="s">
        <v>244</v>
      </c>
      <c r="K113" s="353" t="s">
        <v>755</v>
      </c>
      <c r="L113" s="353" t="s">
        <v>72</v>
      </c>
      <c r="M113" s="334">
        <f t="shared" si="11"/>
        <v>772560</v>
      </c>
      <c r="N113" s="301">
        <f t="shared" si="12"/>
        <v>772560</v>
      </c>
      <c r="O113" s="338" t="s">
        <v>246</v>
      </c>
      <c r="P113" s="338" t="s">
        <v>246</v>
      </c>
      <c r="Q113" s="905" t="s">
        <v>51</v>
      </c>
      <c r="R113" s="338" t="s">
        <v>245</v>
      </c>
      <c r="U113" s="301"/>
      <c r="AA113" s="344"/>
      <c r="AB113" s="353">
        <v>5150.3999999999996</v>
      </c>
      <c r="AC113" s="353">
        <v>150</v>
      </c>
      <c r="AD113" s="436">
        <f t="shared" si="6"/>
        <v>772560</v>
      </c>
    </row>
    <row r="114" spans="2:30" ht="76.5" hidden="1" x14ac:dyDescent="0.25">
      <c r="B114" s="344"/>
      <c r="C114" s="346" t="s">
        <v>300</v>
      </c>
      <c r="D114" s="346" t="s">
        <v>300</v>
      </c>
      <c r="E114" s="353">
        <v>17503</v>
      </c>
      <c r="F114" s="353">
        <v>60</v>
      </c>
      <c r="G114" s="353" t="s">
        <v>242</v>
      </c>
      <c r="H114" s="354" t="s">
        <v>247</v>
      </c>
      <c r="I114" s="353" t="s">
        <v>243</v>
      </c>
      <c r="J114" s="353" t="s">
        <v>244</v>
      </c>
      <c r="K114" s="353" t="s">
        <v>755</v>
      </c>
      <c r="L114" s="353" t="s">
        <v>72</v>
      </c>
      <c r="M114" s="334">
        <f t="shared" si="11"/>
        <v>1050180</v>
      </c>
      <c r="N114" s="301">
        <f t="shared" si="12"/>
        <v>1050180</v>
      </c>
      <c r="O114" s="338" t="s">
        <v>246</v>
      </c>
      <c r="P114" s="338" t="s">
        <v>246</v>
      </c>
      <c r="Q114" s="905" t="s">
        <v>51</v>
      </c>
      <c r="R114" s="338" t="s">
        <v>245</v>
      </c>
      <c r="U114" s="301"/>
      <c r="AA114" s="344"/>
      <c r="AB114" s="353">
        <v>17503</v>
      </c>
      <c r="AC114" s="353">
        <v>60</v>
      </c>
      <c r="AD114" s="436">
        <f t="shared" si="6"/>
        <v>1050180</v>
      </c>
    </row>
    <row r="115" spans="2:30" ht="76.5" hidden="1" x14ac:dyDescent="0.25">
      <c r="B115" s="344"/>
      <c r="C115" s="346" t="s">
        <v>301</v>
      </c>
      <c r="D115" s="346" t="s">
        <v>301</v>
      </c>
      <c r="E115" s="353">
        <v>3480</v>
      </c>
      <c r="F115" s="353">
        <v>75</v>
      </c>
      <c r="G115" s="353" t="s">
        <v>242</v>
      </c>
      <c r="H115" s="354" t="s">
        <v>247</v>
      </c>
      <c r="I115" s="353" t="s">
        <v>243</v>
      </c>
      <c r="J115" s="353" t="s">
        <v>244</v>
      </c>
      <c r="K115" s="353" t="s">
        <v>755</v>
      </c>
      <c r="L115" s="353" t="s">
        <v>72</v>
      </c>
      <c r="M115" s="334">
        <f t="shared" si="11"/>
        <v>261000</v>
      </c>
      <c r="N115" s="301">
        <f t="shared" si="12"/>
        <v>261000</v>
      </c>
      <c r="O115" s="338" t="s">
        <v>246</v>
      </c>
      <c r="P115" s="338" t="s">
        <v>246</v>
      </c>
      <c r="Q115" s="905" t="s">
        <v>51</v>
      </c>
      <c r="R115" s="338" t="s">
        <v>245</v>
      </c>
      <c r="U115" s="301"/>
      <c r="AA115" s="344"/>
      <c r="AB115" s="353">
        <v>3480</v>
      </c>
      <c r="AC115" s="353">
        <v>75</v>
      </c>
      <c r="AD115" s="436">
        <f t="shared" si="6"/>
        <v>261000</v>
      </c>
    </row>
    <row r="116" spans="2:30" ht="76.5" hidden="1" x14ac:dyDescent="0.25">
      <c r="B116" s="344"/>
      <c r="C116" s="346" t="s">
        <v>302</v>
      </c>
      <c r="D116" s="346" t="s">
        <v>302</v>
      </c>
      <c r="E116" s="353">
        <v>9725</v>
      </c>
      <c r="F116" s="353">
        <v>100</v>
      </c>
      <c r="G116" s="353" t="s">
        <v>242</v>
      </c>
      <c r="H116" s="354" t="s">
        <v>247</v>
      </c>
      <c r="I116" s="353" t="s">
        <v>243</v>
      </c>
      <c r="J116" s="353" t="s">
        <v>244</v>
      </c>
      <c r="K116" s="353" t="s">
        <v>755</v>
      </c>
      <c r="L116" s="353" t="s">
        <v>72</v>
      </c>
      <c r="M116" s="334">
        <f t="shared" si="11"/>
        <v>972500</v>
      </c>
      <c r="N116" s="301">
        <f t="shared" si="12"/>
        <v>972500</v>
      </c>
      <c r="O116" s="338" t="s">
        <v>246</v>
      </c>
      <c r="P116" s="338" t="s">
        <v>246</v>
      </c>
      <c r="Q116" s="905" t="s">
        <v>51</v>
      </c>
      <c r="R116" s="338" t="s">
        <v>245</v>
      </c>
      <c r="U116" s="301"/>
      <c r="AA116" s="344"/>
      <c r="AB116" s="353">
        <v>9725</v>
      </c>
      <c r="AC116" s="353">
        <v>100</v>
      </c>
      <c r="AD116" s="436">
        <f t="shared" si="6"/>
        <v>972500</v>
      </c>
    </row>
    <row r="117" spans="2:30" ht="76.5" hidden="1" x14ac:dyDescent="0.25">
      <c r="B117" s="344"/>
      <c r="C117" s="346" t="s">
        <v>303</v>
      </c>
      <c r="D117" s="346" t="s">
        <v>303</v>
      </c>
      <c r="E117" s="353">
        <v>3654</v>
      </c>
      <c r="F117" s="353">
        <v>500</v>
      </c>
      <c r="G117" s="353" t="s">
        <v>242</v>
      </c>
      <c r="H117" s="354" t="s">
        <v>247</v>
      </c>
      <c r="I117" s="353" t="s">
        <v>243</v>
      </c>
      <c r="J117" s="353" t="s">
        <v>244</v>
      </c>
      <c r="K117" s="353" t="s">
        <v>755</v>
      </c>
      <c r="L117" s="353" t="s">
        <v>72</v>
      </c>
      <c r="M117" s="334">
        <f t="shared" si="11"/>
        <v>1827000</v>
      </c>
      <c r="N117" s="301">
        <f t="shared" si="12"/>
        <v>1827000</v>
      </c>
      <c r="O117" s="338" t="s">
        <v>246</v>
      </c>
      <c r="P117" s="338" t="s">
        <v>246</v>
      </c>
      <c r="Q117" s="905" t="s">
        <v>51</v>
      </c>
      <c r="R117" s="338" t="s">
        <v>245</v>
      </c>
      <c r="U117" s="301"/>
      <c r="AA117" s="344"/>
      <c r="AB117" s="353">
        <v>3654</v>
      </c>
      <c r="AC117" s="353">
        <v>500</v>
      </c>
      <c r="AD117" s="436">
        <f t="shared" si="6"/>
        <v>1827000</v>
      </c>
    </row>
    <row r="118" spans="2:30" ht="76.5" hidden="1" x14ac:dyDescent="0.25">
      <c r="B118" s="344"/>
      <c r="C118" s="346" t="s">
        <v>304</v>
      </c>
      <c r="D118" s="346" t="s">
        <v>304</v>
      </c>
      <c r="E118" s="353">
        <v>852.6</v>
      </c>
      <c r="F118" s="353">
        <v>1000</v>
      </c>
      <c r="G118" s="353" t="s">
        <v>242</v>
      </c>
      <c r="H118" s="354" t="s">
        <v>247</v>
      </c>
      <c r="I118" s="353" t="s">
        <v>243</v>
      </c>
      <c r="J118" s="353" t="s">
        <v>244</v>
      </c>
      <c r="K118" s="353" t="s">
        <v>755</v>
      </c>
      <c r="L118" s="353" t="s">
        <v>72</v>
      </c>
      <c r="M118" s="334">
        <f t="shared" si="11"/>
        <v>852600</v>
      </c>
      <c r="N118" s="301">
        <f t="shared" si="12"/>
        <v>852600</v>
      </c>
      <c r="O118" s="338" t="s">
        <v>246</v>
      </c>
      <c r="P118" s="338" t="s">
        <v>246</v>
      </c>
      <c r="Q118" s="905" t="s">
        <v>51</v>
      </c>
      <c r="R118" s="345" t="s">
        <v>312</v>
      </c>
      <c r="U118" s="301"/>
      <c r="AA118" s="344"/>
      <c r="AB118" s="353">
        <v>852.6</v>
      </c>
      <c r="AC118" s="353">
        <v>2500</v>
      </c>
      <c r="AD118" s="436">
        <f t="shared" si="6"/>
        <v>2131500</v>
      </c>
    </row>
    <row r="119" spans="2:30" ht="76.5" hidden="1" x14ac:dyDescent="0.25">
      <c r="B119" s="364"/>
      <c r="C119" s="346" t="s">
        <v>305</v>
      </c>
      <c r="D119" s="346" t="s">
        <v>305</v>
      </c>
      <c r="E119" s="356">
        <v>1282</v>
      </c>
      <c r="F119" s="357">
        <v>1900</v>
      </c>
      <c r="G119" s="358" t="s">
        <v>313</v>
      </c>
      <c r="H119" s="354" t="s">
        <v>247</v>
      </c>
      <c r="I119" s="353" t="s">
        <v>243</v>
      </c>
      <c r="J119" s="353" t="s">
        <v>244</v>
      </c>
      <c r="K119" s="353" t="s">
        <v>755</v>
      </c>
      <c r="L119" s="353" t="s">
        <v>72</v>
      </c>
      <c r="M119" s="334">
        <f t="shared" si="11"/>
        <v>2435800</v>
      </c>
      <c r="N119" s="301">
        <f t="shared" si="12"/>
        <v>2435800</v>
      </c>
      <c r="O119" s="338" t="s">
        <v>246</v>
      </c>
      <c r="P119" s="338" t="s">
        <v>246</v>
      </c>
      <c r="Q119" s="905" t="s">
        <v>51</v>
      </c>
      <c r="R119" s="339" t="s">
        <v>245</v>
      </c>
      <c r="U119" s="301"/>
      <c r="AA119" s="364"/>
      <c r="AB119" s="356">
        <v>1282</v>
      </c>
      <c r="AC119" s="357">
        <v>1900</v>
      </c>
      <c r="AD119" s="436">
        <f t="shared" si="6"/>
        <v>2435800</v>
      </c>
    </row>
    <row r="120" spans="2:30" ht="76.5" hidden="1" x14ac:dyDescent="0.25">
      <c r="B120" s="364"/>
      <c r="C120" s="346" t="s">
        <v>306</v>
      </c>
      <c r="D120" s="346" t="s">
        <v>306</v>
      </c>
      <c r="E120" s="356">
        <v>2030</v>
      </c>
      <c r="F120" s="357">
        <v>200</v>
      </c>
      <c r="G120" s="353" t="s">
        <v>242</v>
      </c>
      <c r="H120" s="354" t="s">
        <v>247</v>
      </c>
      <c r="I120" s="353" t="s">
        <v>243</v>
      </c>
      <c r="J120" s="353" t="s">
        <v>244</v>
      </c>
      <c r="K120" s="353" t="s">
        <v>755</v>
      </c>
      <c r="L120" s="353" t="s">
        <v>72</v>
      </c>
      <c r="M120" s="334">
        <f t="shared" si="11"/>
        <v>406000</v>
      </c>
      <c r="N120" s="301">
        <f t="shared" si="12"/>
        <v>406000</v>
      </c>
      <c r="O120" s="338" t="s">
        <v>246</v>
      </c>
      <c r="P120" s="338" t="s">
        <v>246</v>
      </c>
      <c r="Q120" s="905" t="s">
        <v>51</v>
      </c>
      <c r="R120" s="339" t="s">
        <v>245</v>
      </c>
      <c r="U120" s="301"/>
      <c r="AA120" s="364"/>
      <c r="AB120" s="356">
        <v>2030</v>
      </c>
      <c r="AC120" s="357">
        <v>200</v>
      </c>
      <c r="AD120" s="436">
        <f t="shared" si="6"/>
        <v>406000</v>
      </c>
    </row>
    <row r="121" spans="2:30" ht="76.5" x14ac:dyDescent="0.25">
      <c r="B121" s="364"/>
      <c r="C121" s="359" t="s">
        <v>314</v>
      </c>
      <c r="D121" s="359" t="s">
        <v>314</v>
      </c>
      <c r="E121" s="356">
        <v>1914</v>
      </c>
      <c r="F121" s="357">
        <v>400</v>
      </c>
      <c r="G121" s="353" t="s">
        <v>242</v>
      </c>
      <c r="H121" s="354" t="s">
        <v>247</v>
      </c>
      <c r="I121" s="353" t="s">
        <v>243</v>
      </c>
      <c r="J121" s="353" t="s">
        <v>244</v>
      </c>
      <c r="K121" s="353" t="s">
        <v>767</v>
      </c>
      <c r="L121" s="353" t="s">
        <v>72</v>
      </c>
      <c r="M121" s="334">
        <f t="shared" si="11"/>
        <v>765600</v>
      </c>
      <c r="N121" s="301">
        <f t="shared" si="12"/>
        <v>765600</v>
      </c>
      <c r="O121" s="338" t="s">
        <v>246</v>
      </c>
      <c r="P121" s="338" t="s">
        <v>246</v>
      </c>
      <c r="Q121" s="905" t="s">
        <v>51</v>
      </c>
      <c r="R121" s="339" t="s">
        <v>245</v>
      </c>
      <c r="U121" s="301"/>
      <c r="AA121" s="364"/>
      <c r="AB121" s="356">
        <v>1914</v>
      </c>
      <c r="AC121" s="357">
        <v>400</v>
      </c>
      <c r="AD121" s="436">
        <f t="shared" si="6"/>
        <v>765600</v>
      </c>
    </row>
    <row r="122" spans="2:30" ht="76.5" hidden="1" x14ac:dyDescent="0.25">
      <c r="B122" s="364"/>
      <c r="C122" s="359" t="s">
        <v>314</v>
      </c>
      <c r="D122" s="359" t="s">
        <v>314</v>
      </c>
      <c r="E122" s="356">
        <v>1914</v>
      </c>
      <c r="F122" s="357">
        <v>400</v>
      </c>
      <c r="G122" s="353" t="s">
        <v>242</v>
      </c>
      <c r="H122" s="354" t="s">
        <v>247</v>
      </c>
      <c r="I122" s="353" t="s">
        <v>243</v>
      </c>
      <c r="J122" s="353" t="s">
        <v>244</v>
      </c>
      <c r="K122" s="353" t="s">
        <v>755</v>
      </c>
      <c r="L122" s="353" t="s">
        <v>72</v>
      </c>
      <c r="M122" s="334">
        <f t="shared" si="11"/>
        <v>765600</v>
      </c>
      <c r="N122" s="301">
        <f t="shared" si="12"/>
        <v>765600</v>
      </c>
      <c r="O122" s="338" t="s">
        <v>246</v>
      </c>
      <c r="P122" s="338" t="s">
        <v>246</v>
      </c>
      <c r="Q122" s="905" t="s">
        <v>51</v>
      </c>
      <c r="R122" s="339" t="s">
        <v>245</v>
      </c>
      <c r="S122" s="340"/>
      <c r="T122" s="340"/>
      <c r="U122" s="301"/>
      <c r="V122" s="340"/>
      <c r="W122" s="340"/>
      <c r="X122" s="340"/>
      <c r="Y122" s="340"/>
      <c r="Z122" s="340"/>
      <c r="AA122" s="364"/>
      <c r="AB122" s="356">
        <v>1914</v>
      </c>
      <c r="AC122" s="357">
        <v>400</v>
      </c>
      <c r="AD122" s="436">
        <f t="shared" si="6"/>
        <v>765600</v>
      </c>
    </row>
    <row r="123" spans="2:30" ht="76.5" hidden="1" x14ac:dyDescent="0.25">
      <c r="B123" s="364"/>
      <c r="C123" s="359" t="s">
        <v>315</v>
      </c>
      <c r="D123" s="359" t="s">
        <v>315</v>
      </c>
      <c r="E123" s="356">
        <v>1728.4</v>
      </c>
      <c r="F123" s="357">
        <v>140</v>
      </c>
      <c r="G123" s="353" t="s">
        <v>242</v>
      </c>
      <c r="H123" s="354" t="s">
        <v>247</v>
      </c>
      <c r="I123" s="353" t="s">
        <v>243</v>
      </c>
      <c r="J123" s="353" t="s">
        <v>244</v>
      </c>
      <c r="K123" s="353" t="s">
        <v>755</v>
      </c>
      <c r="L123" s="353" t="s">
        <v>72</v>
      </c>
      <c r="M123" s="334">
        <f t="shared" ref="M123:M127" si="13">SUM(E123*F123)</f>
        <v>241976</v>
      </c>
      <c r="N123" s="301">
        <f t="shared" ref="N123:N127" si="14">SUM(E123*F123)</f>
        <v>241976</v>
      </c>
      <c r="O123" s="338" t="s">
        <v>246</v>
      </c>
      <c r="P123" s="338" t="s">
        <v>246</v>
      </c>
      <c r="Q123" s="905" t="s">
        <v>51</v>
      </c>
      <c r="R123" s="339" t="s">
        <v>245</v>
      </c>
      <c r="S123" s="340"/>
      <c r="T123" s="340"/>
      <c r="U123" s="301"/>
      <c r="V123" s="340"/>
      <c r="W123" s="340"/>
      <c r="X123" s="340"/>
      <c r="Y123" s="340"/>
      <c r="Z123" s="340"/>
      <c r="AA123" s="364"/>
      <c r="AB123" s="356">
        <v>1728.4</v>
      </c>
      <c r="AC123" s="357">
        <v>140</v>
      </c>
      <c r="AD123" s="436">
        <f t="shared" si="6"/>
        <v>241976</v>
      </c>
    </row>
    <row r="124" spans="2:30" ht="76.5" hidden="1" x14ac:dyDescent="0.25">
      <c r="B124" s="364"/>
      <c r="C124" s="359" t="s">
        <v>316</v>
      </c>
      <c r="D124" s="359" t="s">
        <v>316</v>
      </c>
      <c r="E124" s="356">
        <v>4988</v>
      </c>
      <c r="F124" s="357">
        <v>65</v>
      </c>
      <c r="G124" s="353" t="s">
        <v>242</v>
      </c>
      <c r="H124" s="354" t="s">
        <v>247</v>
      </c>
      <c r="I124" s="353" t="s">
        <v>243</v>
      </c>
      <c r="J124" s="353" t="s">
        <v>244</v>
      </c>
      <c r="K124" s="353" t="s">
        <v>755</v>
      </c>
      <c r="L124" s="353" t="s">
        <v>72</v>
      </c>
      <c r="M124" s="334">
        <f t="shared" si="13"/>
        <v>324220</v>
      </c>
      <c r="N124" s="301">
        <f t="shared" si="14"/>
        <v>324220</v>
      </c>
      <c r="O124" s="338" t="s">
        <v>246</v>
      </c>
      <c r="P124" s="338" t="s">
        <v>246</v>
      </c>
      <c r="Q124" s="905" t="s">
        <v>51</v>
      </c>
      <c r="R124" s="339" t="s">
        <v>245</v>
      </c>
      <c r="S124" s="340"/>
      <c r="T124" s="340"/>
      <c r="U124" s="301"/>
      <c r="V124" s="340"/>
      <c r="W124" s="340"/>
      <c r="X124" s="340"/>
      <c r="Y124" s="340"/>
      <c r="Z124" s="340"/>
      <c r="AA124" s="364"/>
      <c r="AB124" s="356">
        <v>4988</v>
      </c>
      <c r="AC124" s="357">
        <v>65</v>
      </c>
      <c r="AD124" s="436">
        <f t="shared" si="6"/>
        <v>324220</v>
      </c>
    </row>
    <row r="125" spans="2:30" ht="76.5" hidden="1" x14ac:dyDescent="0.25">
      <c r="B125" s="364"/>
      <c r="C125" s="358" t="s">
        <v>317</v>
      </c>
      <c r="D125" s="358" t="s">
        <v>317</v>
      </c>
      <c r="E125" s="357">
        <v>4000</v>
      </c>
      <c r="F125" s="357">
        <v>5000</v>
      </c>
      <c r="G125" s="358" t="s">
        <v>318</v>
      </c>
      <c r="H125" s="354" t="s">
        <v>247</v>
      </c>
      <c r="I125" s="353" t="s">
        <v>243</v>
      </c>
      <c r="J125" s="353" t="s">
        <v>244</v>
      </c>
      <c r="K125" s="353" t="s">
        <v>755</v>
      </c>
      <c r="L125" s="353" t="s">
        <v>72</v>
      </c>
      <c r="M125" s="334">
        <f t="shared" si="13"/>
        <v>20000000</v>
      </c>
      <c r="N125" s="301">
        <f t="shared" si="14"/>
        <v>20000000</v>
      </c>
      <c r="O125" s="338" t="s">
        <v>246</v>
      </c>
      <c r="P125" s="338" t="s">
        <v>246</v>
      </c>
      <c r="Q125" s="905" t="s">
        <v>51</v>
      </c>
      <c r="R125" s="339" t="s">
        <v>245</v>
      </c>
      <c r="S125" s="340">
        <f>SUM(28800+832)</f>
        <v>29632</v>
      </c>
      <c r="T125" s="340"/>
      <c r="U125" s="301"/>
      <c r="V125" s="340"/>
      <c r="W125" s="340"/>
      <c r="X125" s="340"/>
      <c r="Y125" s="340"/>
      <c r="Z125" s="340"/>
      <c r="AA125" s="364"/>
      <c r="AB125" s="357">
        <v>4124.96</v>
      </c>
      <c r="AC125" s="357">
        <v>11500</v>
      </c>
      <c r="AD125" s="436">
        <f t="shared" si="6"/>
        <v>47437040</v>
      </c>
    </row>
    <row r="126" spans="2:30" ht="76.5" hidden="1" x14ac:dyDescent="0.25">
      <c r="B126" s="364"/>
      <c r="C126" s="358" t="s">
        <v>319</v>
      </c>
      <c r="D126" s="358" t="s">
        <v>319</v>
      </c>
      <c r="E126" s="357">
        <v>4880</v>
      </c>
      <c r="F126" s="357">
        <v>2000</v>
      </c>
      <c r="G126" s="353" t="s">
        <v>242</v>
      </c>
      <c r="H126" s="354" t="s">
        <v>247</v>
      </c>
      <c r="I126" s="353" t="s">
        <v>243</v>
      </c>
      <c r="J126" s="353" t="s">
        <v>244</v>
      </c>
      <c r="K126" s="353" t="s">
        <v>755</v>
      </c>
      <c r="L126" s="353" t="s">
        <v>72</v>
      </c>
      <c r="M126" s="334">
        <f t="shared" si="13"/>
        <v>9760000</v>
      </c>
      <c r="N126" s="301">
        <f t="shared" si="14"/>
        <v>9760000</v>
      </c>
      <c r="O126" s="338" t="s">
        <v>246</v>
      </c>
      <c r="P126" s="338" t="s">
        <v>246</v>
      </c>
      <c r="Q126" s="905" t="s">
        <v>51</v>
      </c>
      <c r="R126" s="339" t="s">
        <v>245</v>
      </c>
      <c r="S126" s="340">
        <f>SUM(S125/4000)</f>
        <v>7.4080000000000004</v>
      </c>
      <c r="T126" s="340"/>
      <c r="U126" s="301"/>
      <c r="V126" s="340"/>
      <c r="W126" s="340"/>
      <c r="X126" s="340"/>
      <c r="Y126" s="340"/>
      <c r="Z126" s="340"/>
      <c r="AA126" s="364"/>
      <c r="AB126" s="357">
        <v>4872</v>
      </c>
      <c r="AC126" s="357">
        <v>2000</v>
      </c>
      <c r="AD126" s="436">
        <f t="shared" si="6"/>
        <v>9744000</v>
      </c>
    </row>
    <row r="127" spans="2:30" ht="76.5" hidden="1" x14ac:dyDescent="0.25">
      <c r="B127" s="364"/>
      <c r="C127" s="358" t="s">
        <v>320</v>
      </c>
      <c r="D127" s="358" t="s">
        <v>320</v>
      </c>
      <c r="E127" s="357">
        <v>85747</v>
      </c>
      <c r="F127" s="357">
        <v>400</v>
      </c>
      <c r="G127" s="358" t="s">
        <v>321</v>
      </c>
      <c r="H127" s="354" t="s">
        <v>247</v>
      </c>
      <c r="I127" s="353" t="s">
        <v>243</v>
      </c>
      <c r="J127" s="353" t="s">
        <v>244</v>
      </c>
      <c r="K127" s="353" t="s">
        <v>755</v>
      </c>
      <c r="L127" s="353" t="s">
        <v>72</v>
      </c>
      <c r="M127" s="334">
        <f t="shared" si="13"/>
        <v>34298800</v>
      </c>
      <c r="N127" s="301">
        <f t="shared" si="14"/>
        <v>34298800</v>
      </c>
      <c r="O127" s="338" t="s">
        <v>246</v>
      </c>
      <c r="P127" s="338" t="s">
        <v>246</v>
      </c>
      <c r="Q127" s="905" t="s">
        <v>51</v>
      </c>
      <c r="R127" s="339" t="s">
        <v>245</v>
      </c>
      <c r="S127" s="340"/>
      <c r="T127" s="340"/>
      <c r="U127" s="1125"/>
      <c r="V127" s="340"/>
      <c r="W127" s="340"/>
      <c r="X127" s="340"/>
      <c r="Y127" s="340"/>
      <c r="Z127" s="340"/>
      <c r="AA127" s="364"/>
      <c r="AB127" s="357">
        <v>85747</v>
      </c>
      <c r="AC127" s="357">
        <v>430</v>
      </c>
      <c r="AD127" s="436">
        <f t="shared" si="6"/>
        <v>36871210</v>
      </c>
    </row>
    <row r="128" spans="2:30" ht="63.75" hidden="1" x14ac:dyDescent="0.25">
      <c r="B128" s="364"/>
      <c r="C128" s="804" t="s">
        <v>1655</v>
      </c>
      <c r="D128" s="804" t="s">
        <v>1623</v>
      </c>
      <c r="E128" s="805">
        <v>50</v>
      </c>
      <c r="F128" s="806">
        <v>1000</v>
      </c>
      <c r="G128" s="53" t="s">
        <v>73</v>
      </c>
      <c r="H128" s="807">
        <v>42736</v>
      </c>
      <c r="I128" s="53" t="s">
        <v>243</v>
      </c>
      <c r="J128" s="53" t="s">
        <v>57</v>
      </c>
      <c r="K128" s="53" t="s">
        <v>1685</v>
      </c>
      <c r="L128" s="53" t="s">
        <v>72</v>
      </c>
      <c r="M128" s="1124">
        <f>+E128*F128</f>
        <v>50000</v>
      </c>
      <c r="N128" s="1125">
        <f>+M128</f>
        <v>50000</v>
      </c>
      <c r="O128" s="53" t="s">
        <v>30</v>
      </c>
      <c r="P128" s="53" t="s">
        <v>144</v>
      </c>
      <c r="Q128" s="493" t="s">
        <v>1485</v>
      </c>
      <c r="R128" s="53" t="s">
        <v>1649</v>
      </c>
      <c r="S128" s="340"/>
      <c r="T128" s="340"/>
      <c r="U128" s="1125"/>
      <c r="V128" s="340"/>
      <c r="W128" s="340"/>
      <c r="X128" s="340"/>
      <c r="Y128" s="340"/>
      <c r="Z128" s="340"/>
      <c r="AA128" s="364"/>
      <c r="AB128" s="805">
        <v>50</v>
      </c>
      <c r="AC128" s="806">
        <v>1000</v>
      </c>
      <c r="AD128" s="436">
        <f t="shared" si="6"/>
        <v>50000</v>
      </c>
    </row>
    <row r="129" spans="2:30" ht="63.75" hidden="1" x14ac:dyDescent="0.25">
      <c r="B129" s="364"/>
      <c r="C129" s="804" t="s">
        <v>1655</v>
      </c>
      <c r="D129" s="804" t="s">
        <v>1623</v>
      </c>
      <c r="E129" s="805">
        <v>50</v>
      </c>
      <c r="F129" s="806">
        <v>1000</v>
      </c>
      <c r="G129" s="53" t="s">
        <v>73</v>
      </c>
      <c r="H129" s="807">
        <v>42736</v>
      </c>
      <c r="I129" s="53" t="s">
        <v>243</v>
      </c>
      <c r="J129" s="53" t="s">
        <v>57</v>
      </c>
      <c r="K129" s="53" t="s">
        <v>1685</v>
      </c>
      <c r="L129" s="53" t="s">
        <v>72</v>
      </c>
      <c r="M129" s="1124">
        <f>+E129*F129</f>
        <v>50000</v>
      </c>
      <c r="N129" s="1125">
        <f>+M129</f>
        <v>50000</v>
      </c>
      <c r="O129" s="53" t="s">
        <v>30</v>
      </c>
      <c r="P129" s="53" t="s">
        <v>144</v>
      </c>
      <c r="Q129" s="493" t="s">
        <v>1485</v>
      </c>
      <c r="R129" s="53" t="s">
        <v>1668</v>
      </c>
      <c r="S129" s="340"/>
      <c r="T129" s="340"/>
      <c r="U129" s="1125"/>
      <c r="V129" s="340"/>
      <c r="W129" s="340"/>
      <c r="X129" s="340"/>
      <c r="Y129" s="340"/>
      <c r="Z129" s="340"/>
      <c r="AA129" s="364"/>
      <c r="AB129" s="805">
        <v>50</v>
      </c>
      <c r="AC129" s="806">
        <v>1000</v>
      </c>
      <c r="AD129" s="436">
        <f t="shared" si="6"/>
        <v>50000</v>
      </c>
    </row>
    <row r="130" spans="2:30" ht="63.75" hidden="1" x14ac:dyDescent="0.25">
      <c r="B130" s="364"/>
      <c r="C130" s="804" t="s">
        <v>1655</v>
      </c>
      <c r="D130" s="804" t="s">
        <v>1623</v>
      </c>
      <c r="E130" s="805">
        <v>60</v>
      </c>
      <c r="F130" s="806">
        <v>1000</v>
      </c>
      <c r="G130" s="53" t="s">
        <v>73</v>
      </c>
      <c r="H130" s="807">
        <v>42736</v>
      </c>
      <c r="I130" s="53" t="s">
        <v>243</v>
      </c>
      <c r="J130" s="53" t="s">
        <v>57</v>
      </c>
      <c r="K130" s="53" t="s">
        <v>1685</v>
      </c>
      <c r="L130" s="53" t="s">
        <v>72</v>
      </c>
      <c r="M130" s="60">
        <f>+E130*F130</f>
        <v>60000</v>
      </c>
      <c r="N130" s="1125">
        <f>+M130</f>
        <v>60000</v>
      </c>
      <c r="O130" s="53" t="s">
        <v>30</v>
      </c>
      <c r="P130" s="53" t="s">
        <v>144</v>
      </c>
      <c r="Q130" s="493" t="s">
        <v>1485</v>
      </c>
      <c r="R130" s="53" t="s">
        <v>1674</v>
      </c>
      <c r="S130" s="340"/>
      <c r="T130" s="340"/>
      <c r="U130" s="340"/>
      <c r="V130" s="340"/>
      <c r="W130" s="340"/>
      <c r="X130" s="340"/>
      <c r="Y130" s="340"/>
      <c r="Z130" s="340"/>
      <c r="AA130" s="364"/>
      <c r="AB130" s="805">
        <v>60</v>
      </c>
      <c r="AC130" s="806">
        <v>1000</v>
      </c>
      <c r="AD130" s="436">
        <f t="shared" si="6"/>
        <v>60000</v>
      </c>
    </row>
    <row r="131" spans="2:30" ht="15.75" hidden="1" x14ac:dyDescent="0.3">
      <c r="B131" s="1643" t="s">
        <v>45</v>
      </c>
      <c r="C131" s="1644"/>
      <c r="D131" s="1644"/>
      <c r="E131" s="1644"/>
      <c r="F131" s="1644"/>
      <c r="G131" s="1644"/>
      <c r="H131" s="1644"/>
      <c r="I131" s="1645"/>
      <c r="J131" s="1643" t="s">
        <v>945</v>
      </c>
      <c r="K131" s="1644"/>
      <c r="L131" s="1645"/>
      <c r="M131" s="365">
        <f>SUM(M7:M130)</f>
        <v>450388644</v>
      </c>
      <c r="N131" s="365">
        <f>SUM(N7:N130)</f>
        <v>450388644</v>
      </c>
      <c r="O131" s="367"/>
      <c r="P131" s="367"/>
      <c r="Q131" s="368"/>
      <c r="R131" s="369"/>
      <c r="S131" s="370"/>
      <c r="T131" s="370"/>
      <c r="U131" s="370"/>
      <c r="V131" s="370"/>
      <c r="W131" s="370"/>
      <c r="X131" s="370"/>
      <c r="Y131" s="370"/>
      <c r="Z131" s="370"/>
      <c r="AA131" s="370"/>
    </row>
    <row r="132" spans="2:30" ht="15.75" hidden="1" x14ac:dyDescent="0.3">
      <c r="B132" s="903"/>
      <c r="C132" s="903"/>
      <c r="D132" s="904"/>
      <c r="E132" s="903"/>
      <c r="F132" s="903"/>
      <c r="G132" s="903"/>
      <c r="H132" s="903"/>
      <c r="I132" s="903"/>
      <c r="J132" s="903"/>
      <c r="K132" s="903"/>
      <c r="L132" s="903"/>
      <c r="M132" s="362">
        <f>SUM(M14:M121)</f>
        <v>298284448</v>
      </c>
      <c r="N132" s="903"/>
      <c r="O132" s="903"/>
      <c r="P132" s="903"/>
      <c r="Q132" s="903"/>
      <c r="R132" s="903"/>
      <c r="S132" s="373"/>
      <c r="T132" s="373"/>
      <c r="U132" s="373"/>
      <c r="V132" s="373"/>
      <c r="W132" s="373"/>
      <c r="X132" s="373"/>
      <c r="Y132" s="373"/>
      <c r="Z132" s="373"/>
      <c r="AA132" s="373"/>
      <c r="AD132" s="436">
        <f>SUM(AD73:AD131)</f>
        <v>259167701</v>
      </c>
    </row>
    <row r="133" spans="2:30" ht="15.75" hidden="1" x14ac:dyDescent="0.3">
      <c r="B133" s="1646" t="s">
        <v>2</v>
      </c>
      <c r="C133" s="1647"/>
      <c r="D133" s="1773">
        <v>42657</v>
      </c>
      <c r="E133" s="1774"/>
      <c r="F133" s="1775"/>
      <c r="G133" s="903"/>
      <c r="H133" s="903"/>
      <c r="I133" s="903"/>
      <c r="J133" s="1425" t="s">
        <v>46</v>
      </c>
      <c r="K133" s="454" t="s">
        <v>946</v>
      </c>
      <c r="L133" s="454"/>
      <c r="M133" s="454"/>
      <c r="N133" s="454"/>
      <c r="O133" s="1422"/>
      <c r="P133" s="347"/>
      <c r="Q133" s="347"/>
      <c r="R133" s="347"/>
      <c r="S133" s="351"/>
      <c r="T133" s="351"/>
      <c r="U133" s="351"/>
      <c r="V133" s="351"/>
      <c r="W133" s="351"/>
      <c r="X133" s="351"/>
      <c r="Y133" s="351"/>
      <c r="Z133" s="351"/>
      <c r="AA133" s="351"/>
    </row>
    <row r="134" spans="2:30" ht="15.75" hidden="1" x14ac:dyDescent="0.3">
      <c r="B134" s="1646"/>
      <c r="C134" s="1647"/>
      <c r="D134" s="1651"/>
      <c r="E134" s="1652"/>
      <c r="F134" s="1653"/>
      <c r="G134" s="903"/>
      <c r="H134" s="903"/>
      <c r="I134" s="903"/>
      <c r="J134" s="903"/>
      <c r="K134" s="1776" t="s">
        <v>47</v>
      </c>
      <c r="L134" s="1776"/>
      <c r="M134" s="1776"/>
      <c r="N134" s="1776"/>
      <c r="O134" s="347"/>
      <c r="P134" s="1655"/>
      <c r="Q134" s="1655"/>
      <c r="R134" s="1655"/>
      <c r="S134" s="351"/>
      <c r="T134" s="351"/>
      <c r="U134" s="351"/>
      <c r="V134" s="351"/>
      <c r="W134" s="351"/>
      <c r="X134" s="351"/>
      <c r="Y134" s="351"/>
      <c r="Z134" s="351"/>
      <c r="AA134" s="351"/>
    </row>
    <row r="135" spans="2:30" ht="15" x14ac:dyDescent="0.25">
      <c r="B135" s="902"/>
      <c r="C135" s="902"/>
      <c r="E135" s="902"/>
      <c r="F135" s="902"/>
      <c r="G135" s="341"/>
      <c r="H135" s="341"/>
      <c r="I135" s="341"/>
      <c r="J135" s="341"/>
      <c r="K135" s="341"/>
      <c r="L135" s="341"/>
      <c r="M135" s="1457">
        <f>SUM(M14:M121)</f>
        <v>298284448</v>
      </c>
      <c r="N135" s="341"/>
      <c r="O135" s="341"/>
      <c r="P135" s="341"/>
      <c r="Q135" s="341"/>
      <c r="R135" s="341"/>
      <c r="S135" s="341"/>
      <c r="T135" s="341"/>
      <c r="U135" s="341"/>
      <c r="V135" s="341"/>
      <c r="W135" s="341"/>
      <c r="X135" s="341"/>
      <c r="Y135" s="341"/>
      <c r="Z135" s="341"/>
      <c r="AA135" s="341"/>
    </row>
    <row r="136" spans="2:30" ht="15" x14ac:dyDescent="0.25">
      <c r="B136" s="902"/>
      <c r="C136" s="902"/>
      <c r="D136" s="342"/>
      <c r="E136" s="902"/>
      <c r="F136" s="902"/>
      <c r="G136" s="902"/>
      <c r="H136" s="902"/>
      <c r="I136" s="902"/>
      <c r="J136" s="902"/>
      <c r="K136" s="902"/>
      <c r="L136" s="902"/>
      <c r="M136" s="902"/>
      <c r="N136" s="902"/>
      <c r="O136" s="902"/>
      <c r="P136" s="902"/>
      <c r="Q136" s="902"/>
      <c r="R136" s="902"/>
      <c r="S136" s="902"/>
      <c r="T136" s="902"/>
      <c r="U136" s="902"/>
      <c r="V136" s="902"/>
      <c r="W136" s="902"/>
      <c r="X136" s="902"/>
      <c r="Y136" s="902"/>
      <c r="Z136" s="902"/>
      <c r="AA136" s="902"/>
    </row>
    <row r="138" spans="2:30" ht="60" x14ac:dyDescent="0.25">
      <c r="B138" s="907" t="s">
        <v>866</v>
      </c>
      <c r="C138" s="908" t="s">
        <v>870</v>
      </c>
      <c r="D138" s="907" t="s">
        <v>869</v>
      </c>
      <c r="E138" s="361"/>
    </row>
    <row r="139" spans="2:30" ht="38.25" x14ac:dyDescent="0.25">
      <c r="B139" s="1126" t="s">
        <v>2291</v>
      </c>
      <c r="C139" s="1131">
        <f>SUM(M7:M13)</f>
        <v>86553600</v>
      </c>
      <c r="D139" s="907"/>
      <c r="E139" s="361"/>
    </row>
    <row r="140" spans="2:30" ht="45" x14ac:dyDescent="0.25">
      <c r="B140" s="978" t="s">
        <v>767</v>
      </c>
      <c r="C140" s="628">
        <f>SUM(M14:M121)</f>
        <v>298284448</v>
      </c>
      <c r="D140" s="907"/>
      <c r="E140" s="361"/>
    </row>
    <row r="141" spans="2:30" ht="45" x14ac:dyDescent="0.25">
      <c r="B141" s="978" t="s">
        <v>755</v>
      </c>
      <c r="C141" s="628">
        <f>SUM(M73:M130)</f>
        <v>200742651</v>
      </c>
      <c r="D141" s="906"/>
      <c r="E141" s="601"/>
    </row>
    <row r="142" spans="2:30" ht="18.75" x14ac:dyDescent="0.25">
      <c r="B142" s="909" t="s">
        <v>758</v>
      </c>
      <c r="C142" s="910">
        <f>SUM(C139+C140+C141)</f>
        <v>585580699</v>
      </c>
      <c r="D142" s="906"/>
      <c r="E142" s="601"/>
    </row>
  </sheetData>
  <protectedRanges>
    <protectedRange sqref="J104:L104" name="Rango1_1_1_1"/>
    <protectedRange sqref="M128:N128 U127" name="Rango1_1_1_8_1_1_1"/>
    <protectedRange sqref="O128:P128" name="Rango1_1_1_1_8_1_1_1"/>
    <protectedRange sqref="Q128" name="Rango1_1_1_9_1_1_1"/>
    <protectedRange sqref="M129:N129 U128" name="Rango1_1_1_4_1_1_1_1"/>
    <protectedRange sqref="O129:P129" name="Rango1_1_1_1_2_1_1_1_1"/>
    <protectedRange sqref="Q129" name="Rango1_1_1_9_1_2_1_1"/>
    <protectedRange sqref="M130:P130 U129" name="Rango1_1_1_2_1_1_1_1"/>
    <protectedRange sqref="Q130" name="Rango1_1_1_9_1_4_1_1"/>
  </protectedRanges>
  <autoFilter ref="B6:R134">
    <filterColumn colId="9">
      <filters>
        <filter val="MATERIALES Y SUMINISTROS (A2102)"/>
      </filters>
    </filterColumn>
  </autoFilter>
  <sortState ref="B7:R130">
    <sortCondition ref="B6"/>
  </sortState>
  <mergeCells count="19">
    <mergeCell ref="P134:R134"/>
    <mergeCell ref="B131:I131"/>
    <mergeCell ref="J131:L131"/>
    <mergeCell ref="B133:C134"/>
    <mergeCell ref="D133:F134"/>
    <mergeCell ref="K134:N134"/>
    <mergeCell ref="J1:J5"/>
    <mergeCell ref="B1:B5"/>
    <mergeCell ref="C1:E5"/>
    <mergeCell ref="R1:R5"/>
    <mergeCell ref="G5:H5"/>
    <mergeCell ref="F2:F3"/>
    <mergeCell ref="G2:H2"/>
    <mergeCell ref="P2:P3"/>
    <mergeCell ref="G3:H3"/>
    <mergeCell ref="G4:H4"/>
    <mergeCell ref="K1:O5"/>
    <mergeCell ref="G1:H1"/>
    <mergeCell ref="I1:I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topLeftCell="A14" workbookViewId="0">
      <selection activeCell="C21" sqref="C21"/>
    </sheetView>
  </sheetViews>
  <sheetFormatPr baseColWidth="10" defaultRowHeight="13.5" x14ac:dyDescent="0.25"/>
  <cols>
    <col min="1" max="1" width="15.7109375" style="26" customWidth="1"/>
    <col min="2" max="2" width="22.140625" style="26" customWidth="1"/>
    <col min="3" max="3" width="19.42578125" style="27" customWidth="1"/>
    <col min="4" max="4" width="17.5703125" style="26" customWidth="1"/>
    <col min="5" max="5" width="11.28515625" style="26" customWidth="1"/>
    <col min="6" max="6" width="12" style="26" customWidth="1"/>
    <col min="7" max="7" width="17.85546875" style="26" customWidth="1"/>
    <col min="8" max="8" width="14.7109375" style="26" customWidth="1"/>
    <col min="9" max="9" width="17.5703125" style="26" customWidth="1"/>
    <col min="10" max="10" width="11.140625" style="26" customWidth="1"/>
    <col min="11" max="11" width="14.42578125" style="26" customWidth="1"/>
    <col min="12" max="12" width="15.42578125" style="26" customWidth="1"/>
    <col min="13" max="13" width="14.28515625" style="26" customWidth="1"/>
    <col min="14" max="14" width="11.28515625" style="26" customWidth="1"/>
    <col min="15" max="15" width="10.7109375" style="26" customWidth="1"/>
    <col min="16" max="16" width="28.7109375" style="26" customWidth="1"/>
    <col min="17" max="17" width="13.7109375" style="26" customWidth="1"/>
    <col min="18" max="256" width="11.42578125" style="26"/>
    <col min="257" max="257" width="18" style="26" customWidth="1"/>
    <col min="258" max="260" width="24.7109375" style="26" customWidth="1"/>
    <col min="261" max="262" width="14.7109375" style="26" customWidth="1"/>
    <col min="263" max="263" width="17.85546875" style="26" customWidth="1"/>
    <col min="264" max="264" width="14.7109375" style="26" customWidth="1"/>
    <col min="265" max="265" width="18" style="26" customWidth="1"/>
    <col min="266" max="266" width="14.5703125" style="26" customWidth="1"/>
    <col min="267" max="267" width="16.42578125" style="26" customWidth="1"/>
    <col min="268" max="268" width="15.5703125" style="26" customWidth="1"/>
    <col min="269" max="269" width="15.42578125" style="26" customWidth="1"/>
    <col min="270" max="270" width="14" style="26" customWidth="1"/>
    <col min="271" max="271" width="14.7109375" style="26" customWidth="1"/>
    <col min="272" max="272" width="31.7109375" style="26" customWidth="1"/>
    <col min="273" max="273" width="14.7109375" style="26" customWidth="1"/>
    <col min="274" max="512" width="11.42578125" style="26"/>
    <col min="513" max="513" width="18" style="26" customWidth="1"/>
    <col min="514" max="516" width="24.7109375" style="26" customWidth="1"/>
    <col min="517" max="518" width="14.7109375" style="26" customWidth="1"/>
    <col min="519" max="519" width="17.85546875" style="26" customWidth="1"/>
    <col min="520" max="520" width="14.7109375" style="26" customWidth="1"/>
    <col min="521" max="521" width="18" style="26" customWidth="1"/>
    <col min="522" max="522" width="14.5703125" style="26" customWidth="1"/>
    <col min="523" max="523" width="16.42578125" style="26" customWidth="1"/>
    <col min="524" max="524" width="15.5703125" style="26" customWidth="1"/>
    <col min="525" max="525" width="15.42578125" style="26" customWidth="1"/>
    <col min="526" max="526" width="14" style="26" customWidth="1"/>
    <col min="527" max="527" width="14.7109375" style="26" customWidth="1"/>
    <col min="528" max="528" width="31.7109375" style="26" customWidth="1"/>
    <col min="529" max="529" width="14.7109375" style="26" customWidth="1"/>
    <col min="530" max="768" width="11.42578125" style="26"/>
    <col min="769" max="769" width="18" style="26" customWidth="1"/>
    <col min="770" max="772" width="24.7109375" style="26" customWidth="1"/>
    <col min="773" max="774" width="14.7109375" style="26" customWidth="1"/>
    <col min="775" max="775" width="17.85546875" style="26" customWidth="1"/>
    <col min="776" max="776" width="14.7109375" style="26" customWidth="1"/>
    <col min="777" max="777" width="18" style="26" customWidth="1"/>
    <col min="778" max="778" width="14.5703125" style="26" customWidth="1"/>
    <col min="779" max="779" width="16.42578125" style="26" customWidth="1"/>
    <col min="780" max="780" width="15.5703125" style="26" customWidth="1"/>
    <col min="781" max="781" width="15.42578125" style="26" customWidth="1"/>
    <col min="782" max="782" width="14" style="26" customWidth="1"/>
    <col min="783" max="783" width="14.7109375" style="26" customWidth="1"/>
    <col min="784" max="784" width="31.7109375" style="26" customWidth="1"/>
    <col min="785" max="785" width="14.7109375" style="26" customWidth="1"/>
    <col min="786" max="1024" width="11.42578125" style="26"/>
    <col min="1025" max="1025" width="18" style="26" customWidth="1"/>
    <col min="1026" max="1028" width="24.7109375" style="26" customWidth="1"/>
    <col min="1029" max="1030" width="14.7109375" style="26" customWidth="1"/>
    <col min="1031" max="1031" width="17.85546875" style="26" customWidth="1"/>
    <col min="1032" max="1032" width="14.7109375" style="26" customWidth="1"/>
    <col min="1033" max="1033" width="18" style="26" customWidth="1"/>
    <col min="1034" max="1034" width="14.5703125" style="26" customWidth="1"/>
    <col min="1035" max="1035" width="16.42578125" style="26" customWidth="1"/>
    <col min="1036" max="1036" width="15.5703125" style="26" customWidth="1"/>
    <col min="1037" max="1037" width="15.42578125" style="26" customWidth="1"/>
    <col min="1038" max="1038" width="14" style="26" customWidth="1"/>
    <col min="1039" max="1039" width="14.7109375" style="26" customWidth="1"/>
    <col min="1040" max="1040" width="31.7109375" style="26" customWidth="1"/>
    <col min="1041" max="1041" width="14.7109375" style="26" customWidth="1"/>
    <col min="1042" max="1280" width="11.42578125" style="26"/>
    <col min="1281" max="1281" width="18" style="26" customWidth="1"/>
    <col min="1282" max="1284" width="24.7109375" style="26" customWidth="1"/>
    <col min="1285" max="1286" width="14.7109375" style="26" customWidth="1"/>
    <col min="1287" max="1287" width="17.85546875" style="26" customWidth="1"/>
    <col min="1288" max="1288" width="14.7109375" style="26" customWidth="1"/>
    <col min="1289" max="1289" width="18" style="26" customWidth="1"/>
    <col min="1290" max="1290" width="14.5703125" style="26" customWidth="1"/>
    <col min="1291" max="1291" width="16.42578125" style="26" customWidth="1"/>
    <col min="1292" max="1292" width="15.5703125" style="26" customWidth="1"/>
    <col min="1293" max="1293" width="15.42578125" style="26" customWidth="1"/>
    <col min="1294" max="1294" width="14" style="26" customWidth="1"/>
    <col min="1295" max="1295" width="14.7109375" style="26" customWidth="1"/>
    <col min="1296" max="1296" width="31.7109375" style="26" customWidth="1"/>
    <col min="1297" max="1297" width="14.7109375" style="26" customWidth="1"/>
    <col min="1298" max="1536" width="11.42578125" style="26"/>
    <col min="1537" max="1537" width="18" style="26" customWidth="1"/>
    <col min="1538" max="1540" width="24.7109375" style="26" customWidth="1"/>
    <col min="1541" max="1542" width="14.7109375" style="26" customWidth="1"/>
    <col min="1543" max="1543" width="17.85546875" style="26" customWidth="1"/>
    <col min="1544" max="1544" width="14.7109375" style="26" customWidth="1"/>
    <col min="1545" max="1545" width="18" style="26" customWidth="1"/>
    <col min="1546" max="1546" width="14.5703125" style="26" customWidth="1"/>
    <col min="1547" max="1547" width="16.42578125" style="26" customWidth="1"/>
    <col min="1548" max="1548" width="15.5703125" style="26" customWidth="1"/>
    <col min="1549" max="1549" width="15.42578125" style="26" customWidth="1"/>
    <col min="1550" max="1550" width="14" style="26" customWidth="1"/>
    <col min="1551" max="1551" width="14.7109375" style="26" customWidth="1"/>
    <col min="1552" max="1552" width="31.7109375" style="26" customWidth="1"/>
    <col min="1553" max="1553" width="14.7109375" style="26" customWidth="1"/>
    <col min="1554" max="1792" width="11.42578125" style="26"/>
    <col min="1793" max="1793" width="18" style="26" customWidth="1"/>
    <col min="1794" max="1796" width="24.7109375" style="26" customWidth="1"/>
    <col min="1797" max="1798" width="14.7109375" style="26" customWidth="1"/>
    <col min="1799" max="1799" width="17.85546875" style="26" customWidth="1"/>
    <col min="1800" max="1800" width="14.7109375" style="26" customWidth="1"/>
    <col min="1801" max="1801" width="18" style="26" customWidth="1"/>
    <col min="1802" max="1802" width="14.5703125" style="26" customWidth="1"/>
    <col min="1803" max="1803" width="16.42578125" style="26" customWidth="1"/>
    <col min="1804" max="1804" width="15.5703125" style="26" customWidth="1"/>
    <col min="1805" max="1805" width="15.42578125" style="26" customWidth="1"/>
    <col min="1806" max="1806" width="14" style="26" customWidth="1"/>
    <col min="1807" max="1807" width="14.7109375" style="26" customWidth="1"/>
    <col min="1808" max="1808" width="31.7109375" style="26" customWidth="1"/>
    <col min="1809" max="1809" width="14.7109375" style="26" customWidth="1"/>
    <col min="1810" max="2048" width="11.42578125" style="26"/>
    <col min="2049" max="2049" width="18" style="26" customWidth="1"/>
    <col min="2050" max="2052" width="24.7109375" style="26" customWidth="1"/>
    <col min="2053" max="2054" width="14.7109375" style="26" customWidth="1"/>
    <col min="2055" max="2055" width="17.85546875" style="26" customWidth="1"/>
    <col min="2056" max="2056" width="14.7109375" style="26" customWidth="1"/>
    <col min="2057" max="2057" width="18" style="26" customWidth="1"/>
    <col min="2058" max="2058" width="14.5703125" style="26" customWidth="1"/>
    <col min="2059" max="2059" width="16.42578125" style="26" customWidth="1"/>
    <col min="2060" max="2060" width="15.5703125" style="26" customWidth="1"/>
    <col min="2061" max="2061" width="15.42578125" style="26" customWidth="1"/>
    <col min="2062" max="2062" width="14" style="26" customWidth="1"/>
    <col min="2063" max="2063" width="14.7109375" style="26" customWidth="1"/>
    <col min="2064" max="2064" width="31.7109375" style="26" customWidth="1"/>
    <col min="2065" max="2065" width="14.7109375" style="26" customWidth="1"/>
    <col min="2066" max="2304" width="11.42578125" style="26"/>
    <col min="2305" max="2305" width="18" style="26" customWidth="1"/>
    <col min="2306" max="2308" width="24.7109375" style="26" customWidth="1"/>
    <col min="2309" max="2310" width="14.7109375" style="26" customWidth="1"/>
    <col min="2311" max="2311" width="17.85546875" style="26" customWidth="1"/>
    <col min="2312" max="2312" width="14.7109375" style="26" customWidth="1"/>
    <col min="2313" max="2313" width="18" style="26" customWidth="1"/>
    <col min="2314" max="2314" width="14.5703125" style="26" customWidth="1"/>
    <col min="2315" max="2315" width="16.42578125" style="26" customWidth="1"/>
    <col min="2316" max="2316" width="15.5703125" style="26" customWidth="1"/>
    <col min="2317" max="2317" width="15.42578125" style="26" customWidth="1"/>
    <col min="2318" max="2318" width="14" style="26" customWidth="1"/>
    <col min="2319" max="2319" width="14.7109375" style="26" customWidth="1"/>
    <col min="2320" max="2320" width="31.7109375" style="26" customWidth="1"/>
    <col min="2321" max="2321" width="14.7109375" style="26" customWidth="1"/>
    <col min="2322" max="2560" width="11.42578125" style="26"/>
    <col min="2561" max="2561" width="18" style="26" customWidth="1"/>
    <col min="2562" max="2564" width="24.7109375" style="26" customWidth="1"/>
    <col min="2565" max="2566" width="14.7109375" style="26" customWidth="1"/>
    <col min="2567" max="2567" width="17.85546875" style="26" customWidth="1"/>
    <col min="2568" max="2568" width="14.7109375" style="26" customWidth="1"/>
    <col min="2569" max="2569" width="18" style="26" customWidth="1"/>
    <col min="2570" max="2570" width="14.5703125" style="26" customWidth="1"/>
    <col min="2571" max="2571" width="16.42578125" style="26" customWidth="1"/>
    <col min="2572" max="2572" width="15.5703125" style="26" customWidth="1"/>
    <col min="2573" max="2573" width="15.42578125" style="26" customWidth="1"/>
    <col min="2574" max="2574" width="14" style="26" customWidth="1"/>
    <col min="2575" max="2575" width="14.7109375" style="26" customWidth="1"/>
    <col min="2576" max="2576" width="31.7109375" style="26" customWidth="1"/>
    <col min="2577" max="2577" width="14.7109375" style="26" customWidth="1"/>
    <col min="2578" max="2816" width="11.42578125" style="26"/>
    <col min="2817" max="2817" width="18" style="26" customWidth="1"/>
    <col min="2818" max="2820" width="24.7109375" style="26" customWidth="1"/>
    <col min="2821" max="2822" width="14.7109375" style="26" customWidth="1"/>
    <col min="2823" max="2823" width="17.85546875" style="26" customWidth="1"/>
    <col min="2824" max="2824" width="14.7109375" style="26" customWidth="1"/>
    <col min="2825" max="2825" width="18" style="26" customWidth="1"/>
    <col min="2826" max="2826" width="14.5703125" style="26" customWidth="1"/>
    <col min="2827" max="2827" width="16.42578125" style="26" customWidth="1"/>
    <col min="2828" max="2828" width="15.5703125" style="26" customWidth="1"/>
    <col min="2829" max="2829" width="15.42578125" style="26" customWidth="1"/>
    <col min="2830" max="2830" width="14" style="26" customWidth="1"/>
    <col min="2831" max="2831" width="14.7109375" style="26" customWidth="1"/>
    <col min="2832" max="2832" width="31.7109375" style="26" customWidth="1"/>
    <col min="2833" max="2833" width="14.7109375" style="26" customWidth="1"/>
    <col min="2834" max="3072" width="11.42578125" style="26"/>
    <col min="3073" max="3073" width="18" style="26" customWidth="1"/>
    <col min="3074" max="3076" width="24.7109375" style="26" customWidth="1"/>
    <col min="3077" max="3078" width="14.7109375" style="26" customWidth="1"/>
    <col min="3079" max="3079" width="17.85546875" style="26" customWidth="1"/>
    <col min="3080" max="3080" width="14.7109375" style="26" customWidth="1"/>
    <col min="3081" max="3081" width="18" style="26" customWidth="1"/>
    <col min="3082" max="3082" width="14.5703125" style="26" customWidth="1"/>
    <col min="3083" max="3083" width="16.42578125" style="26" customWidth="1"/>
    <col min="3084" max="3084" width="15.5703125" style="26" customWidth="1"/>
    <col min="3085" max="3085" width="15.42578125" style="26" customWidth="1"/>
    <col min="3086" max="3086" width="14" style="26" customWidth="1"/>
    <col min="3087" max="3087" width="14.7109375" style="26" customWidth="1"/>
    <col min="3088" max="3088" width="31.7109375" style="26" customWidth="1"/>
    <col min="3089" max="3089" width="14.7109375" style="26" customWidth="1"/>
    <col min="3090" max="3328" width="11.42578125" style="26"/>
    <col min="3329" max="3329" width="18" style="26" customWidth="1"/>
    <col min="3330" max="3332" width="24.7109375" style="26" customWidth="1"/>
    <col min="3333" max="3334" width="14.7109375" style="26" customWidth="1"/>
    <col min="3335" max="3335" width="17.85546875" style="26" customWidth="1"/>
    <col min="3336" max="3336" width="14.7109375" style="26" customWidth="1"/>
    <col min="3337" max="3337" width="18" style="26" customWidth="1"/>
    <col min="3338" max="3338" width="14.5703125" style="26" customWidth="1"/>
    <col min="3339" max="3339" width="16.42578125" style="26" customWidth="1"/>
    <col min="3340" max="3340" width="15.5703125" style="26" customWidth="1"/>
    <col min="3341" max="3341" width="15.42578125" style="26" customWidth="1"/>
    <col min="3342" max="3342" width="14" style="26" customWidth="1"/>
    <col min="3343" max="3343" width="14.7109375" style="26" customWidth="1"/>
    <col min="3344" max="3344" width="31.7109375" style="26" customWidth="1"/>
    <col min="3345" max="3345" width="14.7109375" style="26" customWidth="1"/>
    <col min="3346" max="3584" width="11.42578125" style="26"/>
    <col min="3585" max="3585" width="18" style="26" customWidth="1"/>
    <col min="3586" max="3588" width="24.7109375" style="26" customWidth="1"/>
    <col min="3589" max="3590" width="14.7109375" style="26" customWidth="1"/>
    <col min="3591" max="3591" width="17.85546875" style="26" customWidth="1"/>
    <col min="3592" max="3592" width="14.7109375" style="26" customWidth="1"/>
    <col min="3593" max="3593" width="18" style="26" customWidth="1"/>
    <col min="3594" max="3594" width="14.5703125" style="26" customWidth="1"/>
    <col min="3595" max="3595" width="16.42578125" style="26" customWidth="1"/>
    <col min="3596" max="3596" width="15.5703125" style="26" customWidth="1"/>
    <col min="3597" max="3597" width="15.42578125" style="26" customWidth="1"/>
    <col min="3598" max="3598" width="14" style="26" customWidth="1"/>
    <col min="3599" max="3599" width="14.7109375" style="26" customWidth="1"/>
    <col min="3600" max="3600" width="31.7109375" style="26" customWidth="1"/>
    <col min="3601" max="3601" width="14.7109375" style="26" customWidth="1"/>
    <col min="3602" max="3840" width="11.42578125" style="26"/>
    <col min="3841" max="3841" width="18" style="26" customWidth="1"/>
    <col min="3842" max="3844" width="24.7109375" style="26" customWidth="1"/>
    <col min="3845" max="3846" width="14.7109375" style="26" customWidth="1"/>
    <col min="3847" max="3847" width="17.85546875" style="26" customWidth="1"/>
    <col min="3848" max="3848" width="14.7109375" style="26" customWidth="1"/>
    <col min="3849" max="3849" width="18" style="26" customWidth="1"/>
    <col min="3850" max="3850" width="14.5703125" style="26" customWidth="1"/>
    <col min="3851" max="3851" width="16.42578125" style="26" customWidth="1"/>
    <col min="3852" max="3852" width="15.5703125" style="26" customWidth="1"/>
    <col min="3853" max="3853" width="15.42578125" style="26" customWidth="1"/>
    <col min="3854" max="3854" width="14" style="26" customWidth="1"/>
    <col min="3855" max="3855" width="14.7109375" style="26" customWidth="1"/>
    <col min="3856" max="3856" width="31.7109375" style="26" customWidth="1"/>
    <col min="3857" max="3857" width="14.7109375" style="26" customWidth="1"/>
    <col min="3858" max="4096" width="11.42578125" style="26"/>
    <col min="4097" max="4097" width="18" style="26" customWidth="1"/>
    <col min="4098" max="4100" width="24.7109375" style="26" customWidth="1"/>
    <col min="4101" max="4102" width="14.7109375" style="26" customWidth="1"/>
    <col min="4103" max="4103" width="17.85546875" style="26" customWidth="1"/>
    <col min="4104" max="4104" width="14.7109375" style="26" customWidth="1"/>
    <col min="4105" max="4105" width="18" style="26" customWidth="1"/>
    <col min="4106" max="4106" width="14.5703125" style="26" customWidth="1"/>
    <col min="4107" max="4107" width="16.42578125" style="26" customWidth="1"/>
    <col min="4108" max="4108" width="15.5703125" style="26" customWidth="1"/>
    <col min="4109" max="4109" width="15.42578125" style="26" customWidth="1"/>
    <col min="4110" max="4110" width="14" style="26" customWidth="1"/>
    <col min="4111" max="4111" width="14.7109375" style="26" customWidth="1"/>
    <col min="4112" max="4112" width="31.7109375" style="26" customWidth="1"/>
    <col min="4113" max="4113" width="14.7109375" style="26" customWidth="1"/>
    <col min="4114" max="4352" width="11.42578125" style="26"/>
    <col min="4353" max="4353" width="18" style="26" customWidth="1"/>
    <col min="4354" max="4356" width="24.7109375" style="26" customWidth="1"/>
    <col min="4357" max="4358" width="14.7109375" style="26" customWidth="1"/>
    <col min="4359" max="4359" width="17.85546875" style="26" customWidth="1"/>
    <col min="4360" max="4360" width="14.7109375" style="26" customWidth="1"/>
    <col min="4361" max="4361" width="18" style="26" customWidth="1"/>
    <col min="4362" max="4362" width="14.5703125" style="26" customWidth="1"/>
    <col min="4363" max="4363" width="16.42578125" style="26" customWidth="1"/>
    <col min="4364" max="4364" width="15.5703125" style="26" customWidth="1"/>
    <col min="4365" max="4365" width="15.42578125" style="26" customWidth="1"/>
    <col min="4366" max="4366" width="14" style="26" customWidth="1"/>
    <col min="4367" max="4367" width="14.7109375" style="26" customWidth="1"/>
    <col min="4368" max="4368" width="31.7109375" style="26" customWidth="1"/>
    <col min="4369" max="4369" width="14.7109375" style="26" customWidth="1"/>
    <col min="4370" max="4608" width="11.42578125" style="26"/>
    <col min="4609" max="4609" width="18" style="26" customWidth="1"/>
    <col min="4610" max="4612" width="24.7109375" style="26" customWidth="1"/>
    <col min="4613" max="4614" width="14.7109375" style="26" customWidth="1"/>
    <col min="4615" max="4615" width="17.85546875" style="26" customWidth="1"/>
    <col min="4616" max="4616" width="14.7109375" style="26" customWidth="1"/>
    <col min="4617" max="4617" width="18" style="26" customWidth="1"/>
    <col min="4618" max="4618" width="14.5703125" style="26" customWidth="1"/>
    <col min="4619" max="4619" width="16.42578125" style="26" customWidth="1"/>
    <col min="4620" max="4620" width="15.5703125" style="26" customWidth="1"/>
    <col min="4621" max="4621" width="15.42578125" style="26" customWidth="1"/>
    <col min="4622" max="4622" width="14" style="26" customWidth="1"/>
    <col min="4623" max="4623" width="14.7109375" style="26" customWidth="1"/>
    <col min="4624" max="4624" width="31.7109375" style="26" customWidth="1"/>
    <col min="4625" max="4625" width="14.7109375" style="26" customWidth="1"/>
    <col min="4626" max="4864" width="11.42578125" style="26"/>
    <col min="4865" max="4865" width="18" style="26" customWidth="1"/>
    <col min="4866" max="4868" width="24.7109375" style="26" customWidth="1"/>
    <col min="4869" max="4870" width="14.7109375" style="26" customWidth="1"/>
    <col min="4871" max="4871" width="17.85546875" style="26" customWidth="1"/>
    <col min="4872" max="4872" width="14.7109375" style="26" customWidth="1"/>
    <col min="4873" max="4873" width="18" style="26" customWidth="1"/>
    <col min="4874" max="4874" width="14.5703125" style="26" customWidth="1"/>
    <col min="4875" max="4875" width="16.42578125" style="26" customWidth="1"/>
    <col min="4876" max="4876" width="15.5703125" style="26" customWidth="1"/>
    <col min="4877" max="4877" width="15.42578125" style="26" customWidth="1"/>
    <col min="4878" max="4878" width="14" style="26" customWidth="1"/>
    <col min="4879" max="4879" width="14.7109375" style="26" customWidth="1"/>
    <col min="4880" max="4880" width="31.7109375" style="26" customWidth="1"/>
    <col min="4881" max="4881" width="14.7109375" style="26" customWidth="1"/>
    <col min="4882" max="5120" width="11.42578125" style="26"/>
    <col min="5121" max="5121" width="18" style="26" customWidth="1"/>
    <col min="5122" max="5124" width="24.7109375" style="26" customWidth="1"/>
    <col min="5125" max="5126" width="14.7109375" style="26" customWidth="1"/>
    <col min="5127" max="5127" width="17.85546875" style="26" customWidth="1"/>
    <col min="5128" max="5128" width="14.7109375" style="26" customWidth="1"/>
    <col min="5129" max="5129" width="18" style="26" customWidth="1"/>
    <col min="5130" max="5130" width="14.5703125" style="26" customWidth="1"/>
    <col min="5131" max="5131" width="16.42578125" style="26" customWidth="1"/>
    <col min="5132" max="5132" width="15.5703125" style="26" customWidth="1"/>
    <col min="5133" max="5133" width="15.42578125" style="26" customWidth="1"/>
    <col min="5134" max="5134" width="14" style="26" customWidth="1"/>
    <col min="5135" max="5135" width="14.7109375" style="26" customWidth="1"/>
    <col min="5136" max="5136" width="31.7109375" style="26" customWidth="1"/>
    <col min="5137" max="5137" width="14.7109375" style="26" customWidth="1"/>
    <col min="5138" max="5376" width="11.42578125" style="26"/>
    <col min="5377" max="5377" width="18" style="26" customWidth="1"/>
    <col min="5378" max="5380" width="24.7109375" style="26" customWidth="1"/>
    <col min="5381" max="5382" width="14.7109375" style="26" customWidth="1"/>
    <col min="5383" max="5383" width="17.85546875" style="26" customWidth="1"/>
    <col min="5384" max="5384" width="14.7109375" style="26" customWidth="1"/>
    <col min="5385" max="5385" width="18" style="26" customWidth="1"/>
    <col min="5386" max="5386" width="14.5703125" style="26" customWidth="1"/>
    <col min="5387" max="5387" width="16.42578125" style="26" customWidth="1"/>
    <col min="5388" max="5388" width="15.5703125" style="26" customWidth="1"/>
    <col min="5389" max="5389" width="15.42578125" style="26" customWidth="1"/>
    <col min="5390" max="5390" width="14" style="26" customWidth="1"/>
    <col min="5391" max="5391" width="14.7109375" style="26" customWidth="1"/>
    <col min="5392" max="5392" width="31.7109375" style="26" customWidth="1"/>
    <col min="5393" max="5393" width="14.7109375" style="26" customWidth="1"/>
    <col min="5394" max="5632" width="11.42578125" style="26"/>
    <col min="5633" max="5633" width="18" style="26" customWidth="1"/>
    <col min="5634" max="5636" width="24.7109375" style="26" customWidth="1"/>
    <col min="5637" max="5638" width="14.7109375" style="26" customWidth="1"/>
    <col min="5639" max="5639" width="17.85546875" style="26" customWidth="1"/>
    <col min="5640" max="5640" width="14.7109375" style="26" customWidth="1"/>
    <col min="5641" max="5641" width="18" style="26" customWidth="1"/>
    <col min="5642" max="5642" width="14.5703125" style="26" customWidth="1"/>
    <col min="5643" max="5643" width="16.42578125" style="26" customWidth="1"/>
    <col min="5644" max="5644" width="15.5703125" style="26" customWidth="1"/>
    <col min="5645" max="5645" width="15.42578125" style="26" customWidth="1"/>
    <col min="5646" max="5646" width="14" style="26" customWidth="1"/>
    <col min="5647" max="5647" width="14.7109375" style="26" customWidth="1"/>
    <col min="5648" max="5648" width="31.7109375" style="26" customWidth="1"/>
    <col min="5649" max="5649" width="14.7109375" style="26" customWidth="1"/>
    <col min="5650" max="5888" width="11.42578125" style="26"/>
    <col min="5889" max="5889" width="18" style="26" customWidth="1"/>
    <col min="5890" max="5892" width="24.7109375" style="26" customWidth="1"/>
    <col min="5893" max="5894" width="14.7109375" style="26" customWidth="1"/>
    <col min="5895" max="5895" width="17.85546875" style="26" customWidth="1"/>
    <col min="5896" max="5896" width="14.7109375" style="26" customWidth="1"/>
    <col min="5897" max="5897" width="18" style="26" customWidth="1"/>
    <col min="5898" max="5898" width="14.5703125" style="26" customWidth="1"/>
    <col min="5899" max="5899" width="16.42578125" style="26" customWidth="1"/>
    <col min="5900" max="5900" width="15.5703125" style="26" customWidth="1"/>
    <col min="5901" max="5901" width="15.42578125" style="26" customWidth="1"/>
    <col min="5902" max="5902" width="14" style="26" customWidth="1"/>
    <col min="5903" max="5903" width="14.7109375" style="26" customWidth="1"/>
    <col min="5904" max="5904" width="31.7109375" style="26" customWidth="1"/>
    <col min="5905" max="5905" width="14.7109375" style="26" customWidth="1"/>
    <col min="5906" max="6144" width="11.42578125" style="26"/>
    <col min="6145" max="6145" width="18" style="26" customWidth="1"/>
    <col min="6146" max="6148" width="24.7109375" style="26" customWidth="1"/>
    <col min="6149" max="6150" width="14.7109375" style="26" customWidth="1"/>
    <col min="6151" max="6151" width="17.85546875" style="26" customWidth="1"/>
    <col min="6152" max="6152" width="14.7109375" style="26" customWidth="1"/>
    <col min="6153" max="6153" width="18" style="26" customWidth="1"/>
    <col min="6154" max="6154" width="14.5703125" style="26" customWidth="1"/>
    <col min="6155" max="6155" width="16.42578125" style="26" customWidth="1"/>
    <col min="6156" max="6156" width="15.5703125" style="26" customWidth="1"/>
    <col min="6157" max="6157" width="15.42578125" style="26" customWidth="1"/>
    <col min="6158" max="6158" width="14" style="26" customWidth="1"/>
    <col min="6159" max="6159" width="14.7109375" style="26" customWidth="1"/>
    <col min="6160" max="6160" width="31.7109375" style="26" customWidth="1"/>
    <col min="6161" max="6161" width="14.7109375" style="26" customWidth="1"/>
    <col min="6162" max="6400" width="11.42578125" style="26"/>
    <col min="6401" max="6401" width="18" style="26" customWidth="1"/>
    <col min="6402" max="6404" width="24.7109375" style="26" customWidth="1"/>
    <col min="6405" max="6406" width="14.7109375" style="26" customWidth="1"/>
    <col min="6407" max="6407" width="17.85546875" style="26" customWidth="1"/>
    <col min="6408" max="6408" width="14.7109375" style="26" customWidth="1"/>
    <col min="6409" max="6409" width="18" style="26" customWidth="1"/>
    <col min="6410" max="6410" width="14.5703125" style="26" customWidth="1"/>
    <col min="6411" max="6411" width="16.42578125" style="26" customWidth="1"/>
    <col min="6412" max="6412" width="15.5703125" style="26" customWidth="1"/>
    <col min="6413" max="6413" width="15.42578125" style="26" customWidth="1"/>
    <col min="6414" max="6414" width="14" style="26" customWidth="1"/>
    <col min="6415" max="6415" width="14.7109375" style="26" customWidth="1"/>
    <col min="6416" max="6416" width="31.7109375" style="26" customWidth="1"/>
    <col min="6417" max="6417" width="14.7109375" style="26" customWidth="1"/>
    <col min="6418" max="6656" width="11.42578125" style="26"/>
    <col min="6657" max="6657" width="18" style="26" customWidth="1"/>
    <col min="6658" max="6660" width="24.7109375" style="26" customWidth="1"/>
    <col min="6661" max="6662" width="14.7109375" style="26" customWidth="1"/>
    <col min="6663" max="6663" width="17.85546875" style="26" customWidth="1"/>
    <col min="6664" max="6664" width="14.7109375" style="26" customWidth="1"/>
    <col min="6665" max="6665" width="18" style="26" customWidth="1"/>
    <col min="6666" max="6666" width="14.5703125" style="26" customWidth="1"/>
    <col min="6667" max="6667" width="16.42578125" style="26" customWidth="1"/>
    <col min="6668" max="6668" width="15.5703125" style="26" customWidth="1"/>
    <col min="6669" max="6669" width="15.42578125" style="26" customWidth="1"/>
    <col min="6670" max="6670" width="14" style="26" customWidth="1"/>
    <col min="6671" max="6671" width="14.7109375" style="26" customWidth="1"/>
    <col min="6672" max="6672" width="31.7109375" style="26" customWidth="1"/>
    <col min="6673" max="6673" width="14.7109375" style="26" customWidth="1"/>
    <col min="6674" max="6912" width="11.42578125" style="26"/>
    <col min="6913" max="6913" width="18" style="26" customWidth="1"/>
    <col min="6914" max="6916" width="24.7109375" style="26" customWidth="1"/>
    <col min="6917" max="6918" width="14.7109375" style="26" customWidth="1"/>
    <col min="6919" max="6919" width="17.85546875" style="26" customWidth="1"/>
    <col min="6920" max="6920" width="14.7109375" style="26" customWidth="1"/>
    <col min="6921" max="6921" width="18" style="26" customWidth="1"/>
    <col min="6922" max="6922" width="14.5703125" style="26" customWidth="1"/>
    <col min="6923" max="6923" width="16.42578125" style="26" customWidth="1"/>
    <col min="6924" max="6924" width="15.5703125" style="26" customWidth="1"/>
    <col min="6925" max="6925" width="15.42578125" style="26" customWidth="1"/>
    <col min="6926" max="6926" width="14" style="26" customWidth="1"/>
    <col min="6927" max="6927" width="14.7109375" style="26" customWidth="1"/>
    <col min="6928" max="6928" width="31.7109375" style="26" customWidth="1"/>
    <col min="6929" max="6929" width="14.7109375" style="26" customWidth="1"/>
    <col min="6930" max="7168" width="11.42578125" style="26"/>
    <col min="7169" max="7169" width="18" style="26" customWidth="1"/>
    <col min="7170" max="7172" width="24.7109375" style="26" customWidth="1"/>
    <col min="7173" max="7174" width="14.7109375" style="26" customWidth="1"/>
    <col min="7175" max="7175" width="17.85546875" style="26" customWidth="1"/>
    <col min="7176" max="7176" width="14.7109375" style="26" customWidth="1"/>
    <col min="7177" max="7177" width="18" style="26" customWidth="1"/>
    <col min="7178" max="7178" width="14.5703125" style="26" customWidth="1"/>
    <col min="7179" max="7179" width="16.42578125" style="26" customWidth="1"/>
    <col min="7180" max="7180" width="15.5703125" style="26" customWidth="1"/>
    <col min="7181" max="7181" width="15.42578125" style="26" customWidth="1"/>
    <col min="7182" max="7182" width="14" style="26" customWidth="1"/>
    <col min="7183" max="7183" width="14.7109375" style="26" customWidth="1"/>
    <col min="7184" max="7184" width="31.7109375" style="26" customWidth="1"/>
    <col min="7185" max="7185" width="14.7109375" style="26" customWidth="1"/>
    <col min="7186" max="7424" width="11.42578125" style="26"/>
    <col min="7425" max="7425" width="18" style="26" customWidth="1"/>
    <col min="7426" max="7428" width="24.7109375" style="26" customWidth="1"/>
    <col min="7429" max="7430" width="14.7109375" style="26" customWidth="1"/>
    <col min="7431" max="7431" width="17.85546875" style="26" customWidth="1"/>
    <col min="7432" max="7432" width="14.7109375" style="26" customWidth="1"/>
    <col min="7433" max="7433" width="18" style="26" customWidth="1"/>
    <col min="7434" max="7434" width="14.5703125" style="26" customWidth="1"/>
    <col min="7435" max="7435" width="16.42578125" style="26" customWidth="1"/>
    <col min="7436" max="7436" width="15.5703125" style="26" customWidth="1"/>
    <col min="7437" max="7437" width="15.42578125" style="26" customWidth="1"/>
    <col min="7438" max="7438" width="14" style="26" customWidth="1"/>
    <col min="7439" max="7439" width="14.7109375" style="26" customWidth="1"/>
    <col min="7440" max="7440" width="31.7109375" style="26" customWidth="1"/>
    <col min="7441" max="7441" width="14.7109375" style="26" customWidth="1"/>
    <col min="7442" max="7680" width="11.42578125" style="26"/>
    <col min="7681" max="7681" width="18" style="26" customWidth="1"/>
    <col min="7682" max="7684" width="24.7109375" style="26" customWidth="1"/>
    <col min="7685" max="7686" width="14.7109375" style="26" customWidth="1"/>
    <col min="7687" max="7687" width="17.85546875" style="26" customWidth="1"/>
    <col min="7688" max="7688" width="14.7109375" style="26" customWidth="1"/>
    <col min="7689" max="7689" width="18" style="26" customWidth="1"/>
    <col min="7690" max="7690" width="14.5703125" style="26" customWidth="1"/>
    <col min="7691" max="7691" width="16.42578125" style="26" customWidth="1"/>
    <col min="7692" max="7692" width="15.5703125" style="26" customWidth="1"/>
    <col min="7693" max="7693" width="15.42578125" style="26" customWidth="1"/>
    <col min="7694" max="7694" width="14" style="26" customWidth="1"/>
    <col min="7695" max="7695" width="14.7109375" style="26" customWidth="1"/>
    <col min="7696" max="7696" width="31.7109375" style="26" customWidth="1"/>
    <col min="7697" max="7697" width="14.7109375" style="26" customWidth="1"/>
    <col min="7698" max="7936" width="11.42578125" style="26"/>
    <col min="7937" max="7937" width="18" style="26" customWidth="1"/>
    <col min="7938" max="7940" width="24.7109375" style="26" customWidth="1"/>
    <col min="7941" max="7942" width="14.7109375" style="26" customWidth="1"/>
    <col min="7943" max="7943" width="17.85546875" style="26" customWidth="1"/>
    <col min="7944" max="7944" width="14.7109375" style="26" customWidth="1"/>
    <col min="7945" max="7945" width="18" style="26" customWidth="1"/>
    <col min="7946" max="7946" width="14.5703125" style="26" customWidth="1"/>
    <col min="7947" max="7947" width="16.42578125" style="26" customWidth="1"/>
    <col min="7948" max="7948" width="15.5703125" style="26" customWidth="1"/>
    <col min="7949" max="7949" width="15.42578125" style="26" customWidth="1"/>
    <col min="7950" max="7950" width="14" style="26" customWidth="1"/>
    <col min="7951" max="7951" width="14.7109375" style="26" customWidth="1"/>
    <col min="7952" max="7952" width="31.7109375" style="26" customWidth="1"/>
    <col min="7953" max="7953" width="14.7109375" style="26" customWidth="1"/>
    <col min="7954" max="8192" width="11.42578125" style="26"/>
    <col min="8193" max="8193" width="18" style="26" customWidth="1"/>
    <col min="8194" max="8196" width="24.7109375" style="26" customWidth="1"/>
    <col min="8197" max="8198" width="14.7109375" style="26" customWidth="1"/>
    <col min="8199" max="8199" width="17.85546875" style="26" customWidth="1"/>
    <col min="8200" max="8200" width="14.7109375" style="26" customWidth="1"/>
    <col min="8201" max="8201" width="18" style="26" customWidth="1"/>
    <col min="8202" max="8202" width="14.5703125" style="26" customWidth="1"/>
    <col min="8203" max="8203" width="16.42578125" style="26" customWidth="1"/>
    <col min="8204" max="8204" width="15.5703125" style="26" customWidth="1"/>
    <col min="8205" max="8205" width="15.42578125" style="26" customWidth="1"/>
    <col min="8206" max="8206" width="14" style="26" customWidth="1"/>
    <col min="8207" max="8207" width="14.7109375" style="26" customWidth="1"/>
    <col min="8208" max="8208" width="31.7109375" style="26" customWidth="1"/>
    <col min="8209" max="8209" width="14.7109375" style="26" customWidth="1"/>
    <col min="8210" max="8448" width="11.42578125" style="26"/>
    <col min="8449" max="8449" width="18" style="26" customWidth="1"/>
    <col min="8450" max="8452" width="24.7109375" style="26" customWidth="1"/>
    <col min="8453" max="8454" width="14.7109375" style="26" customWidth="1"/>
    <col min="8455" max="8455" width="17.85546875" style="26" customWidth="1"/>
    <col min="8456" max="8456" width="14.7109375" style="26" customWidth="1"/>
    <col min="8457" max="8457" width="18" style="26" customWidth="1"/>
    <col min="8458" max="8458" width="14.5703125" style="26" customWidth="1"/>
    <col min="8459" max="8459" width="16.42578125" style="26" customWidth="1"/>
    <col min="8460" max="8460" width="15.5703125" style="26" customWidth="1"/>
    <col min="8461" max="8461" width="15.42578125" style="26" customWidth="1"/>
    <col min="8462" max="8462" width="14" style="26" customWidth="1"/>
    <col min="8463" max="8463" width="14.7109375" style="26" customWidth="1"/>
    <col min="8464" max="8464" width="31.7109375" style="26" customWidth="1"/>
    <col min="8465" max="8465" width="14.7109375" style="26" customWidth="1"/>
    <col min="8466" max="8704" width="11.42578125" style="26"/>
    <col min="8705" max="8705" width="18" style="26" customWidth="1"/>
    <col min="8706" max="8708" width="24.7109375" style="26" customWidth="1"/>
    <col min="8709" max="8710" width="14.7109375" style="26" customWidth="1"/>
    <col min="8711" max="8711" width="17.85546875" style="26" customWidth="1"/>
    <col min="8712" max="8712" width="14.7109375" style="26" customWidth="1"/>
    <col min="8713" max="8713" width="18" style="26" customWidth="1"/>
    <col min="8714" max="8714" width="14.5703125" style="26" customWidth="1"/>
    <col min="8715" max="8715" width="16.42578125" style="26" customWidth="1"/>
    <col min="8716" max="8716" width="15.5703125" style="26" customWidth="1"/>
    <col min="8717" max="8717" width="15.42578125" style="26" customWidth="1"/>
    <col min="8718" max="8718" width="14" style="26" customWidth="1"/>
    <col min="8719" max="8719" width="14.7109375" style="26" customWidth="1"/>
    <col min="8720" max="8720" width="31.7109375" style="26" customWidth="1"/>
    <col min="8721" max="8721" width="14.7109375" style="26" customWidth="1"/>
    <col min="8722" max="8960" width="11.42578125" style="26"/>
    <col min="8961" max="8961" width="18" style="26" customWidth="1"/>
    <col min="8962" max="8964" width="24.7109375" style="26" customWidth="1"/>
    <col min="8965" max="8966" width="14.7109375" style="26" customWidth="1"/>
    <col min="8967" max="8967" width="17.85546875" style="26" customWidth="1"/>
    <col min="8968" max="8968" width="14.7109375" style="26" customWidth="1"/>
    <col min="8969" max="8969" width="18" style="26" customWidth="1"/>
    <col min="8970" max="8970" width="14.5703125" style="26" customWidth="1"/>
    <col min="8971" max="8971" width="16.42578125" style="26" customWidth="1"/>
    <col min="8972" max="8972" width="15.5703125" style="26" customWidth="1"/>
    <col min="8973" max="8973" width="15.42578125" style="26" customWidth="1"/>
    <col min="8974" max="8974" width="14" style="26" customWidth="1"/>
    <col min="8975" max="8975" width="14.7109375" style="26" customWidth="1"/>
    <col min="8976" max="8976" width="31.7109375" style="26" customWidth="1"/>
    <col min="8977" max="8977" width="14.7109375" style="26" customWidth="1"/>
    <col min="8978" max="9216" width="11.42578125" style="26"/>
    <col min="9217" max="9217" width="18" style="26" customWidth="1"/>
    <col min="9218" max="9220" width="24.7109375" style="26" customWidth="1"/>
    <col min="9221" max="9222" width="14.7109375" style="26" customWidth="1"/>
    <col min="9223" max="9223" width="17.85546875" style="26" customWidth="1"/>
    <col min="9224" max="9224" width="14.7109375" style="26" customWidth="1"/>
    <col min="9225" max="9225" width="18" style="26" customWidth="1"/>
    <col min="9226" max="9226" width="14.5703125" style="26" customWidth="1"/>
    <col min="9227" max="9227" width="16.42578125" style="26" customWidth="1"/>
    <col min="9228" max="9228" width="15.5703125" style="26" customWidth="1"/>
    <col min="9229" max="9229" width="15.42578125" style="26" customWidth="1"/>
    <col min="9230" max="9230" width="14" style="26" customWidth="1"/>
    <col min="9231" max="9231" width="14.7109375" style="26" customWidth="1"/>
    <col min="9232" max="9232" width="31.7109375" style="26" customWidth="1"/>
    <col min="9233" max="9233" width="14.7109375" style="26" customWidth="1"/>
    <col min="9234" max="9472" width="11.42578125" style="26"/>
    <col min="9473" max="9473" width="18" style="26" customWidth="1"/>
    <col min="9474" max="9476" width="24.7109375" style="26" customWidth="1"/>
    <col min="9477" max="9478" width="14.7109375" style="26" customWidth="1"/>
    <col min="9479" max="9479" width="17.85546875" style="26" customWidth="1"/>
    <col min="9480" max="9480" width="14.7109375" style="26" customWidth="1"/>
    <col min="9481" max="9481" width="18" style="26" customWidth="1"/>
    <col min="9482" max="9482" width="14.5703125" style="26" customWidth="1"/>
    <col min="9483" max="9483" width="16.42578125" style="26" customWidth="1"/>
    <col min="9484" max="9484" width="15.5703125" style="26" customWidth="1"/>
    <col min="9485" max="9485" width="15.42578125" style="26" customWidth="1"/>
    <col min="9486" max="9486" width="14" style="26" customWidth="1"/>
    <col min="9487" max="9487" width="14.7109375" style="26" customWidth="1"/>
    <col min="9488" max="9488" width="31.7109375" style="26" customWidth="1"/>
    <col min="9489" max="9489" width="14.7109375" style="26" customWidth="1"/>
    <col min="9490" max="9728" width="11.42578125" style="26"/>
    <col min="9729" max="9729" width="18" style="26" customWidth="1"/>
    <col min="9730" max="9732" width="24.7109375" style="26" customWidth="1"/>
    <col min="9733" max="9734" width="14.7109375" style="26" customWidth="1"/>
    <col min="9735" max="9735" width="17.85546875" style="26" customWidth="1"/>
    <col min="9736" max="9736" width="14.7109375" style="26" customWidth="1"/>
    <col min="9737" max="9737" width="18" style="26" customWidth="1"/>
    <col min="9738" max="9738" width="14.5703125" style="26" customWidth="1"/>
    <col min="9739" max="9739" width="16.42578125" style="26" customWidth="1"/>
    <col min="9740" max="9740" width="15.5703125" style="26" customWidth="1"/>
    <col min="9741" max="9741" width="15.42578125" style="26" customWidth="1"/>
    <col min="9742" max="9742" width="14" style="26" customWidth="1"/>
    <col min="9743" max="9743" width="14.7109375" style="26" customWidth="1"/>
    <col min="9744" max="9744" width="31.7109375" style="26" customWidth="1"/>
    <col min="9745" max="9745" width="14.7109375" style="26" customWidth="1"/>
    <col min="9746" max="9984" width="11.42578125" style="26"/>
    <col min="9985" max="9985" width="18" style="26" customWidth="1"/>
    <col min="9986" max="9988" width="24.7109375" style="26" customWidth="1"/>
    <col min="9989" max="9990" width="14.7109375" style="26" customWidth="1"/>
    <col min="9991" max="9991" width="17.85546875" style="26" customWidth="1"/>
    <col min="9992" max="9992" width="14.7109375" style="26" customWidth="1"/>
    <col min="9993" max="9993" width="18" style="26" customWidth="1"/>
    <col min="9994" max="9994" width="14.5703125" style="26" customWidth="1"/>
    <col min="9995" max="9995" width="16.42578125" style="26" customWidth="1"/>
    <col min="9996" max="9996" width="15.5703125" style="26" customWidth="1"/>
    <col min="9997" max="9997" width="15.42578125" style="26" customWidth="1"/>
    <col min="9998" max="9998" width="14" style="26" customWidth="1"/>
    <col min="9999" max="9999" width="14.7109375" style="26" customWidth="1"/>
    <col min="10000" max="10000" width="31.7109375" style="26" customWidth="1"/>
    <col min="10001" max="10001" width="14.7109375" style="26" customWidth="1"/>
    <col min="10002" max="10240" width="11.42578125" style="26"/>
    <col min="10241" max="10241" width="18" style="26" customWidth="1"/>
    <col min="10242" max="10244" width="24.7109375" style="26" customWidth="1"/>
    <col min="10245" max="10246" width="14.7109375" style="26" customWidth="1"/>
    <col min="10247" max="10247" width="17.85546875" style="26" customWidth="1"/>
    <col min="10248" max="10248" width="14.7109375" style="26" customWidth="1"/>
    <col min="10249" max="10249" width="18" style="26" customWidth="1"/>
    <col min="10250" max="10250" width="14.5703125" style="26" customWidth="1"/>
    <col min="10251" max="10251" width="16.42578125" style="26" customWidth="1"/>
    <col min="10252" max="10252" width="15.5703125" style="26" customWidth="1"/>
    <col min="10253" max="10253" width="15.42578125" style="26" customWidth="1"/>
    <col min="10254" max="10254" width="14" style="26" customWidth="1"/>
    <col min="10255" max="10255" width="14.7109375" style="26" customWidth="1"/>
    <col min="10256" max="10256" width="31.7109375" style="26" customWidth="1"/>
    <col min="10257" max="10257" width="14.7109375" style="26" customWidth="1"/>
    <col min="10258" max="10496" width="11.42578125" style="26"/>
    <col min="10497" max="10497" width="18" style="26" customWidth="1"/>
    <col min="10498" max="10500" width="24.7109375" style="26" customWidth="1"/>
    <col min="10501" max="10502" width="14.7109375" style="26" customWidth="1"/>
    <col min="10503" max="10503" width="17.85546875" style="26" customWidth="1"/>
    <col min="10504" max="10504" width="14.7109375" style="26" customWidth="1"/>
    <col min="10505" max="10505" width="18" style="26" customWidth="1"/>
    <col min="10506" max="10506" width="14.5703125" style="26" customWidth="1"/>
    <col min="10507" max="10507" width="16.42578125" style="26" customWidth="1"/>
    <col min="10508" max="10508" width="15.5703125" style="26" customWidth="1"/>
    <col min="10509" max="10509" width="15.42578125" style="26" customWidth="1"/>
    <col min="10510" max="10510" width="14" style="26" customWidth="1"/>
    <col min="10511" max="10511" width="14.7109375" style="26" customWidth="1"/>
    <col min="10512" max="10512" width="31.7109375" style="26" customWidth="1"/>
    <col min="10513" max="10513" width="14.7109375" style="26" customWidth="1"/>
    <col min="10514" max="10752" width="11.42578125" style="26"/>
    <col min="10753" max="10753" width="18" style="26" customWidth="1"/>
    <col min="10754" max="10756" width="24.7109375" style="26" customWidth="1"/>
    <col min="10757" max="10758" width="14.7109375" style="26" customWidth="1"/>
    <col min="10759" max="10759" width="17.85546875" style="26" customWidth="1"/>
    <col min="10760" max="10760" width="14.7109375" style="26" customWidth="1"/>
    <col min="10761" max="10761" width="18" style="26" customWidth="1"/>
    <col min="10762" max="10762" width="14.5703125" style="26" customWidth="1"/>
    <col min="10763" max="10763" width="16.42578125" style="26" customWidth="1"/>
    <col min="10764" max="10764" width="15.5703125" style="26" customWidth="1"/>
    <col min="10765" max="10765" width="15.42578125" style="26" customWidth="1"/>
    <col min="10766" max="10766" width="14" style="26" customWidth="1"/>
    <col min="10767" max="10767" width="14.7109375" style="26" customWidth="1"/>
    <col min="10768" max="10768" width="31.7109375" style="26" customWidth="1"/>
    <col min="10769" max="10769" width="14.7109375" style="26" customWidth="1"/>
    <col min="10770" max="11008" width="11.42578125" style="26"/>
    <col min="11009" max="11009" width="18" style="26" customWidth="1"/>
    <col min="11010" max="11012" width="24.7109375" style="26" customWidth="1"/>
    <col min="11013" max="11014" width="14.7109375" style="26" customWidth="1"/>
    <col min="11015" max="11015" width="17.85546875" style="26" customWidth="1"/>
    <col min="11016" max="11016" width="14.7109375" style="26" customWidth="1"/>
    <col min="11017" max="11017" width="18" style="26" customWidth="1"/>
    <col min="11018" max="11018" width="14.5703125" style="26" customWidth="1"/>
    <col min="11019" max="11019" width="16.42578125" style="26" customWidth="1"/>
    <col min="11020" max="11020" width="15.5703125" style="26" customWidth="1"/>
    <col min="11021" max="11021" width="15.42578125" style="26" customWidth="1"/>
    <col min="11022" max="11022" width="14" style="26" customWidth="1"/>
    <col min="11023" max="11023" width="14.7109375" style="26" customWidth="1"/>
    <col min="11024" max="11024" width="31.7109375" style="26" customWidth="1"/>
    <col min="11025" max="11025" width="14.7109375" style="26" customWidth="1"/>
    <col min="11026" max="11264" width="11.42578125" style="26"/>
    <col min="11265" max="11265" width="18" style="26" customWidth="1"/>
    <col min="11266" max="11268" width="24.7109375" style="26" customWidth="1"/>
    <col min="11269" max="11270" width="14.7109375" style="26" customWidth="1"/>
    <col min="11271" max="11271" width="17.85546875" style="26" customWidth="1"/>
    <col min="11272" max="11272" width="14.7109375" style="26" customWidth="1"/>
    <col min="11273" max="11273" width="18" style="26" customWidth="1"/>
    <col min="11274" max="11274" width="14.5703125" style="26" customWidth="1"/>
    <col min="11275" max="11275" width="16.42578125" style="26" customWidth="1"/>
    <col min="11276" max="11276" width="15.5703125" style="26" customWidth="1"/>
    <col min="11277" max="11277" width="15.42578125" style="26" customWidth="1"/>
    <col min="11278" max="11278" width="14" style="26" customWidth="1"/>
    <col min="11279" max="11279" width="14.7109375" style="26" customWidth="1"/>
    <col min="11280" max="11280" width="31.7109375" style="26" customWidth="1"/>
    <col min="11281" max="11281" width="14.7109375" style="26" customWidth="1"/>
    <col min="11282" max="11520" width="11.42578125" style="26"/>
    <col min="11521" max="11521" width="18" style="26" customWidth="1"/>
    <col min="11522" max="11524" width="24.7109375" style="26" customWidth="1"/>
    <col min="11525" max="11526" width="14.7109375" style="26" customWidth="1"/>
    <col min="11527" max="11527" width="17.85546875" style="26" customWidth="1"/>
    <col min="11528" max="11528" width="14.7109375" style="26" customWidth="1"/>
    <col min="11529" max="11529" width="18" style="26" customWidth="1"/>
    <col min="11530" max="11530" width="14.5703125" style="26" customWidth="1"/>
    <col min="11531" max="11531" width="16.42578125" style="26" customWidth="1"/>
    <col min="11532" max="11532" width="15.5703125" style="26" customWidth="1"/>
    <col min="11533" max="11533" width="15.42578125" style="26" customWidth="1"/>
    <col min="11534" max="11534" width="14" style="26" customWidth="1"/>
    <col min="11535" max="11535" width="14.7109375" style="26" customWidth="1"/>
    <col min="11536" max="11536" width="31.7109375" style="26" customWidth="1"/>
    <col min="11537" max="11537" width="14.7109375" style="26" customWidth="1"/>
    <col min="11538" max="11776" width="11.42578125" style="26"/>
    <col min="11777" max="11777" width="18" style="26" customWidth="1"/>
    <col min="11778" max="11780" width="24.7109375" style="26" customWidth="1"/>
    <col min="11781" max="11782" width="14.7109375" style="26" customWidth="1"/>
    <col min="11783" max="11783" width="17.85546875" style="26" customWidth="1"/>
    <col min="11784" max="11784" width="14.7109375" style="26" customWidth="1"/>
    <col min="11785" max="11785" width="18" style="26" customWidth="1"/>
    <col min="11786" max="11786" width="14.5703125" style="26" customWidth="1"/>
    <col min="11787" max="11787" width="16.42578125" style="26" customWidth="1"/>
    <col min="11788" max="11788" width="15.5703125" style="26" customWidth="1"/>
    <col min="11789" max="11789" width="15.42578125" style="26" customWidth="1"/>
    <col min="11790" max="11790" width="14" style="26" customWidth="1"/>
    <col min="11791" max="11791" width="14.7109375" style="26" customWidth="1"/>
    <col min="11792" max="11792" width="31.7109375" style="26" customWidth="1"/>
    <col min="11793" max="11793" width="14.7109375" style="26" customWidth="1"/>
    <col min="11794" max="12032" width="11.42578125" style="26"/>
    <col min="12033" max="12033" width="18" style="26" customWidth="1"/>
    <col min="12034" max="12036" width="24.7109375" style="26" customWidth="1"/>
    <col min="12037" max="12038" width="14.7109375" style="26" customWidth="1"/>
    <col min="12039" max="12039" width="17.85546875" style="26" customWidth="1"/>
    <col min="12040" max="12040" width="14.7109375" style="26" customWidth="1"/>
    <col min="12041" max="12041" width="18" style="26" customWidth="1"/>
    <col min="12042" max="12042" width="14.5703125" style="26" customWidth="1"/>
    <col min="12043" max="12043" width="16.42578125" style="26" customWidth="1"/>
    <col min="12044" max="12044" width="15.5703125" style="26" customWidth="1"/>
    <col min="12045" max="12045" width="15.42578125" style="26" customWidth="1"/>
    <col min="12046" max="12046" width="14" style="26" customWidth="1"/>
    <col min="12047" max="12047" width="14.7109375" style="26" customWidth="1"/>
    <col min="12048" max="12048" width="31.7109375" style="26" customWidth="1"/>
    <col min="12049" max="12049" width="14.7109375" style="26" customWidth="1"/>
    <col min="12050" max="12288" width="11.42578125" style="26"/>
    <col min="12289" max="12289" width="18" style="26" customWidth="1"/>
    <col min="12290" max="12292" width="24.7109375" style="26" customWidth="1"/>
    <col min="12293" max="12294" width="14.7109375" style="26" customWidth="1"/>
    <col min="12295" max="12295" width="17.85546875" style="26" customWidth="1"/>
    <col min="12296" max="12296" width="14.7109375" style="26" customWidth="1"/>
    <col min="12297" max="12297" width="18" style="26" customWidth="1"/>
    <col min="12298" max="12298" width="14.5703125" style="26" customWidth="1"/>
    <col min="12299" max="12299" width="16.42578125" style="26" customWidth="1"/>
    <col min="12300" max="12300" width="15.5703125" style="26" customWidth="1"/>
    <col min="12301" max="12301" width="15.42578125" style="26" customWidth="1"/>
    <col min="12302" max="12302" width="14" style="26" customWidth="1"/>
    <col min="12303" max="12303" width="14.7109375" style="26" customWidth="1"/>
    <col min="12304" max="12304" width="31.7109375" style="26" customWidth="1"/>
    <col min="12305" max="12305" width="14.7109375" style="26" customWidth="1"/>
    <col min="12306" max="12544" width="11.42578125" style="26"/>
    <col min="12545" max="12545" width="18" style="26" customWidth="1"/>
    <col min="12546" max="12548" width="24.7109375" style="26" customWidth="1"/>
    <col min="12549" max="12550" width="14.7109375" style="26" customWidth="1"/>
    <col min="12551" max="12551" width="17.85546875" style="26" customWidth="1"/>
    <col min="12552" max="12552" width="14.7109375" style="26" customWidth="1"/>
    <col min="12553" max="12553" width="18" style="26" customWidth="1"/>
    <col min="12554" max="12554" width="14.5703125" style="26" customWidth="1"/>
    <col min="12555" max="12555" width="16.42578125" style="26" customWidth="1"/>
    <col min="12556" max="12556" width="15.5703125" style="26" customWidth="1"/>
    <col min="12557" max="12557" width="15.42578125" style="26" customWidth="1"/>
    <col min="12558" max="12558" width="14" style="26" customWidth="1"/>
    <col min="12559" max="12559" width="14.7109375" style="26" customWidth="1"/>
    <col min="12560" max="12560" width="31.7109375" style="26" customWidth="1"/>
    <col min="12561" max="12561" width="14.7109375" style="26" customWidth="1"/>
    <col min="12562" max="12800" width="11.42578125" style="26"/>
    <col min="12801" max="12801" width="18" style="26" customWidth="1"/>
    <col min="12802" max="12804" width="24.7109375" style="26" customWidth="1"/>
    <col min="12805" max="12806" width="14.7109375" style="26" customWidth="1"/>
    <col min="12807" max="12807" width="17.85546875" style="26" customWidth="1"/>
    <col min="12808" max="12808" width="14.7109375" style="26" customWidth="1"/>
    <col min="12809" max="12809" width="18" style="26" customWidth="1"/>
    <col min="12810" max="12810" width="14.5703125" style="26" customWidth="1"/>
    <col min="12811" max="12811" width="16.42578125" style="26" customWidth="1"/>
    <col min="12812" max="12812" width="15.5703125" style="26" customWidth="1"/>
    <col min="12813" max="12813" width="15.42578125" style="26" customWidth="1"/>
    <col min="12814" max="12814" width="14" style="26" customWidth="1"/>
    <col min="12815" max="12815" width="14.7109375" style="26" customWidth="1"/>
    <col min="12816" max="12816" width="31.7109375" style="26" customWidth="1"/>
    <col min="12817" max="12817" width="14.7109375" style="26" customWidth="1"/>
    <col min="12818" max="13056" width="11.42578125" style="26"/>
    <col min="13057" max="13057" width="18" style="26" customWidth="1"/>
    <col min="13058" max="13060" width="24.7109375" style="26" customWidth="1"/>
    <col min="13061" max="13062" width="14.7109375" style="26" customWidth="1"/>
    <col min="13063" max="13063" width="17.85546875" style="26" customWidth="1"/>
    <col min="13064" max="13064" width="14.7109375" style="26" customWidth="1"/>
    <col min="13065" max="13065" width="18" style="26" customWidth="1"/>
    <col min="13066" max="13066" width="14.5703125" style="26" customWidth="1"/>
    <col min="13067" max="13067" width="16.42578125" style="26" customWidth="1"/>
    <col min="13068" max="13068" width="15.5703125" style="26" customWidth="1"/>
    <col min="13069" max="13069" width="15.42578125" style="26" customWidth="1"/>
    <col min="13070" max="13070" width="14" style="26" customWidth="1"/>
    <col min="13071" max="13071" width="14.7109375" style="26" customWidth="1"/>
    <col min="13072" max="13072" width="31.7109375" style="26" customWidth="1"/>
    <col min="13073" max="13073" width="14.7109375" style="26" customWidth="1"/>
    <col min="13074" max="13312" width="11.42578125" style="26"/>
    <col min="13313" max="13313" width="18" style="26" customWidth="1"/>
    <col min="13314" max="13316" width="24.7109375" style="26" customWidth="1"/>
    <col min="13317" max="13318" width="14.7109375" style="26" customWidth="1"/>
    <col min="13319" max="13319" width="17.85546875" style="26" customWidth="1"/>
    <col min="13320" max="13320" width="14.7109375" style="26" customWidth="1"/>
    <col min="13321" max="13321" width="18" style="26" customWidth="1"/>
    <col min="13322" max="13322" width="14.5703125" style="26" customWidth="1"/>
    <col min="13323" max="13323" width="16.42578125" style="26" customWidth="1"/>
    <col min="13324" max="13324" width="15.5703125" style="26" customWidth="1"/>
    <col min="13325" max="13325" width="15.42578125" style="26" customWidth="1"/>
    <col min="13326" max="13326" width="14" style="26" customWidth="1"/>
    <col min="13327" max="13327" width="14.7109375" style="26" customWidth="1"/>
    <col min="13328" max="13328" width="31.7109375" style="26" customWidth="1"/>
    <col min="13329" max="13329" width="14.7109375" style="26" customWidth="1"/>
    <col min="13330" max="13568" width="11.42578125" style="26"/>
    <col min="13569" max="13569" width="18" style="26" customWidth="1"/>
    <col min="13570" max="13572" width="24.7109375" style="26" customWidth="1"/>
    <col min="13573" max="13574" width="14.7109375" style="26" customWidth="1"/>
    <col min="13575" max="13575" width="17.85546875" style="26" customWidth="1"/>
    <col min="13576" max="13576" width="14.7109375" style="26" customWidth="1"/>
    <col min="13577" max="13577" width="18" style="26" customWidth="1"/>
    <col min="13578" max="13578" width="14.5703125" style="26" customWidth="1"/>
    <col min="13579" max="13579" width="16.42578125" style="26" customWidth="1"/>
    <col min="13580" max="13580" width="15.5703125" style="26" customWidth="1"/>
    <col min="13581" max="13581" width="15.42578125" style="26" customWidth="1"/>
    <col min="13582" max="13582" width="14" style="26" customWidth="1"/>
    <col min="13583" max="13583" width="14.7109375" style="26" customWidth="1"/>
    <col min="13584" max="13584" width="31.7109375" style="26" customWidth="1"/>
    <col min="13585" max="13585" width="14.7109375" style="26" customWidth="1"/>
    <col min="13586" max="13824" width="11.42578125" style="26"/>
    <col min="13825" max="13825" width="18" style="26" customWidth="1"/>
    <col min="13826" max="13828" width="24.7109375" style="26" customWidth="1"/>
    <col min="13829" max="13830" width="14.7109375" style="26" customWidth="1"/>
    <col min="13831" max="13831" width="17.85546875" style="26" customWidth="1"/>
    <col min="13832" max="13832" width="14.7109375" style="26" customWidth="1"/>
    <col min="13833" max="13833" width="18" style="26" customWidth="1"/>
    <col min="13834" max="13834" width="14.5703125" style="26" customWidth="1"/>
    <col min="13835" max="13835" width="16.42578125" style="26" customWidth="1"/>
    <col min="13836" max="13836" width="15.5703125" style="26" customWidth="1"/>
    <col min="13837" max="13837" width="15.42578125" style="26" customWidth="1"/>
    <col min="13838" max="13838" width="14" style="26" customWidth="1"/>
    <col min="13839" max="13839" width="14.7109375" style="26" customWidth="1"/>
    <col min="13840" max="13840" width="31.7109375" style="26" customWidth="1"/>
    <col min="13841" max="13841" width="14.7109375" style="26" customWidth="1"/>
    <col min="13842" max="14080" width="11.42578125" style="26"/>
    <col min="14081" max="14081" width="18" style="26" customWidth="1"/>
    <col min="14082" max="14084" width="24.7109375" style="26" customWidth="1"/>
    <col min="14085" max="14086" width="14.7109375" style="26" customWidth="1"/>
    <col min="14087" max="14087" width="17.85546875" style="26" customWidth="1"/>
    <col min="14088" max="14088" width="14.7109375" style="26" customWidth="1"/>
    <col min="14089" max="14089" width="18" style="26" customWidth="1"/>
    <col min="14090" max="14090" width="14.5703125" style="26" customWidth="1"/>
    <col min="14091" max="14091" width="16.42578125" style="26" customWidth="1"/>
    <col min="14092" max="14092" width="15.5703125" style="26" customWidth="1"/>
    <col min="14093" max="14093" width="15.42578125" style="26" customWidth="1"/>
    <col min="14094" max="14094" width="14" style="26" customWidth="1"/>
    <col min="14095" max="14095" width="14.7109375" style="26" customWidth="1"/>
    <col min="14096" max="14096" width="31.7109375" style="26" customWidth="1"/>
    <col min="14097" max="14097" width="14.7109375" style="26" customWidth="1"/>
    <col min="14098" max="14336" width="11.42578125" style="26"/>
    <col min="14337" max="14337" width="18" style="26" customWidth="1"/>
    <col min="14338" max="14340" width="24.7109375" style="26" customWidth="1"/>
    <col min="14341" max="14342" width="14.7109375" style="26" customWidth="1"/>
    <col min="14343" max="14343" width="17.85546875" style="26" customWidth="1"/>
    <col min="14344" max="14344" width="14.7109375" style="26" customWidth="1"/>
    <col min="14345" max="14345" width="18" style="26" customWidth="1"/>
    <col min="14346" max="14346" width="14.5703125" style="26" customWidth="1"/>
    <col min="14347" max="14347" width="16.42578125" style="26" customWidth="1"/>
    <col min="14348" max="14348" width="15.5703125" style="26" customWidth="1"/>
    <col min="14349" max="14349" width="15.42578125" style="26" customWidth="1"/>
    <col min="14350" max="14350" width="14" style="26" customWidth="1"/>
    <col min="14351" max="14351" width="14.7109375" style="26" customWidth="1"/>
    <col min="14352" max="14352" width="31.7109375" style="26" customWidth="1"/>
    <col min="14353" max="14353" width="14.7109375" style="26" customWidth="1"/>
    <col min="14354" max="14592" width="11.42578125" style="26"/>
    <col min="14593" max="14593" width="18" style="26" customWidth="1"/>
    <col min="14594" max="14596" width="24.7109375" style="26" customWidth="1"/>
    <col min="14597" max="14598" width="14.7109375" style="26" customWidth="1"/>
    <col min="14599" max="14599" width="17.85546875" style="26" customWidth="1"/>
    <col min="14600" max="14600" width="14.7109375" style="26" customWidth="1"/>
    <col min="14601" max="14601" width="18" style="26" customWidth="1"/>
    <col min="14602" max="14602" width="14.5703125" style="26" customWidth="1"/>
    <col min="14603" max="14603" width="16.42578125" style="26" customWidth="1"/>
    <col min="14604" max="14604" width="15.5703125" style="26" customWidth="1"/>
    <col min="14605" max="14605" width="15.42578125" style="26" customWidth="1"/>
    <col min="14606" max="14606" width="14" style="26" customWidth="1"/>
    <col min="14607" max="14607" width="14.7109375" style="26" customWidth="1"/>
    <col min="14608" max="14608" width="31.7109375" style="26" customWidth="1"/>
    <col min="14609" max="14609" width="14.7109375" style="26" customWidth="1"/>
    <col min="14610" max="14848" width="11.42578125" style="26"/>
    <col min="14849" max="14849" width="18" style="26" customWidth="1"/>
    <col min="14850" max="14852" width="24.7109375" style="26" customWidth="1"/>
    <col min="14853" max="14854" width="14.7109375" style="26" customWidth="1"/>
    <col min="14855" max="14855" width="17.85546875" style="26" customWidth="1"/>
    <col min="14856" max="14856" width="14.7109375" style="26" customWidth="1"/>
    <col min="14857" max="14857" width="18" style="26" customWidth="1"/>
    <col min="14858" max="14858" width="14.5703125" style="26" customWidth="1"/>
    <col min="14859" max="14859" width="16.42578125" style="26" customWidth="1"/>
    <col min="14860" max="14860" width="15.5703125" style="26" customWidth="1"/>
    <col min="14861" max="14861" width="15.42578125" style="26" customWidth="1"/>
    <col min="14862" max="14862" width="14" style="26" customWidth="1"/>
    <col min="14863" max="14863" width="14.7109375" style="26" customWidth="1"/>
    <col min="14864" max="14864" width="31.7109375" style="26" customWidth="1"/>
    <col min="14865" max="14865" width="14.7109375" style="26" customWidth="1"/>
    <col min="14866" max="15104" width="11.42578125" style="26"/>
    <col min="15105" max="15105" width="18" style="26" customWidth="1"/>
    <col min="15106" max="15108" width="24.7109375" style="26" customWidth="1"/>
    <col min="15109" max="15110" width="14.7109375" style="26" customWidth="1"/>
    <col min="15111" max="15111" width="17.85546875" style="26" customWidth="1"/>
    <col min="15112" max="15112" width="14.7109375" style="26" customWidth="1"/>
    <col min="15113" max="15113" width="18" style="26" customWidth="1"/>
    <col min="15114" max="15114" width="14.5703125" style="26" customWidth="1"/>
    <col min="15115" max="15115" width="16.42578125" style="26" customWidth="1"/>
    <col min="15116" max="15116" width="15.5703125" style="26" customWidth="1"/>
    <col min="15117" max="15117" width="15.42578125" style="26" customWidth="1"/>
    <col min="15118" max="15118" width="14" style="26" customWidth="1"/>
    <col min="15119" max="15119" width="14.7109375" style="26" customWidth="1"/>
    <col min="15120" max="15120" width="31.7109375" style="26" customWidth="1"/>
    <col min="15121" max="15121" width="14.7109375" style="26" customWidth="1"/>
    <col min="15122" max="15360" width="11.42578125" style="26"/>
    <col min="15361" max="15361" width="18" style="26" customWidth="1"/>
    <col min="15362" max="15364" width="24.7109375" style="26" customWidth="1"/>
    <col min="15365" max="15366" width="14.7109375" style="26" customWidth="1"/>
    <col min="15367" max="15367" width="17.85546875" style="26" customWidth="1"/>
    <col min="15368" max="15368" width="14.7109375" style="26" customWidth="1"/>
    <col min="15369" max="15369" width="18" style="26" customWidth="1"/>
    <col min="15370" max="15370" width="14.5703125" style="26" customWidth="1"/>
    <col min="15371" max="15371" width="16.42578125" style="26" customWidth="1"/>
    <col min="15372" max="15372" width="15.5703125" style="26" customWidth="1"/>
    <col min="15373" max="15373" width="15.42578125" style="26" customWidth="1"/>
    <col min="15374" max="15374" width="14" style="26" customWidth="1"/>
    <col min="15375" max="15375" width="14.7109375" style="26" customWidth="1"/>
    <col min="15376" max="15376" width="31.7109375" style="26" customWidth="1"/>
    <col min="15377" max="15377" width="14.7109375" style="26" customWidth="1"/>
    <col min="15378" max="15616" width="11.42578125" style="26"/>
    <col min="15617" max="15617" width="18" style="26" customWidth="1"/>
    <col min="15618" max="15620" width="24.7109375" style="26" customWidth="1"/>
    <col min="15621" max="15622" width="14.7109375" style="26" customWidth="1"/>
    <col min="15623" max="15623" width="17.85546875" style="26" customWidth="1"/>
    <col min="15624" max="15624" width="14.7109375" style="26" customWidth="1"/>
    <col min="15625" max="15625" width="18" style="26" customWidth="1"/>
    <col min="15626" max="15626" width="14.5703125" style="26" customWidth="1"/>
    <col min="15627" max="15627" width="16.42578125" style="26" customWidth="1"/>
    <col min="15628" max="15628" width="15.5703125" style="26" customWidth="1"/>
    <col min="15629" max="15629" width="15.42578125" style="26" customWidth="1"/>
    <col min="15630" max="15630" width="14" style="26" customWidth="1"/>
    <col min="15631" max="15631" width="14.7109375" style="26" customWidth="1"/>
    <col min="15632" max="15632" width="31.7109375" style="26" customWidth="1"/>
    <col min="15633" max="15633" width="14.7109375" style="26" customWidth="1"/>
    <col min="15634" max="15872" width="11.42578125" style="26"/>
    <col min="15873" max="15873" width="18" style="26" customWidth="1"/>
    <col min="15874" max="15876" width="24.7109375" style="26" customWidth="1"/>
    <col min="15877" max="15878" width="14.7109375" style="26" customWidth="1"/>
    <col min="15879" max="15879" width="17.85546875" style="26" customWidth="1"/>
    <col min="15880" max="15880" width="14.7109375" style="26" customWidth="1"/>
    <col min="15881" max="15881" width="18" style="26" customWidth="1"/>
    <col min="15882" max="15882" width="14.5703125" style="26" customWidth="1"/>
    <col min="15883" max="15883" width="16.42578125" style="26" customWidth="1"/>
    <col min="15884" max="15884" width="15.5703125" style="26" customWidth="1"/>
    <col min="15885" max="15885" width="15.42578125" style="26" customWidth="1"/>
    <col min="15886" max="15886" width="14" style="26" customWidth="1"/>
    <col min="15887" max="15887" width="14.7109375" style="26" customWidth="1"/>
    <col min="15888" max="15888" width="31.7109375" style="26" customWidth="1"/>
    <col min="15889" max="15889" width="14.7109375" style="26" customWidth="1"/>
    <col min="15890" max="16128" width="11.42578125" style="26"/>
    <col min="16129" max="16129" width="18" style="26" customWidth="1"/>
    <col min="16130" max="16132" width="24.7109375" style="26" customWidth="1"/>
    <col min="16133" max="16134" width="14.7109375" style="26" customWidth="1"/>
    <col min="16135" max="16135" width="17.85546875" style="26" customWidth="1"/>
    <col min="16136" max="16136" width="14.7109375" style="26" customWidth="1"/>
    <col min="16137" max="16137" width="18" style="26" customWidth="1"/>
    <col min="16138" max="16138" width="14.5703125" style="26" customWidth="1"/>
    <col min="16139" max="16139" width="16.42578125" style="26" customWidth="1"/>
    <col min="16140" max="16140" width="15.5703125" style="26" customWidth="1"/>
    <col min="16141" max="16141" width="15.42578125" style="26" customWidth="1"/>
    <col min="16142" max="16142" width="14" style="26" customWidth="1"/>
    <col min="16143" max="16143" width="14.7109375" style="26" customWidth="1"/>
    <col min="16144" max="16144" width="31.7109375" style="26" customWidth="1"/>
    <col min="16145" max="16145" width="14.7109375" style="26" customWidth="1"/>
    <col min="16146" max="16384" width="11.42578125" style="26"/>
  </cols>
  <sheetData>
    <row r="1" spans="1:20" s="1" customFormat="1" x14ac:dyDescent="0.25">
      <c r="A1" s="1624"/>
      <c r="B1" s="1620" t="s">
        <v>0</v>
      </c>
      <c r="C1" s="1620"/>
      <c r="D1" s="1620"/>
      <c r="E1" s="257" t="s">
        <v>1</v>
      </c>
      <c r="F1" s="1658" t="s">
        <v>2</v>
      </c>
      <c r="G1" s="1658"/>
      <c r="H1" s="1624"/>
      <c r="I1" s="1624"/>
      <c r="J1" s="1762" t="s">
        <v>0</v>
      </c>
      <c r="K1" s="1763"/>
      <c r="L1" s="1763"/>
      <c r="M1" s="1763"/>
      <c r="N1" s="1764"/>
      <c r="O1" s="257" t="s">
        <v>1</v>
      </c>
      <c r="P1" s="258" t="s">
        <v>2</v>
      </c>
      <c r="Q1" s="1624"/>
    </row>
    <row r="2" spans="1:20" s="1" customFormat="1" x14ac:dyDescent="0.25">
      <c r="A2" s="1624"/>
      <c r="B2" s="1620"/>
      <c r="C2" s="1620"/>
      <c r="D2" s="1620"/>
      <c r="E2" s="1669" t="s">
        <v>3</v>
      </c>
      <c r="F2" s="1669" t="s">
        <v>4</v>
      </c>
      <c r="G2" s="1669"/>
      <c r="H2" s="1624"/>
      <c r="I2" s="1624"/>
      <c r="J2" s="1765"/>
      <c r="K2" s="1766"/>
      <c r="L2" s="1766"/>
      <c r="M2" s="1766"/>
      <c r="N2" s="1767"/>
      <c r="O2" s="1669" t="s">
        <v>3</v>
      </c>
      <c r="P2" s="256" t="s">
        <v>4</v>
      </c>
      <c r="Q2" s="1624"/>
    </row>
    <row r="3" spans="1:20" s="1" customFormat="1" x14ac:dyDescent="0.25">
      <c r="A3" s="1624"/>
      <c r="B3" s="1620"/>
      <c r="C3" s="1620"/>
      <c r="D3" s="1620"/>
      <c r="E3" s="1669"/>
      <c r="F3" s="1658" t="s">
        <v>5</v>
      </c>
      <c r="G3" s="1658"/>
      <c r="H3" s="1624"/>
      <c r="I3" s="1624"/>
      <c r="J3" s="1765"/>
      <c r="K3" s="1766"/>
      <c r="L3" s="1766"/>
      <c r="M3" s="1766"/>
      <c r="N3" s="1767"/>
      <c r="O3" s="1669"/>
      <c r="P3" s="256" t="s">
        <v>5</v>
      </c>
      <c r="Q3" s="1624"/>
    </row>
    <row r="4" spans="1:20" s="1" customFormat="1" x14ac:dyDescent="0.25">
      <c r="A4" s="1624"/>
      <c r="B4" s="1620"/>
      <c r="C4" s="1620"/>
      <c r="D4" s="1620"/>
      <c r="E4" s="257" t="s">
        <v>6</v>
      </c>
      <c r="F4" s="1669" t="s">
        <v>4</v>
      </c>
      <c r="G4" s="1669"/>
      <c r="H4" s="1624"/>
      <c r="I4" s="1624"/>
      <c r="J4" s="1765"/>
      <c r="K4" s="1766"/>
      <c r="L4" s="1766"/>
      <c r="M4" s="1766"/>
      <c r="N4" s="1767"/>
      <c r="O4" s="257" t="s">
        <v>6</v>
      </c>
      <c r="P4" s="256" t="s">
        <v>4</v>
      </c>
      <c r="Q4" s="1624"/>
    </row>
    <row r="5" spans="1:20" s="1" customFormat="1" x14ac:dyDescent="0.25">
      <c r="A5" s="1624"/>
      <c r="B5" s="1620"/>
      <c r="C5" s="1620"/>
      <c r="D5" s="1620"/>
      <c r="E5" s="238" t="s">
        <v>7</v>
      </c>
      <c r="F5" s="1658" t="s">
        <v>8</v>
      </c>
      <c r="G5" s="1658"/>
      <c r="H5" s="1624"/>
      <c r="I5" s="1624"/>
      <c r="J5" s="1768"/>
      <c r="K5" s="1769"/>
      <c r="L5" s="1769"/>
      <c r="M5" s="1769"/>
      <c r="N5" s="1770"/>
      <c r="O5" s="238" t="s">
        <v>7</v>
      </c>
      <c r="P5" s="258" t="s">
        <v>9</v>
      </c>
      <c r="Q5" s="1624"/>
    </row>
    <row r="6" spans="1:20" s="1" customFormat="1" x14ac:dyDescent="0.25">
      <c r="B6" s="3"/>
      <c r="C6" s="3"/>
      <c r="D6" s="3"/>
    </row>
    <row r="7" spans="1:20" s="6" customFormat="1" ht="63" x14ac:dyDescent="0.25">
      <c r="A7" s="4" t="s">
        <v>10</v>
      </c>
      <c r="B7" s="4" t="s">
        <v>11</v>
      </c>
      <c r="C7" s="4" t="s">
        <v>12</v>
      </c>
      <c r="D7" s="4" t="s">
        <v>13</v>
      </c>
      <c r="E7" s="4" t="s">
        <v>14</v>
      </c>
      <c r="F7" s="4" t="s">
        <v>15</v>
      </c>
      <c r="G7" s="5" t="s">
        <v>16</v>
      </c>
      <c r="H7" s="4" t="s">
        <v>17</v>
      </c>
      <c r="I7" s="4" t="s">
        <v>18</v>
      </c>
      <c r="J7" s="4" t="s">
        <v>19</v>
      </c>
      <c r="K7" s="4" t="s">
        <v>20</v>
      </c>
      <c r="L7" s="4" t="s">
        <v>21</v>
      </c>
      <c r="M7" s="4" t="s">
        <v>22</v>
      </c>
      <c r="N7" s="4" t="s">
        <v>23</v>
      </c>
      <c r="O7" s="5" t="s">
        <v>24</v>
      </c>
      <c r="P7" s="4" t="s">
        <v>25</v>
      </c>
      <c r="Q7" s="4" t="s">
        <v>26</v>
      </c>
    </row>
    <row r="8" spans="1:20" s="15" customFormat="1" ht="60" customHeight="1" x14ac:dyDescent="0.25">
      <c r="A8" s="7"/>
      <c r="B8" s="8" t="s">
        <v>41</v>
      </c>
      <c r="C8" s="9" t="s">
        <v>42</v>
      </c>
      <c r="D8" s="10">
        <v>900000</v>
      </c>
      <c r="E8" s="11">
        <v>1</v>
      </c>
      <c r="F8" s="9" t="s">
        <v>27</v>
      </c>
      <c r="G8" s="12">
        <v>42917</v>
      </c>
      <c r="H8" s="13" t="s">
        <v>28</v>
      </c>
      <c r="I8" s="9" t="s">
        <v>29</v>
      </c>
      <c r="J8" s="9" t="s">
        <v>43</v>
      </c>
      <c r="K8" s="9" t="s">
        <v>44</v>
      </c>
      <c r="L8" s="14">
        <v>900000</v>
      </c>
      <c r="M8" s="14">
        <v>900000</v>
      </c>
      <c r="N8" s="13" t="s">
        <v>30</v>
      </c>
      <c r="O8" s="13" t="s">
        <v>30</v>
      </c>
      <c r="P8" s="29" t="s">
        <v>51</v>
      </c>
      <c r="Q8" s="13" t="s">
        <v>31</v>
      </c>
    </row>
    <row r="9" spans="1:20" s="15" customFormat="1" ht="65.25" customHeight="1" x14ac:dyDescent="0.25">
      <c r="A9" s="7"/>
      <c r="B9" s="279" t="s">
        <v>37</v>
      </c>
      <c r="C9" s="9" t="s">
        <v>38</v>
      </c>
      <c r="D9" s="10">
        <v>16000000</v>
      </c>
      <c r="E9" s="11">
        <v>1</v>
      </c>
      <c r="F9" s="9" t="s">
        <v>27</v>
      </c>
      <c r="G9" s="12">
        <v>42736</v>
      </c>
      <c r="H9" s="13" t="s">
        <v>28</v>
      </c>
      <c r="I9" s="9" t="s">
        <v>29</v>
      </c>
      <c r="J9" s="9" t="s">
        <v>39</v>
      </c>
      <c r="K9" s="9" t="s">
        <v>40</v>
      </c>
      <c r="L9" s="14">
        <v>16000000</v>
      </c>
      <c r="M9" s="14">
        <v>16000000</v>
      </c>
      <c r="N9" s="13" t="s">
        <v>30</v>
      </c>
      <c r="O9" s="13" t="s">
        <v>30</v>
      </c>
      <c r="P9" s="29" t="s">
        <v>51</v>
      </c>
      <c r="Q9" s="13" t="s">
        <v>31</v>
      </c>
    </row>
    <row r="10" spans="1:20" s="15" customFormat="1" ht="69.75" customHeight="1" x14ac:dyDescent="0.25">
      <c r="A10" s="7"/>
      <c r="B10" s="8" t="s">
        <v>32</v>
      </c>
      <c r="C10" s="9" t="s">
        <v>33</v>
      </c>
      <c r="D10" s="10">
        <v>4370000</v>
      </c>
      <c r="E10" s="11">
        <v>1</v>
      </c>
      <c r="F10" s="9" t="s">
        <v>27</v>
      </c>
      <c r="G10" s="12">
        <v>42917</v>
      </c>
      <c r="H10" s="13" t="s">
        <v>34</v>
      </c>
      <c r="I10" s="9" t="s">
        <v>29</v>
      </c>
      <c r="J10" s="9" t="s">
        <v>49</v>
      </c>
      <c r="K10" s="9" t="s">
        <v>48</v>
      </c>
      <c r="L10" s="14">
        <f>SUM(D10*E10)</f>
        <v>4370000</v>
      </c>
      <c r="M10" s="14">
        <f>SUM(D10*E10)</f>
        <v>4370000</v>
      </c>
      <c r="N10" s="13" t="s">
        <v>30</v>
      </c>
      <c r="O10" s="13" t="s">
        <v>30</v>
      </c>
      <c r="P10" s="29" t="s">
        <v>51</v>
      </c>
      <c r="Q10" s="13" t="s">
        <v>31</v>
      </c>
    </row>
    <row r="11" spans="1:20" s="15" customFormat="1" ht="64.5" customHeight="1" x14ac:dyDescent="0.25">
      <c r="A11" s="7"/>
      <c r="B11" s="8" t="s">
        <v>35</v>
      </c>
      <c r="C11" s="9" t="s">
        <v>36</v>
      </c>
      <c r="D11" s="10">
        <v>11456160</v>
      </c>
      <c r="E11" s="11">
        <v>2</v>
      </c>
      <c r="F11" s="9" t="s">
        <v>27</v>
      </c>
      <c r="G11" s="12">
        <v>42736</v>
      </c>
      <c r="H11" s="13" t="s">
        <v>917</v>
      </c>
      <c r="I11" s="9" t="s">
        <v>29</v>
      </c>
      <c r="J11" s="9" t="s">
        <v>49</v>
      </c>
      <c r="K11" s="9" t="s">
        <v>48</v>
      </c>
      <c r="L11" s="14">
        <f>SUM(D11*E11)</f>
        <v>22912320</v>
      </c>
      <c r="M11" s="14">
        <f>SUM(D11*E11)</f>
        <v>22912320</v>
      </c>
      <c r="N11" s="13" t="s">
        <v>30</v>
      </c>
      <c r="O11" s="13" t="s">
        <v>30</v>
      </c>
      <c r="P11" s="29" t="s">
        <v>51</v>
      </c>
      <c r="Q11" s="13" t="s">
        <v>31</v>
      </c>
    </row>
    <row r="12" spans="1:20" s="21" customFormat="1" ht="15.75" x14ac:dyDescent="0.3">
      <c r="A12" s="1643" t="s">
        <v>45</v>
      </c>
      <c r="B12" s="1644"/>
      <c r="C12" s="1644"/>
      <c r="D12" s="1644"/>
      <c r="E12" s="1644"/>
      <c r="F12" s="1644"/>
      <c r="G12" s="1644"/>
      <c r="H12" s="1645"/>
      <c r="I12" s="1643" t="s">
        <v>45</v>
      </c>
      <c r="J12" s="1644"/>
      <c r="K12" s="1645"/>
      <c r="L12" s="16">
        <f>SUM(L8+L9+L10+L11)</f>
        <v>44182320</v>
      </c>
      <c r="M12" s="17">
        <f>SUM(M8+M9+M10+M11)</f>
        <v>44182320</v>
      </c>
      <c r="N12" s="18"/>
      <c r="O12" s="18"/>
      <c r="P12" s="19"/>
      <c r="Q12" s="20"/>
    </row>
    <row r="13" spans="1:20" s="24" customFormat="1" ht="15.75" x14ac:dyDescent="0.3">
      <c r="A13" s="22"/>
      <c r="B13" s="22"/>
      <c r="C13" s="23"/>
      <c r="D13" s="22"/>
      <c r="E13" s="22"/>
      <c r="F13" s="22"/>
      <c r="G13" s="22"/>
      <c r="H13" s="22"/>
      <c r="I13" s="22"/>
      <c r="J13" s="22"/>
      <c r="K13" s="22"/>
      <c r="L13" s="22"/>
      <c r="M13" s="22"/>
      <c r="N13" s="22"/>
      <c r="O13" s="22"/>
      <c r="P13" s="22"/>
      <c r="Q13" s="22"/>
    </row>
    <row r="14" spans="1:20" x14ac:dyDescent="0.25">
      <c r="O14" s="152"/>
      <c r="P14" s="152"/>
      <c r="Q14" s="152"/>
      <c r="R14" s="152"/>
      <c r="S14" s="152"/>
      <c r="T14" s="152"/>
    </row>
    <row r="15" spans="1:20" ht="16.5" x14ac:dyDescent="0.3">
      <c r="A15" s="1695" t="s">
        <v>2</v>
      </c>
      <c r="B15" s="1695"/>
      <c r="C15" s="1756" t="s">
        <v>329</v>
      </c>
      <c r="D15" s="1757"/>
      <c r="E15" s="280"/>
      <c r="F15" s="195"/>
      <c r="G15" s="195"/>
      <c r="H15" s="195"/>
      <c r="I15" s="296" t="s">
        <v>328</v>
      </c>
      <c r="J15" s="1760" t="s">
        <v>919</v>
      </c>
      <c r="K15" s="1760"/>
      <c r="L15" s="1760"/>
      <c r="M15" s="297"/>
      <c r="O15" s="152"/>
      <c r="P15" s="152"/>
      <c r="Q15" s="152"/>
      <c r="R15" s="152"/>
      <c r="S15" s="152"/>
      <c r="T15" s="152"/>
    </row>
    <row r="16" spans="1:20" ht="16.5" x14ac:dyDescent="0.3">
      <c r="A16" s="1695"/>
      <c r="B16" s="1695"/>
      <c r="C16" s="1758"/>
      <c r="D16" s="1759"/>
      <c r="E16" s="280"/>
      <c r="F16" s="195"/>
      <c r="G16" s="195"/>
      <c r="H16" s="195"/>
      <c r="I16" s="298"/>
      <c r="J16" s="1761" t="s">
        <v>913</v>
      </c>
      <c r="K16" s="1761"/>
      <c r="L16" s="1761"/>
      <c r="M16" s="1761"/>
      <c r="O16" s="152"/>
      <c r="P16" s="152"/>
      <c r="Q16" s="152"/>
      <c r="R16" s="152"/>
      <c r="S16" s="152"/>
      <c r="T16" s="152"/>
    </row>
    <row r="17" spans="1:13" ht="15.75" x14ac:dyDescent="0.3">
      <c r="A17" s="195"/>
      <c r="B17" s="195"/>
      <c r="C17" s="196"/>
      <c r="D17" s="195"/>
      <c r="E17" s="195"/>
      <c r="F17" s="195"/>
      <c r="G17" s="195"/>
      <c r="H17" s="195"/>
      <c r="I17" s="201"/>
      <c r="J17" s="201"/>
      <c r="K17" s="201"/>
      <c r="L17" s="201"/>
      <c r="M17" s="201"/>
    </row>
    <row r="18" spans="1:13" ht="15" x14ac:dyDescent="0.25">
      <c r="A18" s="191"/>
      <c r="B18" s="191"/>
      <c r="C18" s="192"/>
      <c r="D18" s="191"/>
      <c r="E18" s="191"/>
      <c r="F18" s="152"/>
      <c r="G18" s="152"/>
      <c r="H18" s="152"/>
      <c r="I18" s="88"/>
      <c r="J18" s="88"/>
      <c r="K18" s="88"/>
      <c r="L18" s="88"/>
      <c r="M18" s="88"/>
    </row>
    <row r="19" spans="1:13" ht="15" x14ac:dyDescent="0.25">
      <c r="A19" s="191"/>
      <c r="B19" s="191"/>
      <c r="C19" s="150"/>
      <c r="D19" s="191"/>
      <c r="E19" s="191"/>
      <c r="F19" s="191"/>
      <c r="G19" s="191"/>
      <c r="H19" s="191"/>
      <c r="I19" s="86"/>
      <c r="J19" s="86"/>
      <c r="K19" s="86"/>
      <c r="L19" s="86"/>
      <c r="M19" s="86"/>
    </row>
    <row r="20" spans="1:13" ht="45" x14ac:dyDescent="0.25">
      <c r="A20" s="191"/>
      <c r="B20" s="233" t="s">
        <v>866</v>
      </c>
      <c r="C20" s="234" t="s">
        <v>870</v>
      </c>
      <c r="D20" s="233" t="s">
        <v>869</v>
      </c>
      <c r="E20" s="191"/>
      <c r="F20" s="191"/>
      <c r="G20" s="191"/>
      <c r="H20" s="191"/>
      <c r="I20" s="86"/>
      <c r="J20" s="86"/>
      <c r="K20" s="86"/>
      <c r="L20" s="86"/>
      <c r="M20" s="86"/>
    </row>
    <row r="21" spans="1:13" s="192" customFormat="1" ht="30" x14ac:dyDescent="0.25">
      <c r="A21" s="191"/>
      <c r="B21" s="978" t="s">
        <v>1708</v>
      </c>
      <c r="C21" s="282">
        <f>SUM(L8)</f>
        <v>900000</v>
      </c>
      <c r="D21" s="233"/>
      <c r="E21" s="978"/>
      <c r="F21" s="191"/>
      <c r="G21" s="191"/>
      <c r="H21" s="191"/>
      <c r="I21" s="86"/>
      <c r="J21" s="86"/>
      <c r="K21" s="86"/>
      <c r="L21" s="86"/>
      <c r="M21" s="86"/>
    </row>
    <row r="22" spans="1:13" ht="30" x14ac:dyDescent="0.25">
      <c r="A22" s="191"/>
      <c r="B22" s="281" t="s">
        <v>915</v>
      </c>
      <c r="C22" s="237">
        <f>SUM(L9)</f>
        <v>16000000</v>
      </c>
      <c r="D22" s="232"/>
      <c r="E22" s="191"/>
      <c r="F22" s="191"/>
      <c r="G22" s="191"/>
      <c r="H22" s="191"/>
      <c r="I22" s="86"/>
      <c r="J22" s="86"/>
      <c r="K22" s="86"/>
      <c r="L22" s="86"/>
      <c r="M22" s="86"/>
    </row>
    <row r="23" spans="1:13" s="192" customFormat="1" ht="45" x14ac:dyDescent="0.25">
      <c r="A23" s="191"/>
      <c r="B23" s="978" t="s">
        <v>914</v>
      </c>
      <c r="C23" s="237">
        <f>SUM(L10:L11)</f>
        <v>27282320</v>
      </c>
      <c r="D23" s="232"/>
      <c r="E23" s="191"/>
      <c r="F23" s="191"/>
      <c r="G23" s="191"/>
      <c r="H23" s="191"/>
      <c r="I23" s="86"/>
      <c r="J23" s="86"/>
      <c r="K23" s="86"/>
      <c r="L23" s="86"/>
      <c r="M23" s="86"/>
    </row>
    <row r="24" spans="1:13" ht="18.75" x14ac:dyDescent="0.25">
      <c r="A24" s="191"/>
      <c r="B24" s="235" t="s">
        <v>758</v>
      </c>
      <c r="C24" s="236">
        <f>SUM(C21+C22+C23)</f>
        <v>44182320</v>
      </c>
      <c r="D24" s="232"/>
      <c r="E24" s="191"/>
      <c r="F24" s="191"/>
      <c r="G24" s="191"/>
      <c r="H24" s="191"/>
      <c r="I24" s="191"/>
      <c r="J24" s="191"/>
      <c r="K24" s="191"/>
      <c r="L24" s="191"/>
      <c r="M24" s="191"/>
    </row>
    <row r="25" spans="1:13" ht="15" x14ac:dyDescent="0.25">
      <c r="A25" s="191"/>
      <c r="B25" s="191"/>
      <c r="C25" s="191"/>
      <c r="D25" s="191"/>
      <c r="E25" s="191"/>
      <c r="F25" s="191"/>
      <c r="G25" s="191"/>
      <c r="H25" s="191"/>
      <c r="I25" s="191"/>
      <c r="J25" s="191"/>
      <c r="K25" s="191"/>
      <c r="L25" s="191"/>
      <c r="M25" s="191"/>
    </row>
    <row r="26" spans="1:13" ht="15" x14ac:dyDescent="0.25">
      <c r="A26" s="191"/>
      <c r="B26" s="191"/>
      <c r="C26" s="191"/>
      <c r="D26" s="191"/>
      <c r="E26" s="191"/>
      <c r="F26" s="191"/>
      <c r="G26" s="191"/>
      <c r="H26" s="191"/>
      <c r="I26" s="191"/>
      <c r="J26" s="191"/>
      <c r="K26" s="191"/>
      <c r="L26" s="191"/>
      <c r="M26" s="191"/>
    </row>
  </sheetData>
  <protectedRanges>
    <protectedRange sqref="L12:P12 L8:O11" name="Rango1_1_1"/>
  </protectedRanges>
  <sortState ref="A8:Q11">
    <sortCondition ref="J8:J11"/>
  </sortState>
  <mergeCells count="19">
    <mergeCell ref="A1:A5"/>
    <mergeCell ref="B1:D5"/>
    <mergeCell ref="F1:G1"/>
    <mergeCell ref="H1:H5"/>
    <mergeCell ref="I1:I5"/>
    <mergeCell ref="Q1:Q5"/>
    <mergeCell ref="E2:E3"/>
    <mergeCell ref="F2:G2"/>
    <mergeCell ref="O2:O3"/>
    <mergeCell ref="F3:G3"/>
    <mergeCell ref="F4:G4"/>
    <mergeCell ref="F5:G5"/>
    <mergeCell ref="J1:N5"/>
    <mergeCell ref="A12:H12"/>
    <mergeCell ref="I12:K12"/>
    <mergeCell ref="A15:B16"/>
    <mergeCell ref="J16:M16"/>
    <mergeCell ref="J15:L15"/>
    <mergeCell ref="C15:D16"/>
  </mergeCells>
  <pageMargins left="0.70866141732283472" right="0.70866141732283472" top="0.74803149606299213" bottom="0.74803149606299213" header="0.31496062992125984" footer="0.31496062992125984"/>
  <pageSetup paperSize="5" scale="6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topLeftCell="A13" workbookViewId="0">
      <selection activeCell="A15" sqref="A15:B16"/>
    </sheetView>
  </sheetViews>
  <sheetFormatPr baseColWidth="10" defaultRowHeight="13.5" x14ac:dyDescent="0.25"/>
  <cols>
    <col min="1" max="1" width="15.7109375" style="436" customWidth="1"/>
    <col min="2" max="2" width="22.140625" style="436" customWidth="1"/>
    <col min="3" max="3" width="19.42578125" style="437" customWidth="1"/>
    <col min="4" max="4" width="17.5703125" style="436" customWidth="1"/>
    <col min="5" max="5" width="11.28515625" style="436" customWidth="1"/>
    <col min="6" max="6" width="12" style="436" customWidth="1"/>
    <col min="7" max="7" width="17.85546875" style="436" customWidth="1"/>
    <col min="8" max="8" width="14.7109375" style="436" customWidth="1"/>
    <col min="9" max="9" width="17.5703125" style="436" customWidth="1"/>
    <col min="10" max="10" width="11.140625" style="436" customWidth="1"/>
    <col min="11" max="11" width="14.42578125" style="436" customWidth="1"/>
    <col min="12" max="12" width="15.42578125" style="436" customWidth="1"/>
    <col min="13" max="13" width="14.28515625" style="436" customWidth="1"/>
    <col min="14" max="14" width="11.28515625" style="436" customWidth="1"/>
    <col min="15" max="15" width="10.7109375" style="436" customWidth="1"/>
    <col min="16" max="16" width="28.7109375" style="436" customWidth="1"/>
    <col min="17" max="17" width="13.7109375" style="436" customWidth="1"/>
    <col min="18" max="256" width="11.42578125" style="436"/>
    <col min="257" max="257" width="18" style="436" customWidth="1"/>
    <col min="258" max="260" width="24.7109375" style="436" customWidth="1"/>
    <col min="261" max="262" width="14.7109375" style="436" customWidth="1"/>
    <col min="263" max="263" width="17.85546875" style="436" customWidth="1"/>
    <col min="264" max="264" width="14.7109375" style="436" customWidth="1"/>
    <col min="265" max="265" width="18" style="436" customWidth="1"/>
    <col min="266" max="266" width="14.5703125" style="436" customWidth="1"/>
    <col min="267" max="267" width="16.42578125" style="436" customWidth="1"/>
    <col min="268" max="268" width="15.5703125" style="436" customWidth="1"/>
    <col min="269" max="269" width="15.42578125" style="436" customWidth="1"/>
    <col min="270" max="270" width="14" style="436" customWidth="1"/>
    <col min="271" max="271" width="14.7109375" style="436" customWidth="1"/>
    <col min="272" max="272" width="31.7109375" style="436" customWidth="1"/>
    <col min="273" max="273" width="14.7109375" style="436" customWidth="1"/>
    <col min="274" max="512" width="11.42578125" style="436"/>
    <col min="513" max="513" width="18" style="436" customWidth="1"/>
    <col min="514" max="516" width="24.7109375" style="436" customWidth="1"/>
    <col min="517" max="518" width="14.7109375" style="436" customWidth="1"/>
    <col min="519" max="519" width="17.85546875" style="436" customWidth="1"/>
    <col min="520" max="520" width="14.7109375" style="436" customWidth="1"/>
    <col min="521" max="521" width="18" style="436" customWidth="1"/>
    <col min="522" max="522" width="14.5703125" style="436" customWidth="1"/>
    <col min="523" max="523" width="16.42578125" style="436" customWidth="1"/>
    <col min="524" max="524" width="15.5703125" style="436" customWidth="1"/>
    <col min="525" max="525" width="15.42578125" style="436" customWidth="1"/>
    <col min="526" max="526" width="14" style="436" customWidth="1"/>
    <col min="527" max="527" width="14.7109375" style="436" customWidth="1"/>
    <col min="528" max="528" width="31.7109375" style="436" customWidth="1"/>
    <col min="529" max="529" width="14.7109375" style="436" customWidth="1"/>
    <col min="530" max="768" width="11.42578125" style="436"/>
    <col min="769" max="769" width="18" style="436" customWidth="1"/>
    <col min="770" max="772" width="24.7109375" style="436" customWidth="1"/>
    <col min="773" max="774" width="14.7109375" style="436" customWidth="1"/>
    <col min="775" max="775" width="17.85546875" style="436" customWidth="1"/>
    <col min="776" max="776" width="14.7109375" style="436" customWidth="1"/>
    <col min="777" max="777" width="18" style="436" customWidth="1"/>
    <col min="778" max="778" width="14.5703125" style="436" customWidth="1"/>
    <col min="779" max="779" width="16.42578125" style="436" customWidth="1"/>
    <col min="780" max="780" width="15.5703125" style="436" customWidth="1"/>
    <col min="781" max="781" width="15.42578125" style="436" customWidth="1"/>
    <col min="782" max="782" width="14" style="436" customWidth="1"/>
    <col min="783" max="783" width="14.7109375" style="436" customWidth="1"/>
    <col min="784" max="784" width="31.7109375" style="436" customWidth="1"/>
    <col min="785" max="785" width="14.7109375" style="436" customWidth="1"/>
    <col min="786" max="1024" width="11.42578125" style="436"/>
    <col min="1025" max="1025" width="18" style="436" customWidth="1"/>
    <col min="1026" max="1028" width="24.7109375" style="436" customWidth="1"/>
    <col min="1029" max="1030" width="14.7109375" style="436" customWidth="1"/>
    <col min="1031" max="1031" width="17.85546875" style="436" customWidth="1"/>
    <col min="1032" max="1032" width="14.7109375" style="436" customWidth="1"/>
    <col min="1033" max="1033" width="18" style="436" customWidth="1"/>
    <col min="1034" max="1034" width="14.5703125" style="436" customWidth="1"/>
    <col min="1035" max="1035" width="16.42578125" style="436" customWidth="1"/>
    <col min="1036" max="1036" width="15.5703125" style="436" customWidth="1"/>
    <col min="1037" max="1037" width="15.42578125" style="436" customWidth="1"/>
    <col min="1038" max="1038" width="14" style="436" customWidth="1"/>
    <col min="1039" max="1039" width="14.7109375" style="436" customWidth="1"/>
    <col min="1040" max="1040" width="31.7109375" style="436" customWidth="1"/>
    <col min="1041" max="1041" width="14.7109375" style="436" customWidth="1"/>
    <col min="1042" max="1280" width="11.42578125" style="436"/>
    <col min="1281" max="1281" width="18" style="436" customWidth="1"/>
    <col min="1282" max="1284" width="24.7109375" style="436" customWidth="1"/>
    <col min="1285" max="1286" width="14.7109375" style="436" customWidth="1"/>
    <col min="1287" max="1287" width="17.85546875" style="436" customWidth="1"/>
    <col min="1288" max="1288" width="14.7109375" style="436" customWidth="1"/>
    <col min="1289" max="1289" width="18" style="436" customWidth="1"/>
    <col min="1290" max="1290" width="14.5703125" style="436" customWidth="1"/>
    <col min="1291" max="1291" width="16.42578125" style="436" customWidth="1"/>
    <col min="1292" max="1292" width="15.5703125" style="436" customWidth="1"/>
    <col min="1293" max="1293" width="15.42578125" style="436" customWidth="1"/>
    <col min="1294" max="1294" width="14" style="436" customWidth="1"/>
    <col min="1295" max="1295" width="14.7109375" style="436" customWidth="1"/>
    <col min="1296" max="1296" width="31.7109375" style="436" customWidth="1"/>
    <col min="1297" max="1297" width="14.7109375" style="436" customWidth="1"/>
    <col min="1298" max="1536" width="11.42578125" style="436"/>
    <col min="1537" max="1537" width="18" style="436" customWidth="1"/>
    <col min="1538" max="1540" width="24.7109375" style="436" customWidth="1"/>
    <col min="1541" max="1542" width="14.7109375" style="436" customWidth="1"/>
    <col min="1543" max="1543" width="17.85546875" style="436" customWidth="1"/>
    <col min="1544" max="1544" width="14.7109375" style="436" customWidth="1"/>
    <col min="1545" max="1545" width="18" style="436" customWidth="1"/>
    <col min="1546" max="1546" width="14.5703125" style="436" customWidth="1"/>
    <col min="1547" max="1547" width="16.42578125" style="436" customWidth="1"/>
    <col min="1548" max="1548" width="15.5703125" style="436" customWidth="1"/>
    <col min="1549" max="1549" width="15.42578125" style="436" customWidth="1"/>
    <col min="1550" max="1550" width="14" style="436" customWidth="1"/>
    <col min="1551" max="1551" width="14.7109375" style="436" customWidth="1"/>
    <col min="1552" max="1552" width="31.7109375" style="436" customWidth="1"/>
    <col min="1553" max="1553" width="14.7109375" style="436" customWidth="1"/>
    <col min="1554" max="1792" width="11.42578125" style="436"/>
    <col min="1793" max="1793" width="18" style="436" customWidth="1"/>
    <col min="1794" max="1796" width="24.7109375" style="436" customWidth="1"/>
    <col min="1797" max="1798" width="14.7109375" style="436" customWidth="1"/>
    <col min="1799" max="1799" width="17.85546875" style="436" customWidth="1"/>
    <col min="1800" max="1800" width="14.7109375" style="436" customWidth="1"/>
    <col min="1801" max="1801" width="18" style="436" customWidth="1"/>
    <col min="1802" max="1802" width="14.5703125" style="436" customWidth="1"/>
    <col min="1803" max="1803" width="16.42578125" style="436" customWidth="1"/>
    <col min="1804" max="1804" width="15.5703125" style="436" customWidth="1"/>
    <col min="1805" max="1805" width="15.42578125" style="436" customWidth="1"/>
    <col min="1806" max="1806" width="14" style="436" customWidth="1"/>
    <col min="1807" max="1807" width="14.7109375" style="436" customWidth="1"/>
    <col min="1808" max="1808" width="31.7109375" style="436" customWidth="1"/>
    <col min="1809" max="1809" width="14.7109375" style="436" customWidth="1"/>
    <col min="1810" max="2048" width="11.42578125" style="436"/>
    <col min="2049" max="2049" width="18" style="436" customWidth="1"/>
    <col min="2050" max="2052" width="24.7109375" style="436" customWidth="1"/>
    <col min="2053" max="2054" width="14.7109375" style="436" customWidth="1"/>
    <col min="2055" max="2055" width="17.85546875" style="436" customWidth="1"/>
    <col min="2056" max="2056" width="14.7109375" style="436" customWidth="1"/>
    <col min="2057" max="2057" width="18" style="436" customWidth="1"/>
    <col min="2058" max="2058" width="14.5703125" style="436" customWidth="1"/>
    <col min="2059" max="2059" width="16.42578125" style="436" customWidth="1"/>
    <col min="2060" max="2060" width="15.5703125" style="436" customWidth="1"/>
    <col min="2061" max="2061" width="15.42578125" style="436" customWidth="1"/>
    <col min="2062" max="2062" width="14" style="436" customWidth="1"/>
    <col min="2063" max="2063" width="14.7109375" style="436" customWidth="1"/>
    <col min="2064" max="2064" width="31.7109375" style="436" customWidth="1"/>
    <col min="2065" max="2065" width="14.7109375" style="436" customWidth="1"/>
    <col min="2066" max="2304" width="11.42578125" style="436"/>
    <col min="2305" max="2305" width="18" style="436" customWidth="1"/>
    <col min="2306" max="2308" width="24.7109375" style="436" customWidth="1"/>
    <col min="2309" max="2310" width="14.7109375" style="436" customWidth="1"/>
    <col min="2311" max="2311" width="17.85546875" style="436" customWidth="1"/>
    <col min="2312" max="2312" width="14.7109375" style="436" customWidth="1"/>
    <col min="2313" max="2313" width="18" style="436" customWidth="1"/>
    <col min="2314" max="2314" width="14.5703125" style="436" customWidth="1"/>
    <col min="2315" max="2315" width="16.42578125" style="436" customWidth="1"/>
    <col min="2316" max="2316" width="15.5703125" style="436" customWidth="1"/>
    <col min="2317" max="2317" width="15.42578125" style="436" customWidth="1"/>
    <col min="2318" max="2318" width="14" style="436" customWidth="1"/>
    <col min="2319" max="2319" width="14.7109375" style="436" customWidth="1"/>
    <col min="2320" max="2320" width="31.7109375" style="436" customWidth="1"/>
    <col min="2321" max="2321" width="14.7109375" style="436" customWidth="1"/>
    <col min="2322" max="2560" width="11.42578125" style="436"/>
    <col min="2561" max="2561" width="18" style="436" customWidth="1"/>
    <col min="2562" max="2564" width="24.7109375" style="436" customWidth="1"/>
    <col min="2565" max="2566" width="14.7109375" style="436" customWidth="1"/>
    <col min="2567" max="2567" width="17.85546875" style="436" customWidth="1"/>
    <col min="2568" max="2568" width="14.7109375" style="436" customWidth="1"/>
    <col min="2569" max="2569" width="18" style="436" customWidth="1"/>
    <col min="2570" max="2570" width="14.5703125" style="436" customWidth="1"/>
    <col min="2571" max="2571" width="16.42578125" style="436" customWidth="1"/>
    <col min="2572" max="2572" width="15.5703125" style="436" customWidth="1"/>
    <col min="2573" max="2573" width="15.42578125" style="436" customWidth="1"/>
    <col min="2574" max="2574" width="14" style="436" customWidth="1"/>
    <col min="2575" max="2575" width="14.7109375" style="436" customWidth="1"/>
    <col min="2576" max="2576" width="31.7109375" style="436" customWidth="1"/>
    <col min="2577" max="2577" width="14.7109375" style="436" customWidth="1"/>
    <col min="2578" max="2816" width="11.42578125" style="436"/>
    <col min="2817" max="2817" width="18" style="436" customWidth="1"/>
    <col min="2818" max="2820" width="24.7109375" style="436" customWidth="1"/>
    <col min="2821" max="2822" width="14.7109375" style="436" customWidth="1"/>
    <col min="2823" max="2823" width="17.85546875" style="436" customWidth="1"/>
    <col min="2824" max="2824" width="14.7109375" style="436" customWidth="1"/>
    <col min="2825" max="2825" width="18" style="436" customWidth="1"/>
    <col min="2826" max="2826" width="14.5703125" style="436" customWidth="1"/>
    <col min="2827" max="2827" width="16.42578125" style="436" customWidth="1"/>
    <col min="2828" max="2828" width="15.5703125" style="436" customWidth="1"/>
    <col min="2829" max="2829" width="15.42578125" style="436" customWidth="1"/>
    <col min="2830" max="2830" width="14" style="436" customWidth="1"/>
    <col min="2831" max="2831" width="14.7109375" style="436" customWidth="1"/>
    <col min="2832" max="2832" width="31.7109375" style="436" customWidth="1"/>
    <col min="2833" max="2833" width="14.7109375" style="436" customWidth="1"/>
    <col min="2834" max="3072" width="11.42578125" style="436"/>
    <col min="3073" max="3073" width="18" style="436" customWidth="1"/>
    <col min="3074" max="3076" width="24.7109375" style="436" customWidth="1"/>
    <col min="3077" max="3078" width="14.7109375" style="436" customWidth="1"/>
    <col min="3079" max="3079" width="17.85546875" style="436" customWidth="1"/>
    <col min="3080" max="3080" width="14.7109375" style="436" customWidth="1"/>
    <col min="3081" max="3081" width="18" style="436" customWidth="1"/>
    <col min="3082" max="3082" width="14.5703125" style="436" customWidth="1"/>
    <col min="3083" max="3083" width="16.42578125" style="436" customWidth="1"/>
    <col min="3084" max="3084" width="15.5703125" style="436" customWidth="1"/>
    <col min="3085" max="3085" width="15.42578125" style="436" customWidth="1"/>
    <col min="3086" max="3086" width="14" style="436" customWidth="1"/>
    <col min="3087" max="3087" width="14.7109375" style="436" customWidth="1"/>
    <col min="3088" max="3088" width="31.7109375" style="436" customWidth="1"/>
    <col min="3089" max="3089" width="14.7109375" style="436" customWidth="1"/>
    <col min="3090" max="3328" width="11.42578125" style="436"/>
    <col min="3329" max="3329" width="18" style="436" customWidth="1"/>
    <col min="3330" max="3332" width="24.7109375" style="436" customWidth="1"/>
    <col min="3333" max="3334" width="14.7109375" style="436" customWidth="1"/>
    <col min="3335" max="3335" width="17.85546875" style="436" customWidth="1"/>
    <col min="3336" max="3336" width="14.7109375" style="436" customWidth="1"/>
    <col min="3337" max="3337" width="18" style="436" customWidth="1"/>
    <col min="3338" max="3338" width="14.5703125" style="436" customWidth="1"/>
    <col min="3339" max="3339" width="16.42578125" style="436" customWidth="1"/>
    <col min="3340" max="3340" width="15.5703125" style="436" customWidth="1"/>
    <col min="3341" max="3341" width="15.42578125" style="436" customWidth="1"/>
    <col min="3342" max="3342" width="14" style="436" customWidth="1"/>
    <col min="3343" max="3343" width="14.7109375" style="436" customWidth="1"/>
    <col min="3344" max="3344" width="31.7109375" style="436" customWidth="1"/>
    <col min="3345" max="3345" width="14.7109375" style="436" customWidth="1"/>
    <col min="3346" max="3584" width="11.42578125" style="436"/>
    <col min="3585" max="3585" width="18" style="436" customWidth="1"/>
    <col min="3586" max="3588" width="24.7109375" style="436" customWidth="1"/>
    <col min="3589" max="3590" width="14.7109375" style="436" customWidth="1"/>
    <col min="3591" max="3591" width="17.85546875" style="436" customWidth="1"/>
    <col min="3592" max="3592" width="14.7109375" style="436" customWidth="1"/>
    <col min="3593" max="3593" width="18" style="436" customWidth="1"/>
    <col min="3594" max="3594" width="14.5703125" style="436" customWidth="1"/>
    <col min="3595" max="3595" width="16.42578125" style="436" customWidth="1"/>
    <col min="3596" max="3596" width="15.5703125" style="436" customWidth="1"/>
    <col min="3597" max="3597" width="15.42578125" style="436" customWidth="1"/>
    <col min="3598" max="3598" width="14" style="436" customWidth="1"/>
    <col min="3599" max="3599" width="14.7109375" style="436" customWidth="1"/>
    <col min="3600" max="3600" width="31.7109375" style="436" customWidth="1"/>
    <col min="3601" max="3601" width="14.7109375" style="436" customWidth="1"/>
    <col min="3602" max="3840" width="11.42578125" style="436"/>
    <col min="3841" max="3841" width="18" style="436" customWidth="1"/>
    <col min="3842" max="3844" width="24.7109375" style="436" customWidth="1"/>
    <col min="3845" max="3846" width="14.7109375" style="436" customWidth="1"/>
    <col min="3847" max="3847" width="17.85546875" style="436" customWidth="1"/>
    <col min="3848" max="3848" width="14.7109375" style="436" customWidth="1"/>
    <col min="3849" max="3849" width="18" style="436" customWidth="1"/>
    <col min="3850" max="3850" width="14.5703125" style="436" customWidth="1"/>
    <col min="3851" max="3851" width="16.42578125" style="436" customWidth="1"/>
    <col min="3852" max="3852" width="15.5703125" style="436" customWidth="1"/>
    <col min="3853" max="3853" width="15.42578125" style="436" customWidth="1"/>
    <col min="3854" max="3854" width="14" style="436" customWidth="1"/>
    <col min="3855" max="3855" width="14.7109375" style="436" customWidth="1"/>
    <col min="3856" max="3856" width="31.7109375" style="436" customWidth="1"/>
    <col min="3857" max="3857" width="14.7109375" style="436" customWidth="1"/>
    <col min="3858" max="4096" width="11.42578125" style="436"/>
    <col min="4097" max="4097" width="18" style="436" customWidth="1"/>
    <col min="4098" max="4100" width="24.7109375" style="436" customWidth="1"/>
    <col min="4101" max="4102" width="14.7109375" style="436" customWidth="1"/>
    <col min="4103" max="4103" width="17.85546875" style="436" customWidth="1"/>
    <col min="4104" max="4104" width="14.7109375" style="436" customWidth="1"/>
    <col min="4105" max="4105" width="18" style="436" customWidth="1"/>
    <col min="4106" max="4106" width="14.5703125" style="436" customWidth="1"/>
    <col min="4107" max="4107" width="16.42578125" style="436" customWidth="1"/>
    <col min="4108" max="4108" width="15.5703125" style="436" customWidth="1"/>
    <col min="4109" max="4109" width="15.42578125" style="436" customWidth="1"/>
    <col min="4110" max="4110" width="14" style="436" customWidth="1"/>
    <col min="4111" max="4111" width="14.7109375" style="436" customWidth="1"/>
    <col min="4112" max="4112" width="31.7109375" style="436" customWidth="1"/>
    <col min="4113" max="4113" width="14.7109375" style="436" customWidth="1"/>
    <col min="4114" max="4352" width="11.42578125" style="436"/>
    <col min="4353" max="4353" width="18" style="436" customWidth="1"/>
    <col min="4354" max="4356" width="24.7109375" style="436" customWidth="1"/>
    <col min="4357" max="4358" width="14.7109375" style="436" customWidth="1"/>
    <col min="4359" max="4359" width="17.85546875" style="436" customWidth="1"/>
    <col min="4360" max="4360" width="14.7109375" style="436" customWidth="1"/>
    <col min="4361" max="4361" width="18" style="436" customWidth="1"/>
    <col min="4362" max="4362" width="14.5703125" style="436" customWidth="1"/>
    <col min="4363" max="4363" width="16.42578125" style="436" customWidth="1"/>
    <col min="4364" max="4364" width="15.5703125" style="436" customWidth="1"/>
    <col min="4365" max="4365" width="15.42578125" style="436" customWidth="1"/>
    <col min="4366" max="4366" width="14" style="436" customWidth="1"/>
    <col min="4367" max="4367" width="14.7109375" style="436" customWidth="1"/>
    <col min="4368" max="4368" width="31.7109375" style="436" customWidth="1"/>
    <col min="4369" max="4369" width="14.7109375" style="436" customWidth="1"/>
    <col min="4370" max="4608" width="11.42578125" style="436"/>
    <col min="4609" max="4609" width="18" style="436" customWidth="1"/>
    <col min="4610" max="4612" width="24.7109375" style="436" customWidth="1"/>
    <col min="4613" max="4614" width="14.7109375" style="436" customWidth="1"/>
    <col min="4615" max="4615" width="17.85546875" style="436" customWidth="1"/>
    <col min="4616" max="4616" width="14.7109375" style="436" customWidth="1"/>
    <col min="4617" max="4617" width="18" style="436" customWidth="1"/>
    <col min="4618" max="4618" width="14.5703125" style="436" customWidth="1"/>
    <col min="4619" max="4619" width="16.42578125" style="436" customWidth="1"/>
    <col min="4620" max="4620" width="15.5703125" style="436" customWidth="1"/>
    <col min="4621" max="4621" width="15.42578125" style="436" customWidth="1"/>
    <col min="4622" max="4622" width="14" style="436" customWidth="1"/>
    <col min="4623" max="4623" width="14.7109375" style="436" customWidth="1"/>
    <col min="4624" max="4624" width="31.7109375" style="436" customWidth="1"/>
    <col min="4625" max="4625" width="14.7109375" style="436" customWidth="1"/>
    <col min="4626" max="4864" width="11.42578125" style="436"/>
    <col min="4865" max="4865" width="18" style="436" customWidth="1"/>
    <col min="4866" max="4868" width="24.7109375" style="436" customWidth="1"/>
    <col min="4869" max="4870" width="14.7109375" style="436" customWidth="1"/>
    <col min="4871" max="4871" width="17.85546875" style="436" customWidth="1"/>
    <col min="4872" max="4872" width="14.7109375" style="436" customWidth="1"/>
    <col min="4873" max="4873" width="18" style="436" customWidth="1"/>
    <col min="4874" max="4874" width="14.5703125" style="436" customWidth="1"/>
    <col min="4875" max="4875" width="16.42578125" style="436" customWidth="1"/>
    <col min="4876" max="4876" width="15.5703125" style="436" customWidth="1"/>
    <col min="4877" max="4877" width="15.42578125" style="436" customWidth="1"/>
    <col min="4878" max="4878" width="14" style="436" customWidth="1"/>
    <col min="4879" max="4879" width="14.7109375" style="436" customWidth="1"/>
    <col min="4880" max="4880" width="31.7109375" style="436" customWidth="1"/>
    <col min="4881" max="4881" width="14.7109375" style="436" customWidth="1"/>
    <col min="4882" max="5120" width="11.42578125" style="436"/>
    <col min="5121" max="5121" width="18" style="436" customWidth="1"/>
    <col min="5122" max="5124" width="24.7109375" style="436" customWidth="1"/>
    <col min="5125" max="5126" width="14.7109375" style="436" customWidth="1"/>
    <col min="5127" max="5127" width="17.85546875" style="436" customWidth="1"/>
    <col min="5128" max="5128" width="14.7109375" style="436" customWidth="1"/>
    <col min="5129" max="5129" width="18" style="436" customWidth="1"/>
    <col min="5130" max="5130" width="14.5703125" style="436" customWidth="1"/>
    <col min="5131" max="5131" width="16.42578125" style="436" customWidth="1"/>
    <col min="5132" max="5132" width="15.5703125" style="436" customWidth="1"/>
    <col min="5133" max="5133" width="15.42578125" style="436" customWidth="1"/>
    <col min="5134" max="5134" width="14" style="436" customWidth="1"/>
    <col min="5135" max="5135" width="14.7109375" style="436" customWidth="1"/>
    <col min="5136" max="5136" width="31.7109375" style="436" customWidth="1"/>
    <col min="5137" max="5137" width="14.7109375" style="436" customWidth="1"/>
    <col min="5138" max="5376" width="11.42578125" style="436"/>
    <col min="5377" max="5377" width="18" style="436" customWidth="1"/>
    <col min="5378" max="5380" width="24.7109375" style="436" customWidth="1"/>
    <col min="5381" max="5382" width="14.7109375" style="436" customWidth="1"/>
    <col min="5383" max="5383" width="17.85546875" style="436" customWidth="1"/>
    <col min="5384" max="5384" width="14.7109375" style="436" customWidth="1"/>
    <col min="5385" max="5385" width="18" style="436" customWidth="1"/>
    <col min="5386" max="5386" width="14.5703125" style="436" customWidth="1"/>
    <col min="5387" max="5387" width="16.42578125" style="436" customWidth="1"/>
    <col min="5388" max="5388" width="15.5703125" style="436" customWidth="1"/>
    <col min="5389" max="5389" width="15.42578125" style="436" customWidth="1"/>
    <col min="5390" max="5390" width="14" style="436" customWidth="1"/>
    <col min="5391" max="5391" width="14.7109375" style="436" customWidth="1"/>
    <col min="5392" max="5392" width="31.7109375" style="436" customWidth="1"/>
    <col min="5393" max="5393" width="14.7109375" style="436" customWidth="1"/>
    <col min="5394" max="5632" width="11.42578125" style="436"/>
    <col min="5633" max="5633" width="18" style="436" customWidth="1"/>
    <col min="5634" max="5636" width="24.7109375" style="436" customWidth="1"/>
    <col min="5637" max="5638" width="14.7109375" style="436" customWidth="1"/>
    <col min="5639" max="5639" width="17.85546875" style="436" customWidth="1"/>
    <col min="5640" max="5640" width="14.7109375" style="436" customWidth="1"/>
    <col min="5641" max="5641" width="18" style="436" customWidth="1"/>
    <col min="5642" max="5642" width="14.5703125" style="436" customWidth="1"/>
    <col min="5643" max="5643" width="16.42578125" style="436" customWidth="1"/>
    <col min="5644" max="5644" width="15.5703125" style="436" customWidth="1"/>
    <col min="5645" max="5645" width="15.42578125" style="436" customWidth="1"/>
    <col min="5646" max="5646" width="14" style="436" customWidth="1"/>
    <col min="5647" max="5647" width="14.7109375" style="436" customWidth="1"/>
    <col min="5648" max="5648" width="31.7109375" style="436" customWidth="1"/>
    <col min="5649" max="5649" width="14.7109375" style="436" customWidth="1"/>
    <col min="5650" max="5888" width="11.42578125" style="436"/>
    <col min="5889" max="5889" width="18" style="436" customWidth="1"/>
    <col min="5890" max="5892" width="24.7109375" style="436" customWidth="1"/>
    <col min="5893" max="5894" width="14.7109375" style="436" customWidth="1"/>
    <col min="5895" max="5895" width="17.85546875" style="436" customWidth="1"/>
    <col min="5896" max="5896" width="14.7109375" style="436" customWidth="1"/>
    <col min="5897" max="5897" width="18" style="436" customWidth="1"/>
    <col min="5898" max="5898" width="14.5703125" style="436" customWidth="1"/>
    <col min="5899" max="5899" width="16.42578125" style="436" customWidth="1"/>
    <col min="5900" max="5900" width="15.5703125" style="436" customWidth="1"/>
    <col min="5901" max="5901" width="15.42578125" style="436" customWidth="1"/>
    <col min="5902" max="5902" width="14" style="436" customWidth="1"/>
    <col min="5903" max="5903" width="14.7109375" style="436" customWidth="1"/>
    <col min="5904" max="5904" width="31.7109375" style="436" customWidth="1"/>
    <col min="5905" max="5905" width="14.7109375" style="436" customWidth="1"/>
    <col min="5906" max="6144" width="11.42578125" style="436"/>
    <col min="6145" max="6145" width="18" style="436" customWidth="1"/>
    <col min="6146" max="6148" width="24.7109375" style="436" customWidth="1"/>
    <col min="6149" max="6150" width="14.7109375" style="436" customWidth="1"/>
    <col min="6151" max="6151" width="17.85546875" style="436" customWidth="1"/>
    <col min="6152" max="6152" width="14.7109375" style="436" customWidth="1"/>
    <col min="6153" max="6153" width="18" style="436" customWidth="1"/>
    <col min="6154" max="6154" width="14.5703125" style="436" customWidth="1"/>
    <col min="6155" max="6155" width="16.42578125" style="436" customWidth="1"/>
    <col min="6156" max="6156" width="15.5703125" style="436" customWidth="1"/>
    <col min="6157" max="6157" width="15.42578125" style="436" customWidth="1"/>
    <col min="6158" max="6158" width="14" style="436" customWidth="1"/>
    <col min="6159" max="6159" width="14.7109375" style="436" customWidth="1"/>
    <col min="6160" max="6160" width="31.7109375" style="436" customWidth="1"/>
    <col min="6161" max="6161" width="14.7109375" style="436" customWidth="1"/>
    <col min="6162" max="6400" width="11.42578125" style="436"/>
    <col min="6401" max="6401" width="18" style="436" customWidth="1"/>
    <col min="6402" max="6404" width="24.7109375" style="436" customWidth="1"/>
    <col min="6405" max="6406" width="14.7109375" style="436" customWidth="1"/>
    <col min="6407" max="6407" width="17.85546875" style="436" customWidth="1"/>
    <col min="6408" max="6408" width="14.7109375" style="436" customWidth="1"/>
    <col min="6409" max="6409" width="18" style="436" customWidth="1"/>
    <col min="6410" max="6410" width="14.5703125" style="436" customWidth="1"/>
    <col min="6411" max="6411" width="16.42578125" style="436" customWidth="1"/>
    <col min="6412" max="6412" width="15.5703125" style="436" customWidth="1"/>
    <col min="6413" max="6413" width="15.42578125" style="436" customWidth="1"/>
    <col min="6414" max="6414" width="14" style="436" customWidth="1"/>
    <col min="6415" max="6415" width="14.7109375" style="436" customWidth="1"/>
    <col min="6416" max="6416" width="31.7109375" style="436" customWidth="1"/>
    <col min="6417" max="6417" width="14.7109375" style="436" customWidth="1"/>
    <col min="6418" max="6656" width="11.42578125" style="436"/>
    <col min="6657" max="6657" width="18" style="436" customWidth="1"/>
    <col min="6658" max="6660" width="24.7109375" style="436" customWidth="1"/>
    <col min="6661" max="6662" width="14.7109375" style="436" customWidth="1"/>
    <col min="6663" max="6663" width="17.85546875" style="436" customWidth="1"/>
    <col min="6664" max="6664" width="14.7109375" style="436" customWidth="1"/>
    <col min="6665" max="6665" width="18" style="436" customWidth="1"/>
    <col min="6666" max="6666" width="14.5703125" style="436" customWidth="1"/>
    <col min="6667" max="6667" width="16.42578125" style="436" customWidth="1"/>
    <col min="6668" max="6668" width="15.5703125" style="436" customWidth="1"/>
    <col min="6669" max="6669" width="15.42578125" style="436" customWidth="1"/>
    <col min="6670" max="6670" width="14" style="436" customWidth="1"/>
    <col min="6671" max="6671" width="14.7109375" style="436" customWidth="1"/>
    <col min="6672" max="6672" width="31.7109375" style="436" customWidth="1"/>
    <col min="6673" max="6673" width="14.7109375" style="436" customWidth="1"/>
    <col min="6674" max="6912" width="11.42578125" style="436"/>
    <col min="6913" max="6913" width="18" style="436" customWidth="1"/>
    <col min="6914" max="6916" width="24.7109375" style="436" customWidth="1"/>
    <col min="6917" max="6918" width="14.7109375" style="436" customWidth="1"/>
    <col min="6919" max="6919" width="17.85546875" style="436" customWidth="1"/>
    <col min="6920" max="6920" width="14.7109375" style="436" customWidth="1"/>
    <col min="6921" max="6921" width="18" style="436" customWidth="1"/>
    <col min="6922" max="6922" width="14.5703125" style="436" customWidth="1"/>
    <col min="6923" max="6923" width="16.42578125" style="436" customWidth="1"/>
    <col min="6924" max="6924" width="15.5703125" style="436" customWidth="1"/>
    <col min="6925" max="6925" width="15.42578125" style="436" customWidth="1"/>
    <col min="6926" max="6926" width="14" style="436" customWidth="1"/>
    <col min="6927" max="6927" width="14.7109375" style="436" customWidth="1"/>
    <col min="6928" max="6928" width="31.7109375" style="436" customWidth="1"/>
    <col min="6929" max="6929" width="14.7109375" style="436" customWidth="1"/>
    <col min="6930" max="7168" width="11.42578125" style="436"/>
    <col min="7169" max="7169" width="18" style="436" customWidth="1"/>
    <col min="7170" max="7172" width="24.7109375" style="436" customWidth="1"/>
    <col min="7173" max="7174" width="14.7109375" style="436" customWidth="1"/>
    <col min="7175" max="7175" width="17.85546875" style="436" customWidth="1"/>
    <col min="7176" max="7176" width="14.7109375" style="436" customWidth="1"/>
    <col min="7177" max="7177" width="18" style="436" customWidth="1"/>
    <col min="7178" max="7178" width="14.5703125" style="436" customWidth="1"/>
    <col min="7179" max="7179" width="16.42578125" style="436" customWidth="1"/>
    <col min="7180" max="7180" width="15.5703125" style="436" customWidth="1"/>
    <col min="7181" max="7181" width="15.42578125" style="436" customWidth="1"/>
    <col min="7182" max="7182" width="14" style="436" customWidth="1"/>
    <col min="7183" max="7183" width="14.7109375" style="436" customWidth="1"/>
    <col min="7184" max="7184" width="31.7109375" style="436" customWidth="1"/>
    <col min="7185" max="7185" width="14.7109375" style="436" customWidth="1"/>
    <col min="7186" max="7424" width="11.42578125" style="436"/>
    <col min="7425" max="7425" width="18" style="436" customWidth="1"/>
    <col min="7426" max="7428" width="24.7109375" style="436" customWidth="1"/>
    <col min="7429" max="7430" width="14.7109375" style="436" customWidth="1"/>
    <col min="7431" max="7431" width="17.85546875" style="436" customWidth="1"/>
    <col min="7432" max="7432" width="14.7109375" style="436" customWidth="1"/>
    <col min="7433" max="7433" width="18" style="436" customWidth="1"/>
    <col min="7434" max="7434" width="14.5703125" style="436" customWidth="1"/>
    <col min="7435" max="7435" width="16.42578125" style="436" customWidth="1"/>
    <col min="7436" max="7436" width="15.5703125" style="436" customWidth="1"/>
    <col min="7437" max="7437" width="15.42578125" style="436" customWidth="1"/>
    <col min="7438" max="7438" width="14" style="436" customWidth="1"/>
    <col min="7439" max="7439" width="14.7109375" style="436" customWidth="1"/>
    <col min="7440" max="7440" width="31.7109375" style="436" customWidth="1"/>
    <col min="7441" max="7441" width="14.7109375" style="436" customWidth="1"/>
    <col min="7442" max="7680" width="11.42578125" style="436"/>
    <col min="7681" max="7681" width="18" style="436" customWidth="1"/>
    <col min="7682" max="7684" width="24.7109375" style="436" customWidth="1"/>
    <col min="7685" max="7686" width="14.7109375" style="436" customWidth="1"/>
    <col min="7687" max="7687" width="17.85546875" style="436" customWidth="1"/>
    <col min="7688" max="7688" width="14.7109375" style="436" customWidth="1"/>
    <col min="7689" max="7689" width="18" style="436" customWidth="1"/>
    <col min="7690" max="7690" width="14.5703125" style="436" customWidth="1"/>
    <col min="7691" max="7691" width="16.42578125" style="436" customWidth="1"/>
    <col min="7692" max="7692" width="15.5703125" style="436" customWidth="1"/>
    <col min="7693" max="7693" width="15.42578125" style="436" customWidth="1"/>
    <col min="7694" max="7694" width="14" style="436" customWidth="1"/>
    <col min="7695" max="7695" width="14.7109375" style="436" customWidth="1"/>
    <col min="7696" max="7696" width="31.7109375" style="436" customWidth="1"/>
    <col min="7697" max="7697" width="14.7109375" style="436" customWidth="1"/>
    <col min="7698" max="7936" width="11.42578125" style="436"/>
    <col min="7937" max="7937" width="18" style="436" customWidth="1"/>
    <col min="7938" max="7940" width="24.7109375" style="436" customWidth="1"/>
    <col min="7941" max="7942" width="14.7109375" style="436" customWidth="1"/>
    <col min="7943" max="7943" width="17.85546875" style="436" customWidth="1"/>
    <col min="7944" max="7944" width="14.7109375" style="436" customWidth="1"/>
    <col min="7945" max="7945" width="18" style="436" customWidth="1"/>
    <col min="7946" max="7946" width="14.5703125" style="436" customWidth="1"/>
    <col min="7947" max="7947" width="16.42578125" style="436" customWidth="1"/>
    <col min="7948" max="7948" width="15.5703125" style="436" customWidth="1"/>
    <col min="7949" max="7949" width="15.42578125" style="436" customWidth="1"/>
    <col min="7950" max="7950" width="14" style="436" customWidth="1"/>
    <col min="7951" max="7951" width="14.7109375" style="436" customWidth="1"/>
    <col min="7952" max="7952" width="31.7109375" style="436" customWidth="1"/>
    <col min="7953" max="7953" width="14.7109375" style="436" customWidth="1"/>
    <col min="7954" max="8192" width="11.42578125" style="436"/>
    <col min="8193" max="8193" width="18" style="436" customWidth="1"/>
    <col min="8194" max="8196" width="24.7109375" style="436" customWidth="1"/>
    <col min="8197" max="8198" width="14.7109375" style="436" customWidth="1"/>
    <col min="8199" max="8199" width="17.85546875" style="436" customWidth="1"/>
    <col min="8200" max="8200" width="14.7109375" style="436" customWidth="1"/>
    <col min="8201" max="8201" width="18" style="436" customWidth="1"/>
    <col min="8202" max="8202" width="14.5703125" style="436" customWidth="1"/>
    <col min="8203" max="8203" width="16.42578125" style="436" customWidth="1"/>
    <col min="8204" max="8204" width="15.5703125" style="436" customWidth="1"/>
    <col min="8205" max="8205" width="15.42578125" style="436" customWidth="1"/>
    <col min="8206" max="8206" width="14" style="436" customWidth="1"/>
    <col min="8207" max="8207" width="14.7109375" style="436" customWidth="1"/>
    <col min="8208" max="8208" width="31.7109375" style="436" customWidth="1"/>
    <col min="8209" max="8209" width="14.7109375" style="436" customWidth="1"/>
    <col min="8210" max="8448" width="11.42578125" style="436"/>
    <col min="8449" max="8449" width="18" style="436" customWidth="1"/>
    <col min="8450" max="8452" width="24.7109375" style="436" customWidth="1"/>
    <col min="8453" max="8454" width="14.7109375" style="436" customWidth="1"/>
    <col min="8455" max="8455" width="17.85546875" style="436" customWidth="1"/>
    <col min="8456" max="8456" width="14.7109375" style="436" customWidth="1"/>
    <col min="8457" max="8457" width="18" style="436" customWidth="1"/>
    <col min="8458" max="8458" width="14.5703125" style="436" customWidth="1"/>
    <col min="8459" max="8459" width="16.42578125" style="436" customWidth="1"/>
    <col min="8460" max="8460" width="15.5703125" style="436" customWidth="1"/>
    <col min="8461" max="8461" width="15.42578125" style="436" customWidth="1"/>
    <col min="8462" max="8462" width="14" style="436" customWidth="1"/>
    <col min="8463" max="8463" width="14.7109375" style="436" customWidth="1"/>
    <col min="8464" max="8464" width="31.7109375" style="436" customWidth="1"/>
    <col min="8465" max="8465" width="14.7109375" style="436" customWidth="1"/>
    <col min="8466" max="8704" width="11.42578125" style="436"/>
    <col min="8705" max="8705" width="18" style="436" customWidth="1"/>
    <col min="8706" max="8708" width="24.7109375" style="436" customWidth="1"/>
    <col min="8709" max="8710" width="14.7109375" style="436" customWidth="1"/>
    <col min="8711" max="8711" width="17.85546875" style="436" customWidth="1"/>
    <col min="8712" max="8712" width="14.7109375" style="436" customWidth="1"/>
    <col min="8713" max="8713" width="18" style="436" customWidth="1"/>
    <col min="8714" max="8714" width="14.5703125" style="436" customWidth="1"/>
    <col min="8715" max="8715" width="16.42578125" style="436" customWidth="1"/>
    <col min="8716" max="8716" width="15.5703125" style="436" customWidth="1"/>
    <col min="8717" max="8717" width="15.42578125" style="436" customWidth="1"/>
    <col min="8718" max="8718" width="14" style="436" customWidth="1"/>
    <col min="8719" max="8719" width="14.7109375" style="436" customWidth="1"/>
    <col min="8720" max="8720" width="31.7109375" style="436" customWidth="1"/>
    <col min="8721" max="8721" width="14.7109375" style="436" customWidth="1"/>
    <col min="8722" max="8960" width="11.42578125" style="436"/>
    <col min="8961" max="8961" width="18" style="436" customWidth="1"/>
    <col min="8962" max="8964" width="24.7109375" style="436" customWidth="1"/>
    <col min="8965" max="8966" width="14.7109375" style="436" customWidth="1"/>
    <col min="8967" max="8967" width="17.85546875" style="436" customWidth="1"/>
    <col min="8968" max="8968" width="14.7109375" style="436" customWidth="1"/>
    <col min="8969" max="8969" width="18" style="436" customWidth="1"/>
    <col min="8970" max="8970" width="14.5703125" style="436" customWidth="1"/>
    <col min="8971" max="8971" width="16.42578125" style="436" customWidth="1"/>
    <col min="8972" max="8972" width="15.5703125" style="436" customWidth="1"/>
    <col min="8973" max="8973" width="15.42578125" style="436" customWidth="1"/>
    <col min="8974" max="8974" width="14" style="436" customWidth="1"/>
    <col min="8975" max="8975" width="14.7109375" style="436" customWidth="1"/>
    <col min="8976" max="8976" width="31.7109375" style="436" customWidth="1"/>
    <col min="8977" max="8977" width="14.7109375" style="436" customWidth="1"/>
    <col min="8978" max="9216" width="11.42578125" style="436"/>
    <col min="9217" max="9217" width="18" style="436" customWidth="1"/>
    <col min="9218" max="9220" width="24.7109375" style="436" customWidth="1"/>
    <col min="9221" max="9222" width="14.7109375" style="436" customWidth="1"/>
    <col min="9223" max="9223" width="17.85546875" style="436" customWidth="1"/>
    <col min="9224" max="9224" width="14.7109375" style="436" customWidth="1"/>
    <col min="9225" max="9225" width="18" style="436" customWidth="1"/>
    <col min="9226" max="9226" width="14.5703125" style="436" customWidth="1"/>
    <col min="9227" max="9227" width="16.42578125" style="436" customWidth="1"/>
    <col min="9228" max="9228" width="15.5703125" style="436" customWidth="1"/>
    <col min="9229" max="9229" width="15.42578125" style="436" customWidth="1"/>
    <col min="9230" max="9230" width="14" style="436" customWidth="1"/>
    <col min="9231" max="9231" width="14.7109375" style="436" customWidth="1"/>
    <col min="9232" max="9232" width="31.7109375" style="436" customWidth="1"/>
    <col min="9233" max="9233" width="14.7109375" style="436" customWidth="1"/>
    <col min="9234" max="9472" width="11.42578125" style="436"/>
    <col min="9473" max="9473" width="18" style="436" customWidth="1"/>
    <col min="9474" max="9476" width="24.7109375" style="436" customWidth="1"/>
    <col min="9477" max="9478" width="14.7109375" style="436" customWidth="1"/>
    <col min="9479" max="9479" width="17.85546875" style="436" customWidth="1"/>
    <col min="9480" max="9480" width="14.7109375" style="436" customWidth="1"/>
    <col min="9481" max="9481" width="18" style="436" customWidth="1"/>
    <col min="9482" max="9482" width="14.5703125" style="436" customWidth="1"/>
    <col min="9483" max="9483" width="16.42578125" style="436" customWidth="1"/>
    <col min="9484" max="9484" width="15.5703125" style="436" customWidth="1"/>
    <col min="9485" max="9485" width="15.42578125" style="436" customWidth="1"/>
    <col min="9486" max="9486" width="14" style="436" customWidth="1"/>
    <col min="9487" max="9487" width="14.7109375" style="436" customWidth="1"/>
    <col min="9488" max="9488" width="31.7109375" style="436" customWidth="1"/>
    <col min="9489" max="9489" width="14.7109375" style="436" customWidth="1"/>
    <col min="9490" max="9728" width="11.42578125" style="436"/>
    <col min="9729" max="9729" width="18" style="436" customWidth="1"/>
    <col min="9730" max="9732" width="24.7109375" style="436" customWidth="1"/>
    <col min="9733" max="9734" width="14.7109375" style="436" customWidth="1"/>
    <col min="9735" max="9735" width="17.85546875" style="436" customWidth="1"/>
    <col min="9736" max="9736" width="14.7109375" style="436" customWidth="1"/>
    <col min="9737" max="9737" width="18" style="436" customWidth="1"/>
    <col min="9738" max="9738" width="14.5703125" style="436" customWidth="1"/>
    <col min="9739" max="9739" width="16.42578125" style="436" customWidth="1"/>
    <col min="9740" max="9740" width="15.5703125" style="436" customWidth="1"/>
    <col min="9741" max="9741" width="15.42578125" style="436" customWidth="1"/>
    <col min="9742" max="9742" width="14" style="436" customWidth="1"/>
    <col min="9743" max="9743" width="14.7109375" style="436" customWidth="1"/>
    <col min="9744" max="9744" width="31.7109375" style="436" customWidth="1"/>
    <col min="9745" max="9745" width="14.7109375" style="436" customWidth="1"/>
    <col min="9746" max="9984" width="11.42578125" style="436"/>
    <col min="9985" max="9985" width="18" style="436" customWidth="1"/>
    <col min="9986" max="9988" width="24.7109375" style="436" customWidth="1"/>
    <col min="9989" max="9990" width="14.7109375" style="436" customWidth="1"/>
    <col min="9991" max="9991" width="17.85546875" style="436" customWidth="1"/>
    <col min="9992" max="9992" width="14.7109375" style="436" customWidth="1"/>
    <col min="9993" max="9993" width="18" style="436" customWidth="1"/>
    <col min="9994" max="9994" width="14.5703125" style="436" customWidth="1"/>
    <col min="9995" max="9995" width="16.42578125" style="436" customWidth="1"/>
    <col min="9996" max="9996" width="15.5703125" style="436" customWidth="1"/>
    <col min="9997" max="9997" width="15.42578125" style="436" customWidth="1"/>
    <col min="9998" max="9998" width="14" style="436" customWidth="1"/>
    <col min="9999" max="9999" width="14.7109375" style="436" customWidth="1"/>
    <col min="10000" max="10000" width="31.7109375" style="436" customWidth="1"/>
    <col min="10001" max="10001" width="14.7109375" style="436" customWidth="1"/>
    <col min="10002" max="10240" width="11.42578125" style="436"/>
    <col min="10241" max="10241" width="18" style="436" customWidth="1"/>
    <col min="10242" max="10244" width="24.7109375" style="436" customWidth="1"/>
    <col min="10245" max="10246" width="14.7109375" style="436" customWidth="1"/>
    <col min="10247" max="10247" width="17.85546875" style="436" customWidth="1"/>
    <col min="10248" max="10248" width="14.7109375" style="436" customWidth="1"/>
    <col min="10249" max="10249" width="18" style="436" customWidth="1"/>
    <col min="10250" max="10250" width="14.5703125" style="436" customWidth="1"/>
    <col min="10251" max="10251" width="16.42578125" style="436" customWidth="1"/>
    <col min="10252" max="10252" width="15.5703125" style="436" customWidth="1"/>
    <col min="10253" max="10253" width="15.42578125" style="436" customWidth="1"/>
    <col min="10254" max="10254" width="14" style="436" customWidth="1"/>
    <col min="10255" max="10255" width="14.7109375" style="436" customWidth="1"/>
    <col min="10256" max="10256" width="31.7109375" style="436" customWidth="1"/>
    <col min="10257" max="10257" width="14.7109375" style="436" customWidth="1"/>
    <col min="10258" max="10496" width="11.42578125" style="436"/>
    <col min="10497" max="10497" width="18" style="436" customWidth="1"/>
    <col min="10498" max="10500" width="24.7109375" style="436" customWidth="1"/>
    <col min="10501" max="10502" width="14.7109375" style="436" customWidth="1"/>
    <col min="10503" max="10503" width="17.85546875" style="436" customWidth="1"/>
    <col min="10504" max="10504" width="14.7109375" style="436" customWidth="1"/>
    <col min="10505" max="10505" width="18" style="436" customWidth="1"/>
    <col min="10506" max="10506" width="14.5703125" style="436" customWidth="1"/>
    <col min="10507" max="10507" width="16.42578125" style="436" customWidth="1"/>
    <col min="10508" max="10508" width="15.5703125" style="436" customWidth="1"/>
    <col min="10509" max="10509" width="15.42578125" style="436" customWidth="1"/>
    <col min="10510" max="10510" width="14" style="436" customWidth="1"/>
    <col min="10511" max="10511" width="14.7109375" style="436" customWidth="1"/>
    <col min="10512" max="10512" width="31.7109375" style="436" customWidth="1"/>
    <col min="10513" max="10513" width="14.7109375" style="436" customWidth="1"/>
    <col min="10514" max="10752" width="11.42578125" style="436"/>
    <col min="10753" max="10753" width="18" style="436" customWidth="1"/>
    <col min="10754" max="10756" width="24.7109375" style="436" customWidth="1"/>
    <col min="10757" max="10758" width="14.7109375" style="436" customWidth="1"/>
    <col min="10759" max="10759" width="17.85546875" style="436" customWidth="1"/>
    <col min="10760" max="10760" width="14.7109375" style="436" customWidth="1"/>
    <col min="10761" max="10761" width="18" style="436" customWidth="1"/>
    <col min="10762" max="10762" width="14.5703125" style="436" customWidth="1"/>
    <col min="10763" max="10763" width="16.42578125" style="436" customWidth="1"/>
    <col min="10764" max="10764" width="15.5703125" style="436" customWidth="1"/>
    <col min="10765" max="10765" width="15.42578125" style="436" customWidth="1"/>
    <col min="10766" max="10766" width="14" style="436" customWidth="1"/>
    <col min="10767" max="10767" width="14.7109375" style="436" customWidth="1"/>
    <col min="10768" max="10768" width="31.7109375" style="436" customWidth="1"/>
    <col min="10769" max="10769" width="14.7109375" style="436" customWidth="1"/>
    <col min="10770" max="11008" width="11.42578125" style="436"/>
    <col min="11009" max="11009" width="18" style="436" customWidth="1"/>
    <col min="11010" max="11012" width="24.7109375" style="436" customWidth="1"/>
    <col min="11013" max="11014" width="14.7109375" style="436" customWidth="1"/>
    <col min="11015" max="11015" width="17.85546875" style="436" customWidth="1"/>
    <col min="11016" max="11016" width="14.7109375" style="436" customWidth="1"/>
    <col min="11017" max="11017" width="18" style="436" customWidth="1"/>
    <col min="11018" max="11018" width="14.5703125" style="436" customWidth="1"/>
    <col min="11019" max="11019" width="16.42578125" style="436" customWidth="1"/>
    <col min="11020" max="11020" width="15.5703125" style="436" customWidth="1"/>
    <col min="11021" max="11021" width="15.42578125" style="436" customWidth="1"/>
    <col min="11022" max="11022" width="14" style="436" customWidth="1"/>
    <col min="11023" max="11023" width="14.7109375" style="436" customWidth="1"/>
    <col min="11024" max="11024" width="31.7109375" style="436" customWidth="1"/>
    <col min="11025" max="11025" width="14.7109375" style="436" customWidth="1"/>
    <col min="11026" max="11264" width="11.42578125" style="436"/>
    <col min="11265" max="11265" width="18" style="436" customWidth="1"/>
    <col min="11266" max="11268" width="24.7109375" style="436" customWidth="1"/>
    <col min="11269" max="11270" width="14.7109375" style="436" customWidth="1"/>
    <col min="11271" max="11271" width="17.85546875" style="436" customWidth="1"/>
    <col min="11272" max="11272" width="14.7109375" style="436" customWidth="1"/>
    <col min="11273" max="11273" width="18" style="436" customWidth="1"/>
    <col min="11274" max="11274" width="14.5703125" style="436" customWidth="1"/>
    <col min="11275" max="11275" width="16.42578125" style="436" customWidth="1"/>
    <col min="11276" max="11276" width="15.5703125" style="436" customWidth="1"/>
    <col min="11277" max="11277" width="15.42578125" style="436" customWidth="1"/>
    <col min="11278" max="11278" width="14" style="436" customWidth="1"/>
    <col min="11279" max="11279" width="14.7109375" style="436" customWidth="1"/>
    <col min="11280" max="11280" width="31.7109375" style="436" customWidth="1"/>
    <col min="11281" max="11281" width="14.7109375" style="436" customWidth="1"/>
    <col min="11282" max="11520" width="11.42578125" style="436"/>
    <col min="11521" max="11521" width="18" style="436" customWidth="1"/>
    <col min="11522" max="11524" width="24.7109375" style="436" customWidth="1"/>
    <col min="11525" max="11526" width="14.7109375" style="436" customWidth="1"/>
    <col min="11527" max="11527" width="17.85546875" style="436" customWidth="1"/>
    <col min="11528" max="11528" width="14.7109375" style="436" customWidth="1"/>
    <col min="11529" max="11529" width="18" style="436" customWidth="1"/>
    <col min="11530" max="11530" width="14.5703125" style="436" customWidth="1"/>
    <col min="11531" max="11531" width="16.42578125" style="436" customWidth="1"/>
    <col min="11532" max="11532" width="15.5703125" style="436" customWidth="1"/>
    <col min="11533" max="11533" width="15.42578125" style="436" customWidth="1"/>
    <col min="11534" max="11534" width="14" style="436" customWidth="1"/>
    <col min="11535" max="11535" width="14.7109375" style="436" customWidth="1"/>
    <col min="11536" max="11536" width="31.7109375" style="436" customWidth="1"/>
    <col min="11537" max="11537" width="14.7109375" style="436" customWidth="1"/>
    <col min="11538" max="11776" width="11.42578125" style="436"/>
    <col min="11777" max="11777" width="18" style="436" customWidth="1"/>
    <col min="11778" max="11780" width="24.7109375" style="436" customWidth="1"/>
    <col min="11781" max="11782" width="14.7109375" style="436" customWidth="1"/>
    <col min="11783" max="11783" width="17.85546875" style="436" customWidth="1"/>
    <col min="11784" max="11784" width="14.7109375" style="436" customWidth="1"/>
    <col min="11785" max="11785" width="18" style="436" customWidth="1"/>
    <col min="11786" max="11786" width="14.5703125" style="436" customWidth="1"/>
    <col min="11787" max="11787" width="16.42578125" style="436" customWidth="1"/>
    <col min="11788" max="11788" width="15.5703125" style="436" customWidth="1"/>
    <col min="11789" max="11789" width="15.42578125" style="436" customWidth="1"/>
    <col min="11790" max="11790" width="14" style="436" customWidth="1"/>
    <col min="11791" max="11791" width="14.7109375" style="436" customWidth="1"/>
    <col min="11792" max="11792" width="31.7109375" style="436" customWidth="1"/>
    <col min="11793" max="11793" width="14.7109375" style="436" customWidth="1"/>
    <col min="11794" max="12032" width="11.42578125" style="436"/>
    <col min="12033" max="12033" width="18" style="436" customWidth="1"/>
    <col min="12034" max="12036" width="24.7109375" style="436" customWidth="1"/>
    <col min="12037" max="12038" width="14.7109375" style="436" customWidth="1"/>
    <col min="12039" max="12039" width="17.85546875" style="436" customWidth="1"/>
    <col min="12040" max="12040" width="14.7109375" style="436" customWidth="1"/>
    <col min="12041" max="12041" width="18" style="436" customWidth="1"/>
    <col min="12042" max="12042" width="14.5703125" style="436" customWidth="1"/>
    <col min="12043" max="12043" width="16.42578125" style="436" customWidth="1"/>
    <col min="12044" max="12044" width="15.5703125" style="436" customWidth="1"/>
    <col min="12045" max="12045" width="15.42578125" style="436" customWidth="1"/>
    <col min="12046" max="12046" width="14" style="436" customWidth="1"/>
    <col min="12047" max="12047" width="14.7109375" style="436" customWidth="1"/>
    <col min="12048" max="12048" width="31.7109375" style="436" customWidth="1"/>
    <col min="12049" max="12049" width="14.7109375" style="436" customWidth="1"/>
    <col min="12050" max="12288" width="11.42578125" style="436"/>
    <col min="12289" max="12289" width="18" style="436" customWidth="1"/>
    <col min="12290" max="12292" width="24.7109375" style="436" customWidth="1"/>
    <col min="12293" max="12294" width="14.7109375" style="436" customWidth="1"/>
    <col min="12295" max="12295" width="17.85546875" style="436" customWidth="1"/>
    <col min="12296" max="12296" width="14.7109375" style="436" customWidth="1"/>
    <col min="12297" max="12297" width="18" style="436" customWidth="1"/>
    <col min="12298" max="12298" width="14.5703125" style="436" customWidth="1"/>
    <col min="12299" max="12299" width="16.42578125" style="436" customWidth="1"/>
    <col min="12300" max="12300" width="15.5703125" style="436" customWidth="1"/>
    <col min="12301" max="12301" width="15.42578125" style="436" customWidth="1"/>
    <col min="12302" max="12302" width="14" style="436" customWidth="1"/>
    <col min="12303" max="12303" width="14.7109375" style="436" customWidth="1"/>
    <col min="12304" max="12304" width="31.7109375" style="436" customWidth="1"/>
    <col min="12305" max="12305" width="14.7109375" style="436" customWidth="1"/>
    <col min="12306" max="12544" width="11.42578125" style="436"/>
    <col min="12545" max="12545" width="18" style="436" customWidth="1"/>
    <col min="12546" max="12548" width="24.7109375" style="436" customWidth="1"/>
    <col min="12549" max="12550" width="14.7109375" style="436" customWidth="1"/>
    <col min="12551" max="12551" width="17.85546875" style="436" customWidth="1"/>
    <col min="12552" max="12552" width="14.7109375" style="436" customWidth="1"/>
    <col min="12553" max="12553" width="18" style="436" customWidth="1"/>
    <col min="12554" max="12554" width="14.5703125" style="436" customWidth="1"/>
    <col min="12555" max="12555" width="16.42578125" style="436" customWidth="1"/>
    <col min="12556" max="12556" width="15.5703125" style="436" customWidth="1"/>
    <col min="12557" max="12557" width="15.42578125" style="436" customWidth="1"/>
    <col min="12558" max="12558" width="14" style="436" customWidth="1"/>
    <col min="12559" max="12559" width="14.7109375" style="436" customWidth="1"/>
    <col min="12560" max="12560" width="31.7109375" style="436" customWidth="1"/>
    <col min="12561" max="12561" width="14.7109375" style="436" customWidth="1"/>
    <col min="12562" max="12800" width="11.42578125" style="436"/>
    <col min="12801" max="12801" width="18" style="436" customWidth="1"/>
    <col min="12802" max="12804" width="24.7109375" style="436" customWidth="1"/>
    <col min="12805" max="12806" width="14.7109375" style="436" customWidth="1"/>
    <col min="12807" max="12807" width="17.85546875" style="436" customWidth="1"/>
    <col min="12808" max="12808" width="14.7109375" style="436" customWidth="1"/>
    <col min="12809" max="12809" width="18" style="436" customWidth="1"/>
    <col min="12810" max="12810" width="14.5703125" style="436" customWidth="1"/>
    <col min="12811" max="12811" width="16.42578125" style="436" customWidth="1"/>
    <col min="12812" max="12812" width="15.5703125" style="436" customWidth="1"/>
    <col min="12813" max="12813" width="15.42578125" style="436" customWidth="1"/>
    <col min="12814" max="12814" width="14" style="436" customWidth="1"/>
    <col min="12815" max="12815" width="14.7109375" style="436" customWidth="1"/>
    <col min="12816" max="12816" width="31.7109375" style="436" customWidth="1"/>
    <col min="12817" max="12817" width="14.7109375" style="436" customWidth="1"/>
    <col min="12818" max="13056" width="11.42578125" style="436"/>
    <col min="13057" max="13057" width="18" style="436" customWidth="1"/>
    <col min="13058" max="13060" width="24.7109375" style="436" customWidth="1"/>
    <col min="13061" max="13062" width="14.7109375" style="436" customWidth="1"/>
    <col min="13063" max="13063" width="17.85546875" style="436" customWidth="1"/>
    <col min="13064" max="13064" width="14.7109375" style="436" customWidth="1"/>
    <col min="13065" max="13065" width="18" style="436" customWidth="1"/>
    <col min="13066" max="13066" width="14.5703125" style="436" customWidth="1"/>
    <col min="13067" max="13067" width="16.42578125" style="436" customWidth="1"/>
    <col min="13068" max="13068" width="15.5703125" style="436" customWidth="1"/>
    <col min="13069" max="13069" width="15.42578125" style="436" customWidth="1"/>
    <col min="13070" max="13070" width="14" style="436" customWidth="1"/>
    <col min="13071" max="13071" width="14.7109375" style="436" customWidth="1"/>
    <col min="13072" max="13072" width="31.7109375" style="436" customWidth="1"/>
    <col min="13073" max="13073" width="14.7109375" style="436" customWidth="1"/>
    <col min="13074" max="13312" width="11.42578125" style="436"/>
    <col min="13313" max="13313" width="18" style="436" customWidth="1"/>
    <col min="13314" max="13316" width="24.7109375" style="436" customWidth="1"/>
    <col min="13317" max="13318" width="14.7109375" style="436" customWidth="1"/>
    <col min="13319" max="13319" width="17.85546875" style="436" customWidth="1"/>
    <col min="13320" max="13320" width="14.7109375" style="436" customWidth="1"/>
    <col min="13321" max="13321" width="18" style="436" customWidth="1"/>
    <col min="13322" max="13322" width="14.5703125" style="436" customWidth="1"/>
    <col min="13323" max="13323" width="16.42578125" style="436" customWidth="1"/>
    <col min="13324" max="13324" width="15.5703125" style="436" customWidth="1"/>
    <col min="13325" max="13325" width="15.42578125" style="436" customWidth="1"/>
    <col min="13326" max="13326" width="14" style="436" customWidth="1"/>
    <col min="13327" max="13327" width="14.7109375" style="436" customWidth="1"/>
    <col min="13328" max="13328" width="31.7109375" style="436" customWidth="1"/>
    <col min="13329" max="13329" width="14.7109375" style="436" customWidth="1"/>
    <col min="13330" max="13568" width="11.42578125" style="436"/>
    <col min="13569" max="13569" width="18" style="436" customWidth="1"/>
    <col min="13570" max="13572" width="24.7109375" style="436" customWidth="1"/>
    <col min="13573" max="13574" width="14.7109375" style="436" customWidth="1"/>
    <col min="13575" max="13575" width="17.85546875" style="436" customWidth="1"/>
    <col min="13576" max="13576" width="14.7109375" style="436" customWidth="1"/>
    <col min="13577" max="13577" width="18" style="436" customWidth="1"/>
    <col min="13578" max="13578" width="14.5703125" style="436" customWidth="1"/>
    <col min="13579" max="13579" width="16.42578125" style="436" customWidth="1"/>
    <col min="13580" max="13580" width="15.5703125" style="436" customWidth="1"/>
    <col min="13581" max="13581" width="15.42578125" style="436" customWidth="1"/>
    <col min="13582" max="13582" width="14" style="436" customWidth="1"/>
    <col min="13583" max="13583" width="14.7109375" style="436" customWidth="1"/>
    <col min="13584" max="13584" width="31.7109375" style="436" customWidth="1"/>
    <col min="13585" max="13585" width="14.7109375" style="436" customWidth="1"/>
    <col min="13586" max="13824" width="11.42578125" style="436"/>
    <col min="13825" max="13825" width="18" style="436" customWidth="1"/>
    <col min="13826" max="13828" width="24.7109375" style="436" customWidth="1"/>
    <col min="13829" max="13830" width="14.7109375" style="436" customWidth="1"/>
    <col min="13831" max="13831" width="17.85546875" style="436" customWidth="1"/>
    <col min="13832" max="13832" width="14.7109375" style="436" customWidth="1"/>
    <col min="13833" max="13833" width="18" style="436" customWidth="1"/>
    <col min="13834" max="13834" width="14.5703125" style="436" customWidth="1"/>
    <col min="13835" max="13835" width="16.42578125" style="436" customWidth="1"/>
    <col min="13836" max="13836" width="15.5703125" style="436" customWidth="1"/>
    <col min="13837" max="13837" width="15.42578125" style="436" customWidth="1"/>
    <col min="13838" max="13838" width="14" style="436" customWidth="1"/>
    <col min="13839" max="13839" width="14.7109375" style="436" customWidth="1"/>
    <col min="13840" max="13840" width="31.7109375" style="436" customWidth="1"/>
    <col min="13841" max="13841" width="14.7109375" style="436" customWidth="1"/>
    <col min="13842" max="14080" width="11.42578125" style="436"/>
    <col min="14081" max="14081" width="18" style="436" customWidth="1"/>
    <col min="14082" max="14084" width="24.7109375" style="436" customWidth="1"/>
    <col min="14085" max="14086" width="14.7109375" style="436" customWidth="1"/>
    <col min="14087" max="14087" width="17.85546875" style="436" customWidth="1"/>
    <col min="14088" max="14088" width="14.7109375" style="436" customWidth="1"/>
    <col min="14089" max="14089" width="18" style="436" customWidth="1"/>
    <col min="14090" max="14090" width="14.5703125" style="436" customWidth="1"/>
    <col min="14091" max="14091" width="16.42578125" style="436" customWidth="1"/>
    <col min="14092" max="14092" width="15.5703125" style="436" customWidth="1"/>
    <col min="14093" max="14093" width="15.42578125" style="436" customWidth="1"/>
    <col min="14094" max="14094" width="14" style="436" customWidth="1"/>
    <col min="14095" max="14095" width="14.7109375" style="436" customWidth="1"/>
    <col min="14096" max="14096" width="31.7109375" style="436" customWidth="1"/>
    <col min="14097" max="14097" width="14.7109375" style="436" customWidth="1"/>
    <col min="14098" max="14336" width="11.42578125" style="436"/>
    <col min="14337" max="14337" width="18" style="436" customWidth="1"/>
    <col min="14338" max="14340" width="24.7109375" style="436" customWidth="1"/>
    <col min="14341" max="14342" width="14.7109375" style="436" customWidth="1"/>
    <col min="14343" max="14343" width="17.85546875" style="436" customWidth="1"/>
    <col min="14344" max="14344" width="14.7109375" style="436" customWidth="1"/>
    <col min="14345" max="14345" width="18" style="436" customWidth="1"/>
    <col min="14346" max="14346" width="14.5703125" style="436" customWidth="1"/>
    <col min="14347" max="14347" width="16.42578125" style="436" customWidth="1"/>
    <col min="14348" max="14348" width="15.5703125" style="436" customWidth="1"/>
    <col min="14349" max="14349" width="15.42578125" style="436" customWidth="1"/>
    <col min="14350" max="14350" width="14" style="436" customWidth="1"/>
    <col min="14351" max="14351" width="14.7109375" style="436" customWidth="1"/>
    <col min="14352" max="14352" width="31.7109375" style="436" customWidth="1"/>
    <col min="14353" max="14353" width="14.7109375" style="436" customWidth="1"/>
    <col min="14354" max="14592" width="11.42578125" style="436"/>
    <col min="14593" max="14593" width="18" style="436" customWidth="1"/>
    <col min="14594" max="14596" width="24.7109375" style="436" customWidth="1"/>
    <col min="14597" max="14598" width="14.7109375" style="436" customWidth="1"/>
    <col min="14599" max="14599" width="17.85546875" style="436" customWidth="1"/>
    <col min="14600" max="14600" width="14.7109375" style="436" customWidth="1"/>
    <col min="14601" max="14601" width="18" style="436" customWidth="1"/>
    <col min="14602" max="14602" width="14.5703125" style="436" customWidth="1"/>
    <col min="14603" max="14603" width="16.42578125" style="436" customWidth="1"/>
    <col min="14604" max="14604" width="15.5703125" style="436" customWidth="1"/>
    <col min="14605" max="14605" width="15.42578125" style="436" customWidth="1"/>
    <col min="14606" max="14606" width="14" style="436" customWidth="1"/>
    <col min="14607" max="14607" width="14.7109375" style="436" customWidth="1"/>
    <col min="14608" max="14608" width="31.7109375" style="436" customWidth="1"/>
    <col min="14609" max="14609" width="14.7109375" style="436" customWidth="1"/>
    <col min="14610" max="14848" width="11.42578125" style="436"/>
    <col min="14849" max="14849" width="18" style="436" customWidth="1"/>
    <col min="14850" max="14852" width="24.7109375" style="436" customWidth="1"/>
    <col min="14853" max="14854" width="14.7109375" style="436" customWidth="1"/>
    <col min="14855" max="14855" width="17.85546875" style="436" customWidth="1"/>
    <col min="14856" max="14856" width="14.7109375" style="436" customWidth="1"/>
    <col min="14857" max="14857" width="18" style="436" customWidth="1"/>
    <col min="14858" max="14858" width="14.5703125" style="436" customWidth="1"/>
    <col min="14859" max="14859" width="16.42578125" style="436" customWidth="1"/>
    <col min="14860" max="14860" width="15.5703125" style="436" customWidth="1"/>
    <col min="14861" max="14861" width="15.42578125" style="436" customWidth="1"/>
    <col min="14862" max="14862" width="14" style="436" customWidth="1"/>
    <col min="14863" max="14863" width="14.7109375" style="436" customWidth="1"/>
    <col min="14864" max="14864" width="31.7109375" style="436" customWidth="1"/>
    <col min="14865" max="14865" width="14.7109375" style="436" customWidth="1"/>
    <col min="14866" max="15104" width="11.42578125" style="436"/>
    <col min="15105" max="15105" width="18" style="436" customWidth="1"/>
    <col min="15106" max="15108" width="24.7109375" style="436" customWidth="1"/>
    <col min="15109" max="15110" width="14.7109375" style="436" customWidth="1"/>
    <col min="15111" max="15111" width="17.85546875" style="436" customWidth="1"/>
    <col min="15112" max="15112" width="14.7109375" style="436" customWidth="1"/>
    <col min="15113" max="15113" width="18" style="436" customWidth="1"/>
    <col min="15114" max="15114" width="14.5703125" style="436" customWidth="1"/>
    <col min="15115" max="15115" width="16.42578125" style="436" customWidth="1"/>
    <col min="15116" max="15116" width="15.5703125" style="436" customWidth="1"/>
    <col min="15117" max="15117" width="15.42578125" style="436" customWidth="1"/>
    <col min="15118" max="15118" width="14" style="436" customWidth="1"/>
    <col min="15119" max="15119" width="14.7109375" style="436" customWidth="1"/>
    <col min="15120" max="15120" width="31.7109375" style="436" customWidth="1"/>
    <col min="15121" max="15121" width="14.7109375" style="436" customWidth="1"/>
    <col min="15122" max="15360" width="11.42578125" style="436"/>
    <col min="15361" max="15361" width="18" style="436" customWidth="1"/>
    <col min="15362" max="15364" width="24.7109375" style="436" customWidth="1"/>
    <col min="15365" max="15366" width="14.7109375" style="436" customWidth="1"/>
    <col min="15367" max="15367" width="17.85546875" style="436" customWidth="1"/>
    <col min="15368" max="15368" width="14.7109375" style="436" customWidth="1"/>
    <col min="15369" max="15369" width="18" style="436" customWidth="1"/>
    <col min="15370" max="15370" width="14.5703125" style="436" customWidth="1"/>
    <col min="15371" max="15371" width="16.42578125" style="436" customWidth="1"/>
    <col min="15372" max="15372" width="15.5703125" style="436" customWidth="1"/>
    <col min="15373" max="15373" width="15.42578125" style="436" customWidth="1"/>
    <col min="15374" max="15374" width="14" style="436" customWidth="1"/>
    <col min="15375" max="15375" width="14.7109375" style="436" customWidth="1"/>
    <col min="15376" max="15376" width="31.7109375" style="436" customWidth="1"/>
    <col min="15377" max="15377" width="14.7109375" style="436" customWidth="1"/>
    <col min="15378" max="15616" width="11.42578125" style="436"/>
    <col min="15617" max="15617" width="18" style="436" customWidth="1"/>
    <col min="15618" max="15620" width="24.7109375" style="436" customWidth="1"/>
    <col min="15621" max="15622" width="14.7109375" style="436" customWidth="1"/>
    <col min="15623" max="15623" width="17.85546875" style="436" customWidth="1"/>
    <col min="15624" max="15624" width="14.7109375" style="436" customWidth="1"/>
    <col min="15625" max="15625" width="18" style="436" customWidth="1"/>
    <col min="15626" max="15626" width="14.5703125" style="436" customWidth="1"/>
    <col min="15627" max="15627" width="16.42578125" style="436" customWidth="1"/>
    <col min="15628" max="15628" width="15.5703125" style="436" customWidth="1"/>
    <col min="15629" max="15629" width="15.42578125" style="436" customWidth="1"/>
    <col min="15630" max="15630" width="14" style="436" customWidth="1"/>
    <col min="15631" max="15631" width="14.7109375" style="436" customWidth="1"/>
    <col min="15632" max="15632" width="31.7109375" style="436" customWidth="1"/>
    <col min="15633" max="15633" width="14.7109375" style="436" customWidth="1"/>
    <col min="15634" max="15872" width="11.42578125" style="436"/>
    <col min="15873" max="15873" width="18" style="436" customWidth="1"/>
    <col min="15874" max="15876" width="24.7109375" style="436" customWidth="1"/>
    <col min="15877" max="15878" width="14.7109375" style="436" customWidth="1"/>
    <col min="15879" max="15879" width="17.85546875" style="436" customWidth="1"/>
    <col min="15880" max="15880" width="14.7109375" style="436" customWidth="1"/>
    <col min="15881" max="15881" width="18" style="436" customWidth="1"/>
    <col min="15882" max="15882" width="14.5703125" style="436" customWidth="1"/>
    <col min="15883" max="15883" width="16.42578125" style="436" customWidth="1"/>
    <col min="15884" max="15884" width="15.5703125" style="436" customWidth="1"/>
    <col min="15885" max="15885" width="15.42578125" style="436" customWidth="1"/>
    <col min="15886" max="15886" width="14" style="436" customWidth="1"/>
    <col min="15887" max="15887" width="14.7109375" style="436" customWidth="1"/>
    <col min="15888" max="15888" width="31.7109375" style="436" customWidth="1"/>
    <col min="15889" max="15889" width="14.7109375" style="436" customWidth="1"/>
    <col min="15890" max="16128" width="11.42578125" style="436"/>
    <col min="16129" max="16129" width="18" style="436" customWidth="1"/>
    <col min="16130" max="16132" width="24.7109375" style="436" customWidth="1"/>
    <col min="16133" max="16134" width="14.7109375" style="436" customWidth="1"/>
    <col min="16135" max="16135" width="17.85546875" style="436" customWidth="1"/>
    <col min="16136" max="16136" width="14.7109375" style="436" customWidth="1"/>
    <col min="16137" max="16137" width="18" style="436" customWidth="1"/>
    <col min="16138" max="16138" width="14.5703125" style="436" customWidth="1"/>
    <col min="16139" max="16139" width="16.42578125" style="436" customWidth="1"/>
    <col min="16140" max="16140" width="15.5703125" style="436" customWidth="1"/>
    <col min="16141" max="16141" width="15.42578125" style="436" customWidth="1"/>
    <col min="16142" max="16142" width="14" style="436" customWidth="1"/>
    <col min="16143" max="16143" width="14.7109375" style="436" customWidth="1"/>
    <col min="16144" max="16144" width="31.7109375" style="436" customWidth="1"/>
    <col min="16145" max="16145" width="14.7109375" style="436" customWidth="1"/>
    <col min="16146" max="16384" width="11.42578125" style="436"/>
  </cols>
  <sheetData>
    <row r="1" spans="1:20" s="303" customFormat="1" x14ac:dyDescent="0.25">
      <c r="A1" s="1624"/>
      <c r="B1" s="1620" t="s">
        <v>0</v>
      </c>
      <c r="C1" s="1620"/>
      <c r="D1" s="1620"/>
      <c r="E1" s="1245" t="s">
        <v>1</v>
      </c>
      <c r="F1" s="1658" t="s">
        <v>2</v>
      </c>
      <c r="G1" s="1658"/>
      <c r="H1" s="1624"/>
      <c r="I1" s="1624"/>
      <c r="J1" s="1777" t="s">
        <v>0</v>
      </c>
      <c r="K1" s="1778"/>
      <c r="L1" s="1778"/>
      <c r="M1" s="1778"/>
      <c r="N1" s="1779"/>
      <c r="O1" s="1245" t="s">
        <v>1</v>
      </c>
      <c r="P1" s="1247" t="s">
        <v>2</v>
      </c>
      <c r="Q1" s="1624"/>
    </row>
    <row r="2" spans="1:20" s="303" customFormat="1" x14ac:dyDescent="0.25">
      <c r="A2" s="1624"/>
      <c r="B2" s="1620"/>
      <c r="C2" s="1620"/>
      <c r="D2" s="1620"/>
      <c r="E2" s="1669" t="s">
        <v>3</v>
      </c>
      <c r="F2" s="1669" t="s">
        <v>4</v>
      </c>
      <c r="G2" s="1669"/>
      <c r="H2" s="1624"/>
      <c r="I2" s="1624"/>
      <c r="J2" s="1765"/>
      <c r="K2" s="1766"/>
      <c r="L2" s="1766"/>
      <c r="M2" s="1766"/>
      <c r="N2" s="1767"/>
      <c r="O2" s="1669" t="s">
        <v>3</v>
      </c>
      <c r="P2" s="1246" t="s">
        <v>4</v>
      </c>
      <c r="Q2" s="1624"/>
    </row>
    <row r="3" spans="1:20" s="303" customFormat="1" x14ac:dyDescent="0.25">
      <c r="A3" s="1624"/>
      <c r="B3" s="1620"/>
      <c r="C3" s="1620"/>
      <c r="D3" s="1620"/>
      <c r="E3" s="1669"/>
      <c r="F3" s="1658" t="s">
        <v>5</v>
      </c>
      <c r="G3" s="1658"/>
      <c r="H3" s="1624"/>
      <c r="I3" s="1624"/>
      <c r="J3" s="1765"/>
      <c r="K3" s="1766"/>
      <c r="L3" s="1766"/>
      <c r="M3" s="1766"/>
      <c r="N3" s="1767"/>
      <c r="O3" s="1669"/>
      <c r="P3" s="1246" t="s">
        <v>5</v>
      </c>
      <c r="Q3" s="1624"/>
    </row>
    <row r="4" spans="1:20" s="303" customFormat="1" x14ac:dyDescent="0.25">
      <c r="A4" s="1624"/>
      <c r="B4" s="1620"/>
      <c r="C4" s="1620"/>
      <c r="D4" s="1620"/>
      <c r="E4" s="1245" t="s">
        <v>6</v>
      </c>
      <c r="F4" s="1669" t="s">
        <v>4</v>
      </c>
      <c r="G4" s="1669"/>
      <c r="H4" s="1624"/>
      <c r="I4" s="1624"/>
      <c r="J4" s="1765"/>
      <c r="K4" s="1766"/>
      <c r="L4" s="1766"/>
      <c r="M4" s="1766"/>
      <c r="N4" s="1767"/>
      <c r="O4" s="1245" t="s">
        <v>6</v>
      </c>
      <c r="P4" s="1246" t="s">
        <v>4</v>
      </c>
      <c r="Q4" s="1624"/>
    </row>
    <row r="5" spans="1:20" s="303" customFormat="1" x14ac:dyDescent="0.25">
      <c r="A5" s="1624"/>
      <c r="B5" s="1620"/>
      <c r="C5" s="1620"/>
      <c r="D5" s="1620"/>
      <c r="E5" s="917" t="s">
        <v>7</v>
      </c>
      <c r="F5" s="1658" t="s">
        <v>8</v>
      </c>
      <c r="G5" s="1658"/>
      <c r="H5" s="1624"/>
      <c r="I5" s="1624"/>
      <c r="J5" s="1768"/>
      <c r="K5" s="1769"/>
      <c r="L5" s="1769"/>
      <c r="M5" s="1769"/>
      <c r="N5" s="1770"/>
      <c r="O5" s="917" t="s">
        <v>7</v>
      </c>
      <c r="P5" s="1247" t="s">
        <v>9</v>
      </c>
      <c r="Q5" s="1624"/>
    </row>
    <row r="6" spans="1:20" s="303" customFormat="1" x14ac:dyDescent="0.25">
      <c r="B6" s="304"/>
      <c r="C6" s="304"/>
      <c r="D6" s="304"/>
    </row>
    <row r="7" spans="1:20" s="161" customFormat="1" ht="63" x14ac:dyDescent="0.25">
      <c r="A7" s="337" t="s">
        <v>10</v>
      </c>
      <c r="B7" s="337" t="s">
        <v>11</v>
      </c>
      <c r="C7" s="337" t="s">
        <v>12</v>
      </c>
      <c r="D7" s="337" t="s">
        <v>13</v>
      </c>
      <c r="E7" s="337" t="s">
        <v>14</v>
      </c>
      <c r="F7" s="337" t="s">
        <v>15</v>
      </c>
      <c r="G7" s="338" t="s">
        <v>16</v>
      </c>
      <c r="H7" s="337" t="s">
        <v>17</v>
      </c>
      <c r="I7" s="337" t="s">
        <v>18</v>
      </c>
      <c r="J7" s="337" t="s">
        <v>19</v>
      </c>
      <c r="K7" s="337" t="s">
        <v>20</v>
      </c>
      <c r="L7" s="337" t="s">
        <v>21</v>
      </c>
      <c r="M7" s="337" t="s">
        <v>22</v>
      </c>
      <c r="N7" s="337" t="s">
        <v>23</v>
      </c>
      <c r="O7" s="338" t="s">
        <v>24</v>
      </c>
      <c r="P7" s="337" t="s">
        <v>25</v>
      </c>
      <c r="Q7" s="337" t="s">
        <v>26</v>
      </c>
    </row>
    <row r="8" spans="1:20" s="340" customFormat="1" ht="63.75" x14ac:dyDescent="0.25">
      <c r="A8" s="364"/>
      <c r="B8" s="8" t="s">
        <v>32</v>
      </c>
      <c r="C8" s="9" t="s">
        <v>33</v>
      </c>
      <c r="D8" s="10">
        <v>4370000</v>
      </c>
      <c r="E8" s="11">
        <v>1</v>
      </c>
      <c r="F8" s="9" t="s">
        <v>27</v>
      </c>
      <c r="G8" s="12">
        <v>42917</v>
      </c>
      <c r="H8" s="339" t="s">
        <v>34</v>
      </c>
      <c r="I8" s="9" t="s">
        <v>29</v>
      </c>
      <c r="J8" s="9" t="s">
        <v>49</v>
      </c>
      <c r="K8" s="9" t="s">
        <v>48</v>
      </c>
      <c r="L8" s="14">
        <f>SUM(D8*E8)</f>
        <v>4370000</v>
      </c>
      <c r="M8" s="14">
        <f>SUM(D8*E8)</f>
        <v>4370000</v>
      </c>
      <c r="N8" s="339" t="s">
        <v>30</v>
      </c>
      <c r="O8" s="339" t="s">
        <v>30</v>
      </c>
      <c r="P8" s="905" t="s">
        <v>51</v>
      </c>
      <c r="Q8" s="339" t="s">
        <v>31</v>
      </c>
    </row>
    <row r="9" spans="1:20" s="340" customFormat="1" ht="63.75" x14ac:dyDescent="0.25">
      <c r="A9" s="364"/>
      <c r="B9" s="8" t="s">
        <v>35</v>
      </c>
      <c r="C9" s="9" t="s">
        <v>36</v>
      </c>
      <c r="D9" s="10">
        <v>11456160</v>
      </c>
      <c r="E9" s="11">
        <v>2</v>
      </c>
      <c r="F9" s="9" t="s">
        <v>27</v>
      </c>
      <c r="G9" s="12">
        <v>42736</v>
      </c>
      <c r="H9" s="339" t="s">
        <v>917</v>
      </c>
      <c r="I9" s="9" t="s">
        <v>29</v>
      </c>
      <c r="J9" s="9" t="s">
        <v>49</v>
      </c>
      <c r="K9" s="9" t="s">
        <v>48</v>
      </c>
      <c r="L9" s="14">
        <f>SUM(D9*E9)</f>
        <v>22912320</v>
      </c>
      <c r="M9" s="14">
        <f>SUM(D9*E9)</f>
        <v>22912320</v>
      </c>
      <c r="N9" s="339" t="s">
        <v>30</v>
      </c>
      <c r="O9" s="339" t="s">
        <v>30</v>
      </c>
      <c r="P9" s="905" t="s">
        <v>51</v>
      </c>
      <c r="Q9" s="339" t="s">
        <v>31</v>
      </c>
    </row>
    <row r="10" spans="1:20" s="340" customFormat="1" ht="63.75" x14ac:dyDescent="0.25">
      <c r="A10" s="364"/>
      <c r="B10" s="279" t="s">
        <v>37</v>
      </c>
      <c r="C10" s="9" t="s">
        <v>38</v>
      </c>
      <c r="D10" s="10">
        <v>16000000</v>
      </c>
      <c r="E10" s="11">
        <v>1</v>
      </c>
      <c r="F10" s="9" t="s">
        <v>27</v>
      </c>
      <c r="G10" s="12">
        <v>42736</v>
      </c>
      <c r="H10" s="339" t="s">
        <v>28</v>
      </c>
      <c r="I10" s="9" t="s">
        <v>29</v>
      </c>
      <c r="J10" s="9" t="s">
        <v>39</v>
      </c>
      <c r="K10" s="9" t="s">
        <v>40</v>
      </c>
      <c r="L10" s="14">
        <v>16000000</v>
      </c>
      <c r="M10" s="14">
        <v>16000000</v>
      </c>
      <c r="N10" s="339" t="s">
        <v>30</v>
      </c>
      <c r="O10" s="339" t="s">
        <v>30</v>
      </c>
      <c r="P10" s="905" t="s">
        <v>51</v>
      </c>
      <c r="Q10" s="339" t="s">
        <v>31</v>
      </c>
    </row>
    <row r="11" spans="1:20" s="340" customFormat="1" ht="63.75" x14ac:dyDescent="0.25">
      <c r="A11" s="364"/>
      <c r="B11" s="8" t="s">
        <v>41</v>
      </c>
      <c r="C11" s="9" t="s">
        <v>42</v>
      </c>
      <c r="D11" s="10">
        <v>900000</v>
      </c>
      <c r="E11" s="11">
        <v>1</v>
      </c>
      <c r="F11" s="9" t="s">
        <v>27</v>
      </c>
      <c r="G11" s="12">
        <v>42917</v>
      </c>
      <c r="H11" s="339" t="s">
        <v>28</v>
      </c>
      <c r="I11" s="9" t="s">
        <v>29</v>
      </c>
      <c r="J11" s="9" t="s">
        <v>43</v>
      </c>
      <c r="K11" s="9" t="s">
        <v>44</v>
      </c>
      <c r="L11" s="14">
        <v>900000</v>
      </c>
      <c r="M11" s="14">
        <v>900000</v>
      </c>
      <c r="N11" s="339" t="s">
        <v>30</v>
      </c>
      <c r="O11" s="339" t="s">
        <v>30</v>
      </c>
      <c r="P11" s="905" t="s">
        <v>51</v>
      </c>
      <c r="Q11" s="339" t="s">
        <v>31</v>
      </c>
    </row>
    <row r="12" spans="1:20" s="370" customFormat="1" ht="15.75" x14ac:dyDescent="0.3">
      <c r="A12" s="1643" t="s">
        <v>45</v>
      </c>
      <c r="B12" s="1644"/>
      <c r="C12" s="1644"/>
      <c r="D12" s="1644"/>
      <c r="E12" s="1644"/>
      <c r="F12" s="1644"/>
      <c r="G12" s="1644"/>
      <c r="H12" s="1645"/>
      <c r="I12" s="1643" t="s">
        <v>45</v>
      </c>
      <c r="J12" s="1644"/>
      <c r="K12" s="1645"/>
      <c r="L12" s="365">
        <f>SUM(L8+L9+L10+L11)</f>
        <v>44182320</v>
      </c>
      <c r="M12" s="366">
        <f>SUM(M8+M9+M10+M11)</f>
        <v>44182320</v>
      </c>
      <c r="N12" s="367"/>
      <c r="O12" s="367"/>
      <c r="P12" s="368"/>
      <c r="Q12" s="369"/>
    </row>
    <row r="13" spans="1:20" s="373" customFormat="1" ht="15.75" x14ac:dyDescent="0.3">
      <c r="A13" s="903"/>
      <c r="B13" s="903"/>
      <c r="C13" s="904"/>
      <c r="D13" s="903"/>
      <c r="E13" s="903"/>
      <c r="F13" s="903"/>
      <c r="G13" s="903"/>
      <c r="H13" s="903"/>
      <c r="I13" s="903"/>
      <c r="J13" s="903"/>
      <c r="K13" s="903"/>
      <c r="L13" s="903"/>
      <c r="M13" s="903"/>
      <c r="N13" s="903"/>
      <c r="O13" s="903"/>
      <c r="P13" s="903"/>
      <c r="Q13" s="903"/>
    </row>
    <row r="14" spans="1:20" x14ac:dyDescent="0.25">
      <c r="O14" s="341"/>
      <c r="P14" s="341"/>
      <c r="Q14" s="341"/>
      <c r="R14" s="341"/>
      <c r="S14" s="341"/>
      <c r="T14" s="341"/>
    </row>
    <row r="15" spans="1:20" ht="16.5" x14ac:dyDescent="0.3">
      <c r="A15" s="1695" t="s">
        <v>2</v>
      </c>
      <c r="B15" s="1695"/>
      <c r="C15" s="1780" t="s">
        <v>329</v>
      </c>
      <c r="D15" s="1781"/>
      <c r="E15" s="971"/>
      <c r="F15" s="903"/>
      <c r="G15" s="903"/>
      <c r="H15" s="903"/>
      <c r="I15" s="972" t="s">
        <v>328</v>
      </c>
      <c r="J15" s="1760" t="s">
        <v>919</v>
      </c>
      <c r="K15" s="1760"/>
      <c r="L15" s="1760"/>
      <c r="M15" s="973"/>
      <c r="O15" s="341"/>
      <c r="P15" s="341"/>
      <c r="Q15" s="341"/>
      <c r="R15" s="341"/>
      <c r="S15" s="341"/>
      <c r="T15" s="341"/>
    </row>
    <row r="16" spans="1:20" ht="16.5" x14ac:dyDescent="0.3">
      <c r="A16" s="1695"/>
      <c r="B16" s="1695"/>
      <c r="C16" s="1758"/>
      <c r="D16" s="1759"/>
      <c r="E16" s="971"/>
      <c r="F16" s="903"/>
      <c r="G16" s="903"/>
      <c r="H16" s="903"/>
      <c r="I16" s="974"/>
      <c r="J16" s="1761" t="s">
        <v>913</v>
      </c>
      <c r="K16" s="1761"/>
      <c r="L16" s="1761"/>
      <c r="M16" s="1761"/>
      <c r="O16" s="341"/>
      <c r="P16" s="341"/>
      <c r="Q16" s="341"/>
      <c r="R16" s="341"/>
      <c r="S16" s="341"/>
      <c r="T16" s="341"/>
    </row>
    <row r="17" spans="1:13" ht="15.75" x14ac:dyDescent="0.3">
      <c r="A17" s="903"/>
      <c r="B17" s="903"/>
      <c r="C17" s="904"/>
      <c r="D17" s="903"/>
      <c r="E17" s="903"/>
      <c r="F17" s="903"/>
      <c r="G17" s="903"/>
      <c r="H17" s="903"/>
      <c r="I17" s="975"/>
      <c r="J17" s="975"/>
      <c r="K17" s="975"/>
      <c r="L17" s="975"/>
      <c r="M17" s="975"/>
    </row>
    <row r="18" spans="1:13" ht="15" x14ac:dyDescent="0.25">
      <c r="A18" s="902"/>
      <c r="B18" s="902"/>
      <c r="C18" s="436"/>
      <c r="D18" s="902"/>
      <c r="E18" s="902"/>
      <c r="F18" s="341"/>
      <c r="G18" s="341"/>
      <c r="H18" s="341"/>
      <c r="I18" s="88"/>
      <c r="J18" s="88"/>
      <c r="K18" s="88"/>
      <c r="L18" s="88"/>
      <c r="M18" s="88"/>
    </row>
    <row r="19" spans="1:13" ht="15" x14ac:dyDescent="0.25">
      <c r="A19" s="902"/>
      <c r="B19" s="902"/>
      <c r="C19" s="342"/>
      <c r="D19" s="902"/>
      <c r="E19" s="902"/>
      <c r="F19" s="902"/>
      <c r="G19" s="902"/>
      <c r="H19" s="902"/>
      <c r="I19" s="977"/>
      <c r="J19" s="977"/>
      <c r="K19" s="977"/>
      <c r="L19" s="977"/>
      <c r="M19" s="977"/>
    </row>
    <row r="20" spans="1:13" ht="45" x14ac:dyDescent="0.25">
      <c r="A20" s="902"/>
      <c r="B20" s="907" t="s">
        <v>866</v>
      </c>
      <c r="C20" s="908" t="s">
        <v>870</v>
      </c>
      <c r="D20" s="907" t="s">
        <v>869</v>
      </c>
      <c r="E20" s="902"/>
      <c r="F20" s="902"/>
      <c r="G20" s="902"/>
      <c r="H20" s="902"/>
      <c r="I20" s="977"/>
      <c r="J20" s="977"/>
      <c r="K20" s="977"/>
      <c r="L20" s="977"/>
      <c r="M20" s="977"/>
    </row>
    <row r="21" spans="1:13" ht="45" x14ac:dyDescent="0.25">
      <c r="A21" s="902"/>
      <c r="B21" s="978" t="s">
        <v>914</v>
      </c>
      <c r="C21" s="282">
        <v>27282320</v>
      </c>
      <c r="D21" s="907"/>
      <c r="E21" s="902"/>
      <c r="F21" s="902"/>
      <c r="G21" s="902"/>
      <c r="H21" s="902"/>
      <c r="I21" s="977"/>
      <c r="J21" s="977"/>
      <c r="K21" s="977"/>
      <c r="L21" s="977"/>
      <c r="M21" s="977"/>
    </row>
    <row r="22" spans="1:13" ht="30" x14ac:dyDescent="0.25">
      <c r="A22" s="902"/>
      <c r="B22" s="978" t="s">
        <v>915</v>
      </c>
      <c r="C22" s="911">
        <v>16000000</v>
      </c>
      <c r="D22" s="906"/>
      <c r="E22" s="902"/>
      <c r="F22" s="902"/>
      <c r="G22" s="902"/>
      <c r="H22" s="902"/>
      <c r="I22" s="977"/>
      <c r="J22" s="977"/>
      <c r="K22" s="977"/>
      <c r="L22" s="977"/>
      <c r="M22" s="977"/>
    </row>
    <row r="23" spans="1:13" ht="30" x14ac:dyDescent="0.25">
      <c r="A23" s="902"/>
      <c r="B23" s="978" t="s">
        <v>1708</v>
      </c>
      <c r="C23" s="911">
        <v>900000</v>
      </c>
      <c r="D23" s="906"/>
      <c r="E23" s="902"/>
      <c r="F23" s="902"/>
      <c r="G23" s="902"/>
      <c r="H23" s="902"/>
      <c r="I23" s="977"/>
      <c r="J23" s="977"/>
      <c r="K23" s="977"/>
      <c r="L23" s="977"/>
      <c r="M23" s="977"/>
    </row>
    <row r="24" spans="1:13" ht="18.75" x14ac:dyDescent="0.25">
      <c r="A24" s="902"/>
      <c r="B24" s="909" t="s">
        <v>758</v>
      </c>
      <c r="C24" s="910">
        <f>SUM(C21+C22+C23)</f>
        <v>44182320</v>
      </c>
      <c r="D24" s="906"/>
      <c r="E24" s="902"/>
      <c r="F24" s="902"/>
      <c r="G24" s="902"/>
      <c r="H24" s="902"/>
      <c r="I24" s="902"/>
      <c r="J24" s="902"/>
      <c r="K24" s="902"/>
      <c r="L24" s="902"/>
      <c r="M24" s="902"/>
    </row>
    <row r="25" spans="1:13" ht="15" x14ac:dyDescent="0.25">
      <c r="A25" s="902"/>
      <c r="B25" s="902"/>
      <c r="C25" s="902"/>
      <c r="D25" s="902"/>
      <c r="E25" s="902"/>
      <c r="F25" s="902"/>
      <c r="G25" s="902"/>
      <c r="H25" s="902"/>
      <c r="I25" s="902"/>
      <c r="J25" s="902"/>
      <c r="K25" s="902"/>
      <c r="L25" s="902"/>
      <c r="M25" s="902"/>
    </row>
    <row r="26" spans="1:13" ht="15" x14ac:dyDescent="0.25">
      <c r="A26" s="902"/>
      <c r="B26" s="902"/>
      <c r="C26" s="902"/>
      <c r="D26" s="902"/>
      <c r="E26" s="902"/>
      <c r="F26" s="902"/>
      <c r="G26" s="902"/>
      <c r="H26" s="902"/>
      <c r="I26" s="902"/>
      <c r="J26" s="902"/>
      <c r="K26" s="902"/>
      <c r="L26" s="902"/>
      <c r="M26" s="902"/>
    </row>
  </sheetData>
  <protectedRanges>
    <protectedRange sqref="L12:P12 L8:O11" name="Rango1_1_1"/>
  </protectedRanges>
  <mergeCells count="19">
    <mergeCell ref="A12:H12"/>
    <mergeCell ref="I12:K12"/>
    <mergeCell ref="A15:B16"/>
    <mergeCell ref="C15:D16"/>
    <mergeCell ref="J15:L15"/>
    <mergeCell ref="J16:M16"/>
    <mergeCell ref="Q1:Q5"/>
    <mergeCell ref="E2:E3"/>
    <mergeCell ref="F2:G2"/>
    <mergeCell ref="O2:O3"/>
    <mergeCell ref="F3:G3"/>
    <mergeCell ref="F4:G4"/>
    <mergeCell ref="F5:G5"/>
    <mergeCell ref="J1:N5"/>
    <mergeCell ref="A1:A5"/>
    <mergeCell ref="B1:D5"/>
    <mergeCell ref="F1:G1"/>
    <mergeCell ref="H1:H5"/>
    <mergeCell ref="I1:I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8"/>
  <sheetViews>
    <sheetView topLeftCell="A90" workbookViewId="0">
      <selection activeCell="B137" sqref="B137"/>
    </sheetView>
  </sheetViews>
  <sheetFormatPr baseColWidth="10" defaultRowHeight="13.5" x14ac:dyDescent="0.25"/>
  <cols>
    <col min="1" max="1" width="17.7109375" style="26" customWidth="1"/>
    <col min="2" max="2" width="28.42578125" style="26" customWidth="1"/>
    <col min="3" max="3" width="21.5703125" style="27" customWidth="1"/>
    <col min="4" max="4" width="12" style="26" customWidth="1"/>
    <col min="5" max="5" width="11" style="26" customWidth="1"/>
    <col min="6" max="6" width="14.7109375" style="26" customWidth="1"/>
    <col min="7" max="7" width="15.5703125" style="26" customWidth="1"/>
    <col min="8" max="8" width="12.85546875" style="26" customWidth="1"/>
    <col min="9" max="9" width="16.140625" style="26" customWidth="1"/>
    <col min="10" max="10" width="13.140625" style="26" customWidth="1"/>
    <col min="11" max="11" width="14.85546875" style="26" customWidth="1"/>
    <col min="12" max="12" width="20.42578125" style="1099" bestFit="1" customWidth="1"/>
    <col min="13" max="13" width="18.42578125" style="26" customWidth="1"/>
    <col min="14" max="14" width="12.42578125" style="26" customWidth="1"/>
    <col min="15" max="15" width="11.42578125" style="26" customWidth="1"/>
    <col min="16" max="16" width="26.5703125" style="26" customWidth="1"/>
    <col min="17" max="17" width="11.42578125" style="26" customWidth="1"/>
    <col min="18" max="256" width="11.42578125" style="26"/>
    <col min="257" max="257" width="18" style="26" customWidth="1"/>
    <col min="258" max="260" width="24.7109375" style="26" customWidth="1"/>
    <col min="261" max="262" width="14.7109375" style="26" customWidth="1"/>
    <col min="263" max="263" width="17.85546875" style="26" customWidth="1"/>
    <col min="264" max="264" width="14.7109375" style="26" customWidth="1"/>
    <col min="265" max="265" width="18" style="26" customWidth="1"/>
    <col min="266" max="266" width="14.5703125" style="26" customWidth="1"/>
    <col min="267" max="267" width="16.42578125" style="26" customWidth="1"/>
    <col min="268" max="268" width="15.5703125" style="26" customWidth="1"/>
    <col min="269" max="269" width="15.42578125" style="26" customWidth="1"/>
    <col min="270" max="270" width="14" style="26" customWidth="1"/>
    <col min="271" max="271" width="14.7109375" style="26" customWidth="1"/>
    <col min="272" max="272" width="31.7109375" style="26" customWidth="1"/>
    <col min="273" max="273" width="14.7109375" style="26" customWidth="1"/>
    <col min="274" max="512" width="11.42578125" style="26"/>
    <col min="513" max="513" width="18" style="26" customWidth="1"/>
    <col min="514" max="516" width="24.7109375" style="26" customWidth="1"/>
    <col min="517" max="518" width="14.7109375" style="26" customWidth="1"/>
    <col min="519" max="519" width="17.85546875" style="26" customWidth="1"/>
    <col min="520" max="520" width="14.7109375" style="26" customWidth="1"/>
    <col min="521" max="521" width="18" style="26" customWidth="1"/>
    <col min="522" max="522" width="14.5703125" style="26" customWidth="1"/>
    <col min="523" max="523" width="16.42578125" style="26" customWidth="1"/>
    <col min="524" max="524" width="15.5703125" style="26" customWidth="1"/>
    <col min="525" max="525" width="15.42578125" style="26" customWidth="1"/>
    <col min="526" max="526" width="14" style="26" customWidth="1"/>
    <col min="527" max="527" width="14.7109375" style="26" customWidth="1"/>
    <col min="528" max="528" width="31.7109375" style="26" customWidth="1"/>
    <col min="529" max="529" width="14.7109375" style="26" customWidth="1"/>
    <col min="530" max="768" width="11.42578125" style="26"/>
    <col min="769" max="769" width="18" style="26" customWidth="1"/>
    <col min="770" max="772" width="24.7109375" style="26" customWidth="1"/>
    <col min="773" max="774" width="14.7109375" style="26" customWidth="1"/>
    <col min="775" max="775" width="17.85546875" style="26" customWidth="1"/>
    <col min="776" max="776" width="14.7109375" style="26" customWidth="1"/>
    <col min="777" max="777" width="18" style="26" customWidth="1"/>
    <col min="778" max="778" width="14.5703125" style="26" customWidth="1"/>
    <col min="779" max="779" width="16.42578125" style="26" customWidth="1"/>
    <col min="780" max="780" width="15.5703125" style="26" customWidth="1"/>
    <col min="781" max="781" width="15.42578125" style="26" customWidth="1"/>
    <col min="782" max="782" width="14" style="26" customWidth="1"/>
    <col min="783" max="783" width="14.7109375" style="26" customWidth="1"/>
    <col min="784" max="784" width="31.7109375" style="26" customWidth="1"/>
    <col min="785" max="785" width="14.7109375" style="26" customWidth="1"/>
    <col min="786" max="1024" width="11.42578125" style="26"/>
    <col min="1025" max="1025" width="18" style="26" customWidth="1"/>
    <col min="1026" max="1028" width="24.7109375" style="26" customWidth="1"/>
    <col min="1029" max="1030" width="14.7109375" style="26" customWidth="1"/>
    <col min="1031" max="1031" width="17.85546875" style="26" customWidth="1"/>
    <col min="1032" max="1032" width="14.7109375" style="26" customWidth="1"/>
    <col min="1033" max="1033" width="18" style="26" customWidth="1"/>
    <col min="1034" max="1034" width="14.5703125" style="26" customWidth="1"/>
    <col min="1035" max="1035" width="16.42578125" style="26" customWidth="1"/>
    <col min="1036" max="1036" width="15.5703125" style="26" customWidth="1"/>
    <col min="1037" max="1037" width="15.42578125" style="26" customWidth="1"/>
    <col min="1038" max="1038" width="14" style="26" customWidth="1"/>
    <col min="1039" max="1039" width="14.7109375" style="26" customWidth="1"/>
    <col min="1040" max="1040" width="31.7109375" style="26" customWidth="1"/>
    <col min="1041" max="1041" width="14.7109375" style="26" customWidth="1"/>
    <col min="1042" max="1280" width="11.42578125" style="26"/>
    <col min="1281" max="1281" width="18" style="26" customWidth="1"/>
    <col min="1282" max="1284" width="24.7109375" style="26" customWidth="1"/>
    <col min="1285" max="1286" width="14.7109375" style="26" customWidth="1"/>
    <col min="1287" max="1287" width="17.85546875" style="26" customWidth="1"/>
    <col min="1288" max="1288" width="14.7109375" style="26" customWidth="1"/>
    <col min="1289" max="1289" width="18" style="26" customWidth="1"/>
    <col min="1290" max="1290" width="14.5703125" style="26" customWidth="1"/>
    <col min="1291" max="1291" width="16.42578125" style="26" customWidth="1"/>
    <col min="1292" max="1292" width="15.5703125" style="26" customWidth="1"/>
    <col min="1293" max="1293" width="15.42578125" style="26" customWidth="1"/>
    <col min="1294" max="1294" width="14" style="26" customWidth="1"/>
    <col min="1295" max="1295" width="14.7109375" style="26" customWidth="1"/>
    <col min="1296" max="1296" width="31.7109375" style="26" customWidth="1"/>
    <col min="1297" max="1297" width="14.7109375" style="26" customWidth="1"/>
    <col min="1298" max="1536" width="11.42578125" style="26"/>
    <col min="1537" max="1537" width="18" style="26" customWidth="1"/>
    <col min="1538" max="1540" width="24.7109375" style="26" customWidth="1"/>
    <col min="1541" max="1542" width="14.7109375" style="26" customWidth="1"/>
    <col min="1543" max="1543" width="17.85546875" style="26" customWidth="1"/>
    <col min="1544" max="1544" width="14.7109375" style="26" customWidth="1"/>
    <col min="1545" max="1545" width="18" style="26" customWidth="1"/>
    <col min="1546" max="1546" width="14.5703125" style="26" customWidth="1"/>
    <col min="1547" max="1547" width="16.42578125" style="26" customWidth="1"/>
    <col min="1548" max="1548" width="15.5703125" style="26" customWidth="1"/>
    <col min="1549" max="1549" width="15.42578125" style="26" customWidth="1"/>
    <col min="1550" max="1550" width="14" style="26" customWidth="1"/>
    <col min="1551" max="1551" width="14.7109375" style="26" customWidth="1"/>
    <col min="1552" max="1552" width="31.7109375" style="26" customWidth="1"/>
    <col min="1553" max="1553" width="14.7109375" style="26" customWidth="1"/>
    <col min="1554" max="1792" width="11.42578125" style="26"/>
    <col min="1793" max="1793" width="18" style="26" customWidth="1"/>
    <col min="1794" max="1796" width="24.7109375" style="26" customWidth="1"/>
    <col min="1797" max="1798" width="14.7109375" style="26" customWidth="1"/>
    <col min="1799" max="1799" width="17.85546875" style="26" customWidth="1"/>
    <col min="1800" max="1800" width="14.7109375" style="26" customWidth="1"/>
    <col min="1801" max="1801" width="18" style="26" customWidth="1"/>
    <col min="1802" max="1802" width="14.5703125" style="26" customWidth="1"/>
    <col min="1803" max="1803" width="16.42578125" style="26" customWidth="1"/>
    <col min="1804" max="1804" width="15.5703125" style="26" customWidth="1"/>
    <col min="1805" max="1805" width="15.42578125" style="26" customWidth="1"/>
    <col min="1806" max="1806" width="14" style="26" customWidth="1"/>
    <col min="1807" max="1807" width="14.7109375" style="26" customWidth="1"/>
    <col min="1808" max="1808" width="31.7109375" style="26" customWidth="1"/>
    <col min="1809" max="1809" width="14.7109375" style="26" customWidth="1"/>
    <col min="1810" max="2048" width="11.42578125" style="26"/>
    <col min="2049" max="2049" width="18" style="26" customWidth="1"/>
    <col min="2050" max="2052" width="24.7109375" style="26" customWidth="1"/>
    <col min="2053" max="2054" width="14.7109375" style="26" customWidth="1"/>
    <col min="2055" max="2055" width="17.85546875" style="26" customWidth="1"/>
    <col min="2056" max="2056" width="14.7109375" style="26" customWidth="1"/>
    <col min="2057" max="2057" width="18" style="26" customWidth="1"/>
    <col min="2058" max="2058" width="14.5703125" style="26" customWidth="1"/>
    <col min="2059" max="2059" width="16.42578125" style="26" customWidth="1"/>
    <col min="2060" max="2060" width="15.5703125" style="26" customWidth="1"/>
    <col min="2061" max="2061" width="15.42578125" style="26" customWidth="1"/>
    <col min="2062" max="2062" width="14" style="26" customWidth="1"/>
    <col min="2063" max="2063" width="14.7109375" style="26" customWidth="1"/>
    <col min="2064" max="2064" width="31.7109375" style="26" customWidth="1"/>
    <col min="2065" max="2065" width="14.7109375" style="26" customWidth="1"/>
    <col min="2066" max="2304" width="11.42578125" style="26"/>
    <col min="2305" max="2305" width="18" style="26" customWidth="1"/>
    <col min="2306" max="2308" width="24.7109375" style="26" customWidth="1"/>
    <col min="2309" max="2310" width="14.7109375" style="26" customWidth="1"/>
    <col min="2311" max="2311" width="17.85546875" style="26" customWidth="1"/>
    <col min="2312" max="2312" width="14.7109375" style="26" customWidth="1"/>
    <col min="2313" max="2313" width="18" style="26" customWidth="1"/>
    <col min="2314" max="2314" width="14.5703125" style="26" customWidth="1"/>
    <col min="2315" max="2315" width="16.42578125" style="26" customWidth="1"/>
    <col min="2316" max="2316" width="15.5703125" style="26" customWidth="1"/>
    <col min="2317" max="2317" width="15.42578125" style="26" customWidth="1"/>
    <col min="2318" max="2318" width="14" style="26" customWidth="1"/>
    <col min="2319" max="2319" width="14.7109375" style="26" customWidth="1"/>
    <col min="2320" max="2320" width="31.7109375" style="26" customWidth="1"/>
    <col min="2321" max="2321" width="14.7109375" style="26" customWidth="1"/>
    <col min="2322" max="2560" width="11.42578125" style="26"/>
    <col min="2561" max="2561" width="18" style="26" customWidth="1"/>
    <col min="2562" max="2564" width="24.7109375" style="26" customWidth="1"/>
    <col min="2565" max="2566" width="14.7109375" style="26" customWidth="1"/>
    <col min="2567" max="2567" width="17.85546875" style="26" customWidth="1"/>
    <col min="2568" max="2568" width="14.7109375" style="26" customWidth="1"/>
    <col min="2569" max="2569" width="18" style="26" customWidth="1"/>
    <col min="2570" max="2570" width="14.5703125" style="26" customWidth="1"/>
    <col min="2571" max="2571" width="16.42578125" style="26" customWidth="1"/>
    <col min="2572" max="2572" width="15.5703125" style="26" customWidth="1"/>
    <col min="2573" max="2573" width="15.42578125" style="26" customWidth="1"/>
    <col min="2574" max="2574" width="14" style="26" customWidth="1"/>
    <col min="2575" max="2575" width="14.7109375" style="26" customWidth="1"/>
    <col min="2576" max="2576" width="31.7109375" style="26" customWidth="1"/>
    <col min="2577" max="2577" width="14.7109375" style="26" customWidth="1"/>
    <col min="2578" max="2816" width="11.42578125" style="26"/>
    <col min="2817" max="2817" width="18" style="26" customWidth="1"/>
    <col min="2818" max="2820" width="24.7109375" style="26" customWidth="1"/>
    <col min="2821" max="2822" width="14.7109375" style="26" customWidth="1"/>
    <col min="2823" max="2823" width="17.85546875" style="26" customWidth="1"/>
    <col min="2824" max="2824" width="14.7109375" style="26" customWidth="1"/>
    <col min="2825" max="2825" width="18" style="26" customWidth="1"/>
    <col min="2826" max="2826" width="14.5703125" style="26" customWidth="1"/>
    <col min="2827" max="2827" width="16.42578125" style="26" customWidth="1"/>
    <col min="2828" max="2828" width="15.5703125" style="26" customWidth="1"/>
    <col min="2829" max="2829" width="15.42578125" style="26" customWidth="1"/>
    <col min="2830" max="2830" width="14" style="26" customWidth="1"/>
    <col min="2831" max="2831" width="14.7109375" style="26" customWidth="1"/>
    <col min="2832" max="2832" width="31.7109375" style="26" customWidth="1"/>
    <col min="2833" max="2833" width="14.7109375" style="26" customWidth="1"/>
    <col min="2834" max="3072" width="11.42578125" style="26"/>
    <col min="3073" max="3073" width="18" style="26" customWidth="1"/>
    <col min="3074" max="3076" width="24.7109375" style="26" customWidth="1"/>
    <col min="3077" max="3078" width="14.7109375" style="26" customWidth="1"/>
    <col min="3079" max="3079" width="17.85546875" style="26" customWidth="1"/>
    <col min="3080" max="3080" width="14.7109375" style="26" customWidth="1"/>
    <col min="3081" max="3081" width="18" style="26" customWidth="1"/>
    <col min="3082" max="3082" width="14.5703125" style="26" customWidth="1"/>
    <col min="3083" max="3083" width="16.42578125" style="26" customWidth="1"/>
    <col min="3084" max="3084" width="15.5703125" style="26" customWidth="1"/>
    <col min="3085" max="3085" width="15.42578125" style="26" customWidth="1"/>
    <col min="3086" max="3086" width="14" style="26" customWidth="1"/>
    <col min="3087" max="3087" width="14.7109375" style="26" customWidth="1"/>
    <col min="3088" max="3088" width="31.7109375" style="26" customWidth="1"/>
    <col min="3089" max="3089" width="14.7109375" style="26" customWidth="1"/>
    <col min="3090" max="3328" width="11.42578125" style="26"/>
    <col min="3329" max="3329" width="18" style="26" customWidth="1"/>
    <col min="3330" max="3332" width="24.7109375" style="26" customWidth="1"/>
    <col min="3333" max="3334" width="14.7109375" style="26" customWidth="1"/>
    <col min="3335" max="3335" width="17.85546875" style="26" customWidth="1"/>
    <col min="3336" max="3336" width="14.7109375" style="26" customWidth="1"/>
    <col min="3337" max="3337" width="18" style="26" customWidth="1"/>
    <col min="3338" max="3338" width="14.5703125" style="26" customWidth="1"/>
    <col min="3339" max="3339" width="16.42578125" style="26" customWidth="1"/>
    <col min="3340" max="3340" width="15.5703125" style="26" customWidth="1"/>
    <col min="3341" max="3341" width="15.42578125" style="26" customWidth="1"/>
    <col min="3342" max="3342" width="14" style="26" customWidth="1"/>
    <col min="3343" max="3343" width="14.7109375" style="26" customWidth="1"/>
    <col min="3344" max="3344" width="31.7109375" style="26" customWidth="1"/>
    <col min="3345" max="3345" width="14.7109375" style="26" customWidth="1"/>
    <col min="3346" max="3584" width="11.42578125" style="26"/>
    <col min="3585" max="3585" width="18" style="26" customWidth="1"/>
    <col min="3586" max="3588" width="24.7109375" style="26" customWidth="1"/>
    <col min="3589" max="3590" width="14.7109375" style="26" customWidth="1"/>
    <col min="3591" max="3591" width="17.85546875" style="26" customWidth="1"/>
    <col min="3592" max="3592" width="14.7109375" style="26" customWidth="1"/>
    <col min="3593" max="3593" width="18" style="26" customWidth="1"/>
    <col min="3594" max="3594" width="14.5703125" style="26" customWidth="1"/>
    <col min="3595" max="3595" width="16.42578125" style="26" customWidth="1"/>
    <col min="3596" max="3596" width="15.5703125" style="26" customWidth="1"/>
    <col min="3597" max="3597" width="15.42578125" style="26" customWidth="1"/>
    <col min="3598" max="3598" width="14" style="26" customWidth="1"/>
    <col min="3599" max="3599" width="14.7109375" style="26" customWidth="1"/>
    <col min="3600" max="3600" width="31.7109375" style="26" customWidth="1"/>
    <col min="3601" max="3601" width="14.7109375" style="26" customWidth="1"/>
    <col min="3602" max="3840" width="11.42578125" style="26"/>
    <col min="3841" max="3841" width="18" style="26" customWidth="1"/>
    <col min="3842" max="3844" width="24.7109375" style="26" customWidth="1"/>
    <col min="3845" max="3846" width="14.7109375" style="26" customWidth="1"/>
    <col min="3847" max="3847" width="17.85546875" style="26" customWidth="1"/>
    <col min="3848" max="3848" width="14.7109375" style="26" customWidth="1"/>
    <col min="3849" max="3849" width="18" style="26" customWidth="1"/>
    <col min="3850" max="3850" width="14.5703125" style="26" customWidth="1"/>
    <col min="3851" max="3851" width="16.42578125" style="26" customWidth="1"/>
    <col min="3852" max="3852" width="15.5703125" style="26" customWidth="1"/>
    <col min="3853" max="3853" width="15.42578125" style="26" customWidth="1"/>
    <col min="3854" max="3854" width="14" style="26" customWidth="1"/>
    <col min="3855" max="3855" width="14.7109375" style="26" customWidth="1"/>
    <col min="3856" max="3856" width="31.7109375" style="26" customWidth="1"/>
    <col min="3857" max="3857" width="14.7109375" style="26" customWidth="1"/>
    <col min="3858" max="4096" width="11.42578125" style="26"/>
    <col min="4097" max="4097" width="18" style="26" customWidth="1"/>
    <col min="4098" max="4100" width="24.7109375" style="26" customWidth="1"/>
    <col min="4101" max="4102" width="14.7109375" style="26" customWidth="1"/>
    <col min="4103" max="4103" width="17.85546875" style="26" customWidth="1"/>
    <col min="4104" max="4104" width="14.7109375" style="26" customWidth="1"/>
    <col min="4105" max="4105" width="18" style="26" customWidth="1"/>
    <col min="4106" max="4106" width="14.5703125" style="26" customWidth="1"/>
    <col min="4107" max="4107" width="16.42578125" style="26" customWidth="1"/>
    <col min="4108" max="4108" width="15.5703125" style="26" customWidth="1"/>
    <col min="4109" max="4109" width="15.42578125" style="26" customWidth="1"/>
    <col min="4110" max="4110" width="14" style="26" customWidth="1"/>
    <col min="4111" max="4111" width="14.7109375" style="26" customWidth="1"/>
    <col min="4112" max="4112" width="31.7109375" style="26" customWidth="1"/>
    <col min="4113" max="4113" width="14.7109375" style="26" customWidth="1"/>
    <col min="4114" max="4352" width="11.42578125" style="26"/>
    <col min="4353" max="4353" width="18" style="26" customWidth="1"/>
    <col min="4354" max="4356" width="24.7109375" style="26" customWidth="1"/>
    <col min="4357" max="4358" width="14.7109375" style="26" customWidth="1"/>
    <col min="4359" max="4359" width="17.85546875" style="26" customWidth="1"/>
    <col min="4360" max="4360" width="14.7109375" style="26" customWidth="1"/>
    <col min="4361" max="4361" width="18" style="26" customWidth="1"/>
    <col min="4362" max="4362" width="14.5703125" style="26" customWidth="1"/>
    <col min="4363" max="4363" width="16.42578125" style="26" customWidth="1"/>
    <col min="4364" max="4364" width="15.5703125" style="26" customWidth="1"/>
    <col min="4365" max="4365" width="15.42578125" style="26" customWidth="1"/>
    <col min="4366" max="4366" width="14" style="26" customWidth="1"/>
    <col min="4367" max="4367" width="14.7109375" style="26" customWidth="1"/>
    <col min="4368" max="4368" width="31.7109375" style="26" customWidth="1"/>
    <col min="4369" max="4369" width="14.7109375" style="26" customWidth="1"/>
    <col min="4370" max="4608" width="11.42578125" style="26"/>
    <col min="4609" max="4609" width="18" style="26" customWidth="1"/>
    <col min="4610" max="4612" width="24.7109375" style="26" customWidth="1"/>
    <col min="4613" max="4614" width="14.7109375" style="26" customWidth="1"/>
    <col min="4615" max="4615" width="17.85546875" style="26" customWidth="1"/>
    <col min="4616" max="4616" width="14.7109375" style="26" customWidth="1"/>
    <col min="4617" max="4617" width="18" style="26" customWidth="1"/>
    <col min="4618" max="4618" width="14.5703125" style="26" customWidth="1"/>
    <col min="4619" max="4619" width="16.42578125" style="26" customWidth="1"/>
    <col min="4620" max="4620" width="15.5703125" style="26" customWidth="1"/>
    <col min="4621" max="4621" width="15.42578125" style="26" customWidth="1"/>
    <col min="4622" max="4622" width="14" style="26" customWidth="1"/>
    <col min="4623" max="4623" width="14.7109375" style="26" customWidth="1"/>
    <col min="4624" max="4624" width="31.7109375" style="26" customWidth="1"/>
    <col min="4625" max="4625" width="14.7109375" style="26" customWidth="1"/>
    <col min="4626" max="4864" width="11.42578125" style="26"/>
    <col min="4865" max="4865" width="18" style="26" customWidth="1"/>
    <col min="4866" max="4868" width="24.7109375" style="26" customWidth="1"/>
    <col min="4869" max="4870" width="14.7109375" style="26" customWidth="1"/>
    <col min="4871" max="4871" width="17.85546875" style="26" customWidth="1"/>
    <col min="4872" max="4872" width="14.7109375" style="26" customWidth="1"/>
    <col min="4873" max="4873" width="18" style="26" customWidth="1"/>
    <col min="4874" max="4874" width="14.5703125" style="26" customWidth="1"/>
    <col min="4875" max="4875" width="16.42578125" style="26" customWidth="1"/>
    <col min="4876" max="4876" width="15.5703125" style="26" customWidth="1"/>
    <col min="4877" max="4877" width="15.42578125" style="26" customWidth="1"/>
    <col min="4878" max="4878" width="14" style="26" customWidth="1"/>
    <col min="4879" max="4879" width="14.7109375" style="26" customWidth="1"/>
    <col min="4880" max="4880" width="31.7109375" style="26" customWidth="1"/>
    <col min="4881" max="4881" width="14.7109375" style="26" customWidth="1"/>
    <col min="4882" max="5120" width="11.42578125" style="26"/>
    <col min="5121" max="5121" width="18" style="26" customWidth="1"/>
    <col min="5122" max="5124" width="24.7109375" style="26" customWidth="1"/>
    <col min="5125" max="5126" width="14.7109375" style="26" customWidth="1"/>
    <col min="5127" max="5127" width="17.85546875" style="26" customWidth="1"/>
    <col min="5128" max="5128" width="14.7109375" style="26" customWidth="1"/>
    <col min="5129" max="5129" width="18" style="26" customWidth="1"/>
    <col min="5130" max="5130" width="14.5703125" style="26" customWidth="1"/>
    <col min="5131" max="5131" width="16.42578125" style="26" customWidth="1"/>
    <col min="5132" max="5132" width="15.5703125" style="26" customWidth="1"/>
    <col min="5133" max="5133" width="15.42578125" style="26" customWidth="1"/>
    <col min="5134" max="5134" width="14" style="26" customWidth="1"/>
    <col min="5135" max="5135" width="14.7109375" style="26" customWidth="1"/>
    <col min="5136" max="5136" width="31.7109375" style="26" customWidth="1"/>
    <col min="5137" max="5137" width="14.7109375" style="26" customWidth="1"/>
    <col min="5138" max="5376" width="11.42578125" style="26"/>
    <col min="5377" max="5377" width="18" style="26" customWidth="1"/>
    <col min="5378" max="5380" width="24.7109375" style="26" customWidth="1"/>
    <col min="5381" max="5382" width="14.7109375" style="26" customWidth="1"/>
    <col min="5383" max="5383" width="17.85546875" style="26" customWidth="1"/>
    <col min="5384" max="5384" width="14.7109375" style="26" customWidth="1"/>
    <col min="5385" max="5385" width="18" style="26" customWidth="1"/>
    <col min="5386" max="5386" width="14.5703125" style="26" customWidth="1"/>
    <col min="5387" max="5387" width="16.42578125" style="26" customWidth="1"/>
    <col min="5388" max="5388" width="15.5703125" style="26" customWidth="1"/>
    <col min="5389" max="5389" width="15.42578125" style="26" customWidth="1"/>
    <col min="5390" max="5390" width="14" style="26" customWidth="1"/>
    <col min="5391" max="5391" width="14.7109375" style="26" customWidth="1"/>
    <col min="5392" max="5392" width="31.7109375" style="26" customWidth="1"/>
    <col min="5393" max="5393" width="14.7109375" style="26" customWidth="1"/>
    <col min="5394" max="5632" width="11.42578125" style="26"/>
    <col min="5633" max="5633" width="18" style="26" customWidth="1"/>
    <col min="5634" max="5636" width="24.7109375" style="26" customWidth="1"/>
    <col min="5637" max="5638" width="14.7109375" style="26" customWidth="1"/>
    <col min="5639" max="5639" width="17.85546875" style="26" customWidth="1"/>
    <col min="5640" max="5640" width="14.7109375" style="26" customWidth="1"/>
    <col min="5641" max="5641" width="18" style="26" customWidth="1"/>
    <col min="5642" max="5642" width="14.5703125" style="26" customWidth="1"/>
    <col min="5643" max="5643" width="16.42578125" style="26" customWidth="1"/>
    <col min="5644" max="5644" width="15.5703125" style="26" customWidth="1"/>
    <col min="5645" max="5645" width="15.42578125" style="26" customWidth="1"/>
    <col min="5646" max="5646" width="14" style="26" customWidth="1"/>
    <col min="5647" max="5647" width="14.7109375" style="26" customWidth="1"/>
    <col min="5648" max="5648" width="31.7109375" style="26" customWidth="1"/>
    <col min="5649" max="5649" width="14.7109375" style="26" customWidth="1"/>
    <col min="5650" max="5888" width="11.42578125" style="26"/>
    <col min="5889" max="5889" width="18" style="26" customWidth="1"/>
    <col min="5890" max="5892" width="24.7109375" style="26" customWidth="1"/>
    <col min="5893" max="5894" width="14.7109375" style="26" customWidth="1"/>
    <col min="5895" max="5895" width="17.85546875" style="26" customWidth="1"/>
    <col min="5896" max="5896" width="14.7109375" style="26" customWidth="1"/>
    <col min="5897" max="5897" width="18" style="26" customWidth="1"/>
    <col min="5898" max="5898" width="14.5703125" style="26" customWidth="1"/>
    <col min="5899" max="5899" width="16.42578125" style="26" customWidth="1"/>
    <col min="5900" max="5900" width="15.5703125" style="26" customWidth="1"/>
    <col min="5901" max="5901" width="15.42578125" style="26" customWidth="1"/>
    <col min="5902" max="5902" width="14" style="26" customWidth="1"/>
    <col min="5903" max="5903" width="14.7109375" style="26" customWidth="1"/>
    <col min="5904" max="5904" width="31.7109375" style="26" customWidth="1"/>
    <col min="5905" max="5905" width="14.7109375" style="26" customWidth="1"/>
    <col min="5906" max="6144" width="11.42578125" style="26"/>
    <col min="6145" max="6145" width="18" style="26" customWidth="1"/>
    <col min="6146" max="6148" width="24.7109375" style="26" customWidth="1"/>
    <col min="6149" max="6150" width="14.7109375" style="26" customWidth="1"/>
    <col min="6151" max="6151" width="17.85546875" style="26" customWidth="1"/>
    <col min="6152" max="6152" width="14.7109375" style="26" customWidth="1"/>
    <col min="6153" max="6153" width="18" style="26" customWidth="1"/>
    <col min="6154" max="6154" width="14.5703125" style="26" customWidth="1"/>
    <col min="6155" max="6155" width="16.42578125" style="26" customWidth="1"/>
    <col min="6156" max="6156" width="15.5703125" style="26" customWidth="1"/>
    <col min="6157" max="6157" width="15.42578125" style="26" customWidth="1"/>
    <col min="6158" max="6158" width="14" style="26" customWidth="1"/>
    <col min="6159" max="6159" width="14.7109375" style="26" customWidth="1"/>
    <col min="6160" max="6160" width="31.7109375" style="26" customWidth="1"/>
    <col min="6161" max="6161" width="14.7109375" style="26" customWidth="1"/>
    <col min="6162" max="6400" width="11.42578125" style="26"/>
    <col min="6401" max="6401" width="18" style="26" customWidth="1"/>
    <col min="6402" max="6404" width="24.7109375" style="26" customWidth="1"/>
    <col min="6405" max="6406" width="14.7109375" style="26" customWidth="1"/>
    <col min="6407" max="6407" width="17.85546875" style="26" customWidth="1"/>
    <col min="6408" max="6408" width="14.7109375" style="26" customWidth="1"/>
    <col min="6409" max="6409" width="18" style="26" customWidth="1"/>
    <col min="6410" max="6410" width="14.5703125" style="26" customWidth="1"/>
    <col min="6411" max="6411" width="16.42578125" style="26" customWidth="1"/>
    <col min="6412" max="6412" width="15.5703125" style="26" customWidth="1"/>
    <col min="6413" max="6413" width="15.42578125" style="26" customWidth="1"/>
    <col min="6414" max="6414" width="14" style="26" customWidth="1"/>
    <col min="6415" max="6415" width="14.7109375" style="26" customWidth="1"/>
    <col min="6416" max="6416" width="31.7109375" style="26" customWidth="1"/>
    <col min="6417" max="6417" width="14.7109375" style="26" customWidth="1"/>
    <col min="6418" max="6656" width="11.42578125" style="26"/>
    <col min="6657" max="6657" width="18" style="26" customWidth="1"/>
    <col min="6658" max="6660" width="24.7109375" style="26" customWidth="1"/>
    <col min="6661" max="6662" width="14.7109375" style="26" customWidth="1"/>
    <col min="6663" max="6663" width="17.85546875" style="26" customWidth="1"/>
    <col min="6664" max="6664" width="14.7109375" style="26" customWidth="1"/>
    <col min="6665" max="6665" width="18" style="26" customWidth="1"/>
    <col min="6666" max="6666" width="14.5703125" style="26" customWidth="1"/>
    <col min="6667" max="6667" width="16.42578125" style="26" customWidth="1"/>
    <col min="6668" max="6668" width="15.5703125" style="26" customWidth="1"/>
    <col min="6669" max="6669" width="15.42578125" style="26" customWidth="1"/>
    <col min="6670" max="6670" width="14" style="26" customWidth="1"/>
    <col min="6671" max="6671" width="14.7109375" style="26" customWidth="1"/>
    <col min="6672" max="6672" width="31.7109375" style="26" customWidth="1"/>
    <col min="6673" max="6673" width="14.7109375" style="26" customWidth="1"/>
    <col min="6674" max="6912" width="11.42578125" style="26"/>
    <col min="6913" max="6913" width="18" style="26" customWidth="1"/>
    <col min="6914" max="6916" width="24.7109375" style="26" customWidth="1"/>
    <col min="6917" max="6918" width="14.7109375" style="26" customWidth="1"/>
    <col min="6919" max="6919" width="17.85546875" style="26" customWidth="1"/>
    <col min="6920" max="6920" width="14.7109375" style="26" customWidth="1"/>
    <col min="6921" max="6921" width="18" style="26" customWidth="1"/>
    <col min="6922" max="6922" width="14.5703125" style="26" customWidth="1"/>
    <col min="6923" max="6923" width="16.42578125" style="26" customWidth="1"/>
    <col min="6924" max="6924" width="15.5703125" style="26" customWidth="1"/>
    <col min="6925" max="6925" width="15.42578125" style="26" customWidth="1"/>
    <col min="6926" max="6926" width="14" style="26" customWidth="1"/>
    <col min="6927" max="6927" width="14.7109375" style="26" customWidth="1"/>
    <col min="6928" max="6928" width="31.7109375" style="26" customWidth="1"/>
    <col min="6929" max="6929" width="14.7109375" style="26" customWidth="1"/>
    <col min="6930" max="7168" width="11.42578125" style="26"/>
    <col min="7169" max="7169" width="18" style="26" customWidth="1"/>
    <col min="7170" max="7172" width="24.7109375" style="26" customWidth="1"/>
    <col min="7173" max="7174" width="14.7109375" style="26" customWidth="1"/>
    <col min="7175" max="7175" width="17.85546875" style="26" customWidth="1"/>
    <col min="7176" max="7176" width="14.7109375" style="26" customWidth="1"/>
    <col min="7177" max="7177" width="18" style="26" customWidth="1"/>
    <col min="7178" max="7178" width="14.5703125" style="26" customWidth="1"/>
    <col min="7179" max="7179" width="16.42578125" style="26" customWidth="1"/>
    <col min="7180" max="7180" width="15.5703125" style="26" customWidth="1"/>
    <col min="7181" max="7181" width="15.42578125" style="26" customWidth="1"/>
    <col min="7182" max="7182" width="14" style="26" customWidth="1"/>
    <col min="7183" max="7183" width="14.7109375" style="26" customWidth="1"/>
    <col min="7184" max="7184" width="31.7109375" style="26" customWidth="1"/>
    <col min="7185" max="7185" width="14.7109375" style="26" customWidth="1"/>
    <col min="7186" max="7424" width="11.42578125" style="26"/>
    <col min="7425" max="7425" width="18" style="26" customWidth="1"/>
    <col min="7426" max="7428" width="24.7109375" style="26" customWidth="1"/>
    <col min="7429" max="7430" width="14.7109375" style="26" customWidth="1"/>
    <col min="7431" max="7431" width="17.85546875" style="26" customWidth="1"/>
    <col min="7432" max="7432" width="14.7109375" style="26" customWidth="1"/>
    <col min="7433" max="7433" width="18" style="26" customWidth="1"/>
    <col min="7434" max="7434" width="14.5703125" style="26" customWidth="1"/>
    <col min="7435" max="7435" width="16.42578125" style="26" customWidth="1"/>
    <col min="7436" max="7436" width="15.5703125" style="26" customWidth="1"/>
    <col min="7437" max="7437" width="15.42578125" style="26" customWidth="1"/>
    <col min="7438" max="7438" width="14" style="26" customWidth="1"/>
    <col min="7439" max="7439" width="14.7109375" style="26" customWidth="1"/>
    <col min="7440" max="7440" width="31.7109375" style="26" customWidth="1"/>
    <col min="7441" max="7441" width="14.7109375" style="26" customWidth="1"/>
    <col min="7442" max="7680" width="11.42578125" style="26"/>
    <col min="7681" max="7681" width="18" style="26" customWidth="1"/>
    <col min="7682" max="7684" width="24.7109375" style="26" customWidth="1"/>
    <col min="7685" max="7686" width="14.7109375" style="26" customWidth="1"/>
    <col min="7687" max="7687" width="17.85546875" style="26" customWidth="1"/>
    <col min="7688" max="7688" width="14.7109375" style="26" customWidth="1"/>
    <col min="7689" max="7689" width="18" style="26" customWidth="1"/>
    <col min="7690" max="7690" width="14.5703125" style="26" customWidth="1"/>
    <col min="7691" max="7691" width="16.42578125" style="26" customWidth="1"/>
    <col min="7692" max="7692" width="15.5703125" style="26" customWidth="1"/>
    <col min="7693" max="7693" width="15.42578125" style="26" customWidth="1"/>
    <col min="7694" max="7694" width="14" style="26" customWidth="1"/>
    <col min="7695" max="7695" width="14.7109375" style="26" customWidth="1"/>
    <col min="7696" max="7696" width="31.7109375" style="26" customWidth="1"/>
    <col min="7697" max="7697" width="14.7109375" style="26" customWidth="1"/>
    <col min="7698" max="7936" width="11.42578125" style="26"/>
    <col min="7937" max="7937" width="18" style="26" customWidth="1"/>
    <col min="7938" max="7940" width="24.7109375" style="26" customWidth="1"/>
    <col min="7941" max="7942" width="14.7109375" style="26" customWidth="1"/>
    <col min="7943" max="7943" width="17.85546875" style="26" customWidth="1"/>
    <col min="7944" max="7944" width="14.7109375" style="26" customWidth="1"/>
    <col min="7945" max="7945" width="18" style="26" customWidth="1"/>
    <col min="7946" max="7946" width="14.5703125" style="26" customWidth="1"/>
    <col min="7947" max="7947" width="16.42578125" style="26" customWidth="1"/>
    <col min="7948" max="7948" width="15.5703125" style="26" customWidth="1"/>
    <col min="7949" max="7949" width="15.42578125" style="26" customWidth="1"/>
    <col min="7950" max="7950" width="14" style="26" customWidth="1"/>
    <col min="7951" max="7951" width="14.7109375" style="26" customWidth="1"/>
    <col min="7952" max="7952" width="31.7109375" style="26" customWidth="1"/>
    <col min="7953" max="7953" width="14.7109375" style="26" customWidth="1"/>
    <col min="7954" max="8192" width="11.42578125" style="26"/>
    <col min="8193" max="8193" width="18" style="26" customWidth="1"/>
    <col min="8194" max="8196" width="24.7109375" style="26" customWidth="1"/>
    <col min="8197" max="8198" width="14.7109375" style="26" customWidth="1"/>
    <col min="8199" max="8199" width="17.85546875" style="26" customWidth="1"/>
    <col min="8200" max="8200" width="14.7109375" style="26" customWidth="1"/>
    <col min="8201" max="8201" width="18" style="26" customWidth="1"/>
    <col min="8202" max="8202" width="14.5703125" style="26" customWidth="1"/>
    <col min="8203" max="8203" width="16.42578125" style="26" customWidth="1"/>
    <col min="8204" max="8204" width="15.5703125" style="26" customWidth="1"/>
    <col min="8205" max="8205" width="15.42578125" style="26" customWidth="1"/>
    <col min="8206" max="8206" width="14" style="26" customWidth="1"/>
    <col min="8207" max="8207" width="14.7109375" style="26" customWidth="1"/>
    <col min="8208" max="8208" width="31.7109375" style="26" customWidth="1"/>
    <col min="8209" max="8209" width="14.7109375" style="26" customWidth="1"/>
    <col min="8210" max="8448" width="11.42578125" style="26"/>
    <col min="8449" max="8449" width="18" style="26" customWidth="1"/>
    <col min="8450" max="8452" width="24.7109375" style="26" customWidth="1"/>
    <col min="8453" max="8454" width="14.7109375" style="26" customWidth="1"/>
    <col min="8455" max="8455" width="17.85546875" style="26" customWidth="1"/>
    <col min="8456" max="8456" width="14.7109375" style="26" customWidth="1"/>
    <col min="8457" max="8457" width="18" style="26" customWidth="1"/>
    <col min="8458" max="8458" width="14.5703125" style="26" customWidth="1"/>
    <col min="8459" max="8459" width="16.42578125" style="26" customWidth="1"/>
    <col min="8460" max="8460" width="15.5703125" style="26" customWidth="1"/>
    <col min="8461" max="8461" width="15.42578125" style="26" customWidth="1"/>
    <col min="8462" max="8462" width="14" style="26" customWidth="1"/>
    <col min="8463" max="8463" width="14.7109375" style="26" customWidth="1"/>
    <col min="8464" max="8464" width="31.7109375" style="26" customWidth="1"/>
    <col min="8465" max="8465" width="14.7109375" style="26" customWidth="1"/>
    <col min="8466" max="8704" width="11.42578125" style="26"/>
    <col min="8705" max="8705" width="18" style="26" customWidth="1"/>
    <col min="8706" max="8708" width="24.7109375" style="26" customWidth="1"/>
    <col min="8709" max="8710" width="14.7109375" style="26" customWidth="1"/>
    <col min="8711" max="8711" width="17.85546875" style="26" customWidth="1"/>
    <col min="8712" max="8712" width="14.7109375" style="26" customWidth="1"/>
    <col min="8713" max="8713" width="18" style="26" customWidth="1"/>
    <col min="8714" max="8714" width="14.5703125" style="26" customWidth="1"/>
    <col min="8715" max="8715" width="16.42578125" style="26" customWidth="1"/>
    <col min="8716" max="8716" width="15.5703125" style="26" customWidth="1"/>
    <col min="8717" max="8717" width="15.42578125" style="26" customWidth="1"/>
    <col min="8718" max="8718" width="14" style="26" customWidth="1"/>
    <col min="8719" max="8719" width="14.7109375" style="26" customWidth="1"/>
    <col min="8720" max="8720" width="31.7109375" style="26" customWidth="1"/>
    <col min="8721" max="8721" width="14.7109375" style="26" customWidth="1"/>
    <col min="8722" max="8960" width="11.42578125" style="26"/>
    <col min="8961" max="8961" width="18" style="26" customWidth="1"/>
    <col min="8962" max="8964" width="24.7109375" style="26" customWidth="1"/>
    <col min="8965" max="8966" width="14.7109375" style="26" customWidth="1"/>
    <col min="8967" max="8967" width="17.85546875" style="26" customWidth="1"/>
    <col min="8968" max="8968" width="14.7109375" style="26" customWidth="1"/>
    <col min="8969" max="8969" width="18" style="26" customWidth="1"/>
    <col min="8970" max="8970" width="14.5703125" style="26" customWidth="1"/>
    <col min="8971" max="8971" width="16.42578125" style="26" customWidth="1"/>
    <col min="8972" max="8972" width="15.5703125" style="26" customWidth="1"/>
    <col min="8973" max="8973" width="15.42578125" style="26" customWidth="1"/>
    <col min="8974" max="8974" width="14" style="26" customWidth="1"/>
    <col min="8975" max="8975" width="14.7109375" style="26" customWidth="1"/>
    <col min="8976" max="8976" width="31.7109375" style="26" customWidth="1"/>
    <col min="8977" max="8977" width="14.7109375" style="26" customWidth="1"/>
    <col min="8978" max="9216" width="11.42578125" style="26"/>
    <col min="9217" max="9217" width="18" style="26" customWidth="1"/>
    <col min="9218" max="9220" width="24.7109375" style="26" customWidth="1"/>
    <col min="9221" max="9222" width="14.7109375" style="26" customWidth="1"/>
    <col min="9223" max="9223" width="17.85546875" style="26" customWidth="1"/>
    <col min="9224" max="9224" width="14.7109375" style="26" customWidth="1"/>
    <col min="9225" max="9225" width="18" style="26" customWidth="1"/>
    <col min="9226" max="9226" width="14.5703125" style="26" customWidth="1"/>
    <col min="9227" max="9227" width="16.42578125" style="26" customWidth="1"/>
    <col min="9228" max="9228" width="15.5703125" style="26" customWidth="1"/>
    <col min="9229" max="9229" width="15.42578125" style="26" customWidth="1"/>
    <col min="9230" max="9230" width="14" style="26" customWidth="1"/>
    <col min="9231" max="9231" width="14.7109375" style="26" customWidth="1"/>
    <col min="9232" max="9232" width="31.7109375" style="26" customWidth="1"/>
    <col min="9233" max="9233" width="14.7109375" style="26" customWidth="1"/>
    <col min="9234" max="9472" width="11.42578125" style="26"/>
    <col min="9473" max="9473" width="18" style="26" customWidth="1"/>
    <col min="9474" max="9476" width="24.7109375" style="26" customWidth="1"/>
    <col min="9477" max="9478" width="14.7109375" style="26" customWidth="1"/>
    <col min="9479" max="9479" width="17.85546875" style="26" customWidth="1"/>
    <col min="9480" max="9480" width="14.7109375" style="26" customWidth="1"/>
    <col min="9481" max="9481" width="18" style="26" customWidth="1"/>
    <col min="9482" max="9482" width="14.5703125" style="26" customWidth="1"/>
    <col min="9483" max="9483" width="16.42578125" style="26" customWidth="1"/>
    <col min="9484" max="9484" width="15.5703125" style="26" customWidth="1"/>
    <col min="9485" max="9485" width="15.42578125" style="26" customWidth="1"/>
    <col min="9486" max="9486" width="14" style="26" customWidth="1"/>
    <col min="9487" max="9487" width="14.7109375" style="26" customWidth="1"/>
    <col min="9488" max="9488" width="31.7109375" style="26" customWidth="1"/>
    <col min="9489" max="9489" width="14.7109375" style="26" customWidth="1"/>
    <col min="9490" max="9728" width="11.42578125" style="26"/>
    <col min="9729" max="9729" width="18" style="26" customWidth="1"/>
    <col min="9730" max="9732" width="24.7109375" style="26" customWidth="1"/>
    <col min="9733" max="9734" width="14.7109375" style="26" customWidth="1"/>
    <col min="9735" max="9735" width="17.85546875" style="26" customWidth="1"/>
    <col min="9736" max="9736" width="14.7109375" style="26" customWidth="1"/>
    <col min="9737" max="9737" width="18" style="26" customWidth="1"/>
    <col min="9738" max="9738" width="14.5703125" style="26" customWidth="1"/>
    <col min="9739" max="9739" width="16.42578125" style="26" customWidth="1"/>
    <col min="9740" max="9740" width="15.5703125" style="26" customWidth="1"/>
    <col min="9741" max="9741" width="15.42578125" style="26" customWidth="1"/>
    <col min="9742" max="9742" width="14" style="26" customWidth="1"/>
    <col min="9743" max="9743" width="14.7109375" style="26" customWidth="1"/>
    <col min="9744" max="9744" width="31.7109375" style="26" customWidth="1"/>
    <col min="9745" max="9745" width="14.7109375" style="26" customWidth="1"/>
    <col min="9746" max="9984" width="11.42578125" style="26"/>
    <col min="9985" max="9985" width="18" style="26" customWidth="1"/>
    <col min="9986" max="9988" width="24.7109375" style="26" customWidth="1"/>
    <col min="9989" max="9990" width="14.7109375" style="26" customWidth="1"/>
    <col min="9991" max="9991" width="17.85546875" style="26" customWidth="1"/>
    <col min="9992" max="9992" width="14.7109375" style="26" customWidth="1"/>
    <col min="9993" max="9993" width="18" style="26" customWidth="1"/>
    <col min="9994" max="9994" width="14.5703125" style="26" customWidth="1"/>
    <col min="9995" max="9995" width="16.42578125" style="26" customWidth="1"/>
    <col min="9996" max="9996" width="15.5703125" style="26" customWidth="1"/>
    <col min="9997" max="9997" width="15.42578125" style="26" customWidth="1"/>
    <col min="9998" max="9998" width="14" style="26" customWidth="1"/>
    <col min="9999" max="9999" width="14.7109375" style="26" customWidth="1"/>
    <col min="10000" max="10000" width="31.7109375" style="26" customWidth="1"/>
    <col min="10001" max="10001" width="14.7109375" style="26" customWidth="1"/>
    <col min="10002" max="10240" width="11.42578125" style="26"/>
    <col min="10241" max="10241" width="18" style="26" customWidth="1"/>
    <col min="10242" max="10244" width="24.7109375" style="26" customWidth="1"/>
    <col min="10245" max="10246" width="14.7109375" style="26" customWidth="1"/>
    <col min="10247" max="10247" width="17.85546875" style="26" customWidth="1"/>
    <col min="10248" max="10248" width="14.7109375" style="26" customWidth="1"/>
    <col min="10249" max="10249" width="18" style="26" customWidth="1"/>
    <col min="10250" max="10250" width="14.5703125" style="26" customWidth="1"/>
    <col min="10251" max="10251" width="16.42578125" style="26" customWidth="1"/>
    <col min="10252" max="10252" width="15.5703125" style="26" customWidth="1"/>
    <col min="10253" max="10253" width="15.42578125" style="26" customWidth="1"/>
    <col min="10254" max="10254" width="14" style="26" customWidth="1"/>
    <col min="10255" max="10255" width="14.7109375" style="26" customWidth="1"/>
    <col min="10256" max="10256" width="31.7109375" style="26" customWidth="1"/>
    <col min="10257" max="10257" width="14.7109375" style="26" customWidth="1"/>
    <col min="10258" max="10496" width="11.42578125" style="26"/>
    <col min="10497" max="10497" width="18" style="26" customWidth="1"/>
    <col min="10498" max="10500" width="24.7109375" style="26" customWidth="1"/>
    <col min="10501" max="10502" width="14.7109375" style="26" customWidth="1"/>
    <col min="10503" max="10503" width="17.85546875" style="26" customWidth="1"/>
    <col min="10504" max="10504" width="14.7109375" style="26" customWidth="1"/>
    <col min="10505" max="10505" width="18" style="26" customWidth="1"/>
    <col min="10506" max="10506" width="14.5703125" style="26" customWidth="1"/>
    <col min="10507" max="10507" width="16.42578125" style="26" customWidth="1"/>
    <col min="10508" max="10508" width="15.5703125" style="26" customWidth="1"/>
    <col min="10509" max="10509" width="15.42578125" style="26" customWidth="1"/>
    <col min="10510" max="10510" width="14" style="26" customWidth="1"/>
    <col min="10511" max="10511" width="14.7109375" style="26" customWidth="1"/>
    <col min="10512" max="10512" width="31.7109375" style="26" customWidth="1"/>
    <col min="10513" max="10513" width="14.7109375" style="26" customWidth="1"/>
    <col min="10514" max="10752" width="11.42578125" style="26"/>
    <col min="10753" max="10753" width="18" style="26" customWidth="1"/>
    <col min="10754" max="10756" width="24.7109375" style="26" customWidth="1"/>
    <col min="10757" max="10758" width="14.7109375" style="26" customWidth="1"/>
    <col min="10759" max="10759" width="17.85546875" style="26" customWidth="1"/>
    <col min="10760" max="10760" width="14.7109375" style="26" customWidth="1"/>
    <col min="10761" max="10761" width="18" style="26" customWidth="1"/>
    <col min="10762" max="10762" width="14.5703125" style="26" customWidth="1"/>
    <col min="10763" max="10763" width="16.42578125" style="26" customWidth="1"/>
    <col min="10764" max="10764" width="15.5703125" style="26" customWidth="1"/>
    <col min="10765" max="10765" width="15.42578125" style="26" customWidth="1"/>
    <col min="10766" max="10766" width="14" style="26" customWidth="1"/>
    <col min="10767" max="10767" width="14.7109375" style="26" customWidth="1"/>
    <col min="10768" max="10768" width="31.7109375" style="26" customWidth="1"/>
    <col min="10769" max="10769" width="14.7109375" style="26" customWidth="1"/>
    <col min="10770" max="11008" width="11.42578125" style="26"/>
    <col min="11009" max="11009" width="18" style="26" customWidth="1"/>
    <col min="11010" max="11012" width="24.7109375" style="26" customWidth="1"/>
    <col min="11013" max="11014" width="14.7109375" style="26" customWidth="1"/>
    <col min="11015" max="11015" width="17.85546875" style="26" customWidth="1"/>
    <col min="11016" max="11016" width="14.7109375" style="26" customWidth="1"/>
    <col min="11017" max="11017" width="18" style="26" customWidth="1"/>
    <col min="11018" max="11018" width="14.5703125" style="26" customWidth="1"/>
    <col min="11019" max="11019" width="16.42578125" style="26" customWidth="1"/>
    <col min="11020" max="11020" width="15.5703125" style="26" customWidth="1"/>
    <col min="11021" max="11021" width="15.42578125" style="26" customWidth="1"/>
    <col min="11022" max="11022" width="14" style="26" customWidth="1"/>
    <col min="11023" max="11023" width="14.7109375" style="26" customWidth="1"/>
    <col min="11024" max="11024" width="31.7109375" style="26" customWidth="1"/>
    <col min="11025" max="11025" width="14.7109375" style="26" customWidth="1"/>
    <col min="11026" max="11264" width="11.42578125" style="26"/>
    <col min="11265" max="11265" width="18" style="26" customWidth="1"/>
    <col min="11266" max="11268" width="24.7109375" style="26" customWidth="1"/>
    <col min="11269" max="11270" width="14.7109375" style="26" customWidth="1"/>
    <col min="11271" max="11271" width="17.85546875" style="26" customWidth="1"/>
    <col min="11272" max="11272" width="14.7109375" style="26" customWidth="1"/>
    <col min="11273" max="11273" width="18" style="26" customWidth="1"/>
    <col min="11274" max="11274" width="14.5703125" style="26" customWidth="1"/>
    <col min="11275" max="11275" width="16.42578125" style="26" customWidth="1"/>
    <col min="11276" max="11276" width="15.5703125" style="26" customWidth="1"/>
    <col min="11277" max="11277" width="15.42578125" style="26" customWidth="1"/>
    <col min="11278" max="11278" width="14" style="26" customWidth="1"/>
    <col min="11279" max="11279" width="14.7109375" style="26" customWidth="1"/>
    <col min="11280" max="11280" width="31.7109375" style="26" customWidth="1"/>
    <col min="11281" max="11281" width="14.7109375" style="26" customWidth="1"/>
    <col min="11282" max="11520" width="11.42578125" style="26"/>
    <col min="11521" max="11521" width="18" style="26" customWidth="1"/>
    <col min="11522" max="11524" width="24.7109375" style="26" customWidth="1"/>
    <col min="11525" max="11526" width="14.7109375" style="26" customWidth="1"/>
    <col min="11527" max="11527" width="17.85546875" style="26" customWidth="1"/>
    <col min="11528" max="11528" width="14.7109375" style="26" customWidth="1"/>
    <col min="11529" max="11529" width="18" style="26" customWidth="1"/>
    <col min="11530" max="11530" width="14.5703125" style="26" customWidth="1"/>
    <col min="11531" max="11531" width="16.42578125" style="26" customWidth="1"/>
    <col min="11532" max="11532" width="15.5703125" style="26" customWidth="1"/>
    <col min="11533" max="11533" width="15.42578125" style="26" customWidth="1"/>
    <col min="11534" max="11534" width="14" style="26" customWidth="1"/>
    <col min="11535" max="11535" width="14.7109375" style="26" customWidth="1"/>
    <col min="11536" max="11536" width="31.7109375" style="26" customWidth="1"/>
    <col min="11537" max="11537" width="14.7109375" style="26" customWidth="1"/>
    <col min="11538" max="11776" width="11.42578125" style="26"/>
    <col min="11777" max="11777" width="18" style="26" customWidth="1"/>
    <col min="11778" max="11780" width="24.7109375" style="26" customWidth="1"/>
    <col min="11781" max="11782" width="14.7109375" style="26" customWidth="1"/>
    <col min="11783" max="11783" width="17.85546875" style="26" customWidth="1"/>
    <col min="11784" max="11784" width="14.7109375" style="26" customWidth="1"/>
    <col min="11785" max="11785" width="18" style="26" customWidth="1"/>
    <col min="11786" max="11786" width="14.5703125" style="26" customWidth="1"/>
    <col min="11787" max="11787" width="16.42578125" style="26" customWidth="1"/>
    <col min="11788" max="11788" width="15.5703125" style="26" customWidth="1"/>
    <col min="11789" max="11789" width="15.42578125" style="26" customWidth="1"/>
    <col min="11790" max="11790" width="14" style="26" customWidth="1"/>
    <col min="11791" max="11791" width="14.7109375" style="26" customWidth="1"/>
    <col min="11792" max="11792" width="31.7109375" style="26" customWidth="1"/>
    <col min="11793" max="11793" width="14.7109375" style="26" customWidth="1"/>
    <col min="11794" max="12032" width="11.42578125" style="26"/>
    <col min="12033" max="12033" width="18" style="26" customWidth="1"/>
    <col min="12034" max="12036" width="24.7109375" style="26" customWidth="1"/>
    <col min="12037" max="12038" width="14.7109375" style="26" customWidth="1"/>
    <col min="12039" max="12039" width="17.85546875" style="26" customWidth="1"/>
    <col min="12040" max="12040" width="14.7109375" style="26" customWidth="1"/>
    <col min="12041" max="12041" width="18" style="26" customWidth="1"/>
    <col min="12042" max="12042" width="14.5703125" style="26" customWidth="1"/>
    <col min="12043" max="12043" width="16.42578125" style="26" customWidth="1"/>
    <col min="12044" max="12044" width="15.5703125" style="26" customWidth="1"/>
    <col min="12045" max="12045" width="15.42578125" style="26" customWidth="1"/>
    <col min="12046" max="12046" width="14" style="26" customWidth="1"/>
    <col min="12047" max="12047" width="14.7109375" style="26" customWidth="1"/>
    <col min="12048" max="12048" width="31.7109375" style="26" customWidth="1"/>
    <col min="12049" max="12049" width="14.7109375" style="26" customWidth="1"/>
    <col min="12050" max="12288" width="11.42578125" style="26"/>
    <col min="12289" max="12289" width="18" style="26" customWidth="1"/>
    <col min="12290" max="12292" width="24.7109375" style="26" customWidth="1"/>
    <col min="12293" max="12294" width="14.7109375" style="26" customWidth="1"/>
    <col min="12295" max="12295" width="17.85546875" style="26" customWidth="1"/>
    <col min="12296" max="12296" width="14.7109375" style="26" customWidth="1"/>
    <col min="12297" max="12297" width="18" style="26" customWidth="1"/>
    <col min="12298" max="12298" width="14.5703125" style="26" customWidth="1"/>
    <col min="12299" max="12299" width="16.42578125" style="26" customWidth="1"/>
    <col min="12300" max="12300" width="15.5703125" style="26" customWidth="1"/>
    <col min="12301" max="12301" width="15.42578125" style="26" customWidth="1"/>
    <col min="12302" max="12302" width="14" style="26" customWidth="1"/>
    <col min="12303" max="12303" width="14.7109375" style="26" customWidth="1"/>
    <col min="12304" max="12304" width="31.7109375" style="26" customWidth="1"/>
    <col min="12305" max="12305" width="14.7109375" style="26" customWidth="1"/>
    <col min="12306" max="12544" width="11.42578125" style="26"/>
    <col min="12545" max="12545" width="18" style="26" customWidth="1"/>
    <col min="12546" max="12548" width="24.7109375" style="26" customWidth="1"/>
    <col min="12549" max="12550" width="14.7109375" style="26" customWidth="1"/>
    <col min="12551" max="12551" width="17.85546875" style="26" customWidth="1"/>
    <col min="12552" max="12552" width="14.7109375" style="26" customWidth="1"/>
    <col min="12553" max="12553" width="18" style="26" customWidth="1"/>
    <col min="12554" max="12554" width="14.5703125" style="26" customWidth="1"/>
    <col min="12555" max="12555" width="16.42578125" style="26" customWidth="1"/>
    <col min="12556" max="12556" width="15.5703125" style="26" customWidth="1"/>
    <col min="12557" max="12557" width="15.42578125" style="26" customWidth="1"/>
    <col min="12558" max="12558" width="14" style="26" customWidth="1"/>
    <col min="12559" max="12559" width="14.7109375" style="26" customWidth="1"/>
    <col min="12560" max="12560" width="31.7109375" style="26" customWidth="1"/>
    <col min="12561" max="12561" width="14.7109375" style="26" customWidth="1"/>
    <col min="12562" max="12800" width="11.42578125" style="26"/>
    <col min="12801" max="12801" width="18" style="26" customWidth="1"/>
    <col min="12802" max="12804" width="24.7109375" style="26" customWidth="1"/>
    <col min="12805" max="12806" width="14.7109375" style="26" customWidth="1"/>
    <col min="12807" max="12807" width="17.85546875" style="26" customWidth="1"/>
    <col min="12808" max="12808" width="14.7109375" style="26" customWidth="1"/>
    <col min="12809" max="12809" width="18" style="26" customWidth="1"/>
    <col min="12810" max="12810" width="14.5703125" style="26" customWidth="1"/>
    <col min="12811" max="12811" width="16.42578125" style="26" customWidth="1"/>
    <col min="12812" max="12812" width="15.5703125" style="26" customWidth="1"/>
    <col min="12813" max="12813" width="15.42578125" style="26" customWidth="1"/>
    <col min="12814" max="12814" width="14" style="26" customWidth="1"/>
    <col min="12815" max="12815" width="14.7109375" style="26" customWidth="1"/>
    <col min="12816" max="12816" width="31.7109375" style="26" customWidth="1"/>
    <col min="12817" max="12817" width="14.7109375" style="26" customWidth="1"/>
    <col min="12818" max="13056" width="11.42578125" style="26"/>
    <col min="13057" max="13057" width="18" style="26" customWidth="1"/>
    <col min="13058" max="13060" width="24.7109375" style="26" customWidth="1"/>
    <col min="13061" max="13062" width="14.7109375" style="26" customWidth="1"/>
    <col min="13063" max="13063" width="17.85546875" style="26" customWidth="1"/>
    <col min="13064" max="13064" width="14.7109375" style="26" customWidth="1"/>
    <col min="13065" max="13065" width="18" style="26" customWidth="1"/>
    <col min="13066" max="13066" width="14.5703125" style="26" customWidth="1"/>
    <col min="13067" max="13067" width="16.42578125" style="26" customWidth="1"/>
    <col min="13068" max="13068" width="15.5703125" style="26" customWidth="1"/>
    <col min="13069" max="13069" width="15.42578125" style="26" customWidth="1"/>
    <col min="13070" max="13070" width="14" style="26" customWidth="1"/>
    <col min="13071" max="13071" width="14.7109375" style="26" customWidth="1"/>
    <col min="13072" max="13072" width="31.7109375" style="26" customWidth="1"/>
    <col min="13073" max="13073" width="14.7109375" style="26" customWidth="1"/>
    <col min="13074" max="13312" width="11.42578125" style="26"/>
    <col min="13313" max="13313" width="18" style="26" customWidth="1"/>
    <col min="13314" max="13316" width="24.7109375" style="26" customWidth="1"/>
    <col min="13317" max="13318" width="14.7109375" style="26" customWidth="1"/>
    <col min="13319" max="13319" width="17.85546875" style="26" customWidth="1"/>
    <col min="13320" max="13320" width="14.7109375" style="26" customWidth="1"/>
    <col min="13321" max="13321" width="18" style="26" customWidth="1"/>
    <col min="13322" max="13322" width="14.5703125" style="26" customWidth="1"/>
    <col min="13323" max="13323" width="16.42578125" style="26" customWidth="1"/>
    <col min="13324" max="13324" width="15.5703125" style="26" customWidth="1"/>
    <col min="13325" max="13325" width="15.42578125" style="26" customWidth="1"/>
    <col min="13326" max="13326" width="14" style="26" customWidth="1"/>
    <col min="13327" max="13327" width="14.7109375" style="26" customWidth="1"/>
    <col min="13328" max="13328" width="31.7109375" style="26" customWidth="1"/>
    <col min="13329" max="13329" width="14.7109375" style="26" customWidth="1"/>
    <col min="13330" max="13568" width="11.42578125" style="26"/>
    <col min="13569" max="13569" width="18" style="26" customWidth="1"/>
    <col min="13570" max="13572" width="24.7109375" style="26" customWidth="1"/>
    <col min="13573" max="13574" width="14.7109375" style="26" customWidth="1"/>
    <col min="13575" max="13575" width="17.85546875" style="26" customWidth="1"/>
    <col min="13576" max="13576" width="14.7109375" style="26" customWidth="1"/>
    <col min="13577" max="13577" width="18" style="26" customWidth="1"/>
    <col min="13578" max="13578" width="14.5703125" style="26" customWidth="1"/>
    <col min="13579" max="13579" width="16.42578125" style="26" customWidth="1"/>
    <col min="13580" max="13580" width="15.5703125" style="26" customWidth="1"/>
    <col min="13581" max="13581" width="15.42578125" style="26" customWidth="1"/>
    <col min="13582" max="13582" width="14" style="26" customWidth="1"/>
    <col min="13583" max="13583" width="14.7109375" style="26" customWidth="1"/>
    <col min="13584" max="13584" width="31.7109375" style="26" customWidth="1"/>
    <col min="13585" max="13585" width="14.7109375" style="26" customWidth="1"/>
    <col min="13586" max="13824" width="11.42578125" style="26"/>
    <col min="13825" max="13825" width="18" style="26" customWidth="1"/>
    <col min="13826" max="13828" width="24.7109375" style="26" customWidth="1"/>
    <col min="13829" max="13830" width="14.7109375" style="26" customWidth="1"/>
    <col min="13831" max="13831" width="17.85546875" style="26" customWidth="1"/>
    <col min="13832" max="13832" width="14.7109375" style="26" customWidth="1"/>
    <col min="13833" max="13833" width="18" style="26" customWidth="1"/>
    <col min="13834" max="13834" width="14.5703125" style="26" customWidth="1"/>
    <col min="13835" max="13835" width="16.42578125" style="26" customWidth="1"/>
    <col min="13836" max="13836" width="15.5703125" style="26" customWidth="1"/>
    <col min="13837" max="13837" width="15.42578125" style="26" customWidth="1"/>
    <col min="13838" max="13838" width="14" style="26" customWidth="1"/>
    <col min="13839" max="13839" width="14.7109375" style="26" customWidth="1"/>
    <col min="13840" max="13840" width="31.7109375" style="26" customWidth="1"/>
    <col min="13841" max="13841" width="14.7109375" style="26" customWidth="1"/>
    <col min="13842" max="14080" width="11.42578125" style="26"/>
    <col min="14081" max="14081" width="18" style="26" customWidth="1"/>
    <col min="14082" max="14084" width="24.7109375" style="26" customWidth="1"/>
    <col min="14085" max="14086" width="14.7109375" style="26" customWidth="1"/>
    <col min="14087" max="14087" width="17.85546875" style="26" customWidth="1"/>
    <col min="14088" max="14088" width="14.7109375" style="26" customWidth="1"/>
    <col min="14089" max="14089" width="18" style="26" customWidth="1"/>
    <col min="14090" max="14090" width="14.5703125" style="26" customWidth="1"/>
    <col min="14091" max="14091" width="16.42578125" style="26" customWidth="1"/>
    <col min="14092" max="14092" width="15.5703125" style="26" customWidth="1"/>
    <col min="14093" max="14093" width="15.42578125" style="26" customWidth="1"/>
    <col min="14094" max="14094" width="14" style="26" customWidth="1"/>
    <col min="14095" max="14095" width="14.7109375" style="26" customWidth="1"/>
    <col min="14096" max="14096" width="31.7109375" style="26" customWidth="1"/>
    <col min="14097" max="14097" width="14.7109375" style="26" customWidth="1"/>
    <col min="14098" max="14336" width="11.42578125" style="26"/>
    <col min="14337" max="14337" width="18" style="26" customWidth="1"/>
    <col min="14338" max="14340" width="24.7109375" style="26" customWidth="1"/>
    <col min="14341" max="14342" width="14.7109375" style="26" customWidth="1"/>
    <col min="14343" max="14343" width="17.85546875" style="26" customWidth="1"/>
    <col min="14344" max="14344" width="14.7109375" style="26" customWidth="1"/>
    <col min="14345" max="14345" width="18" style="26" customWidth="1"/>
    <col min="14346" max="14346" width="14.5703125" style="26" customWidth="1"/>
    <col min="14347" max="14347" width="16.42578125" style="26" customWidth="1"/>
    <col min="14348" max="14348" width="15.5703125" style="26" customWidth="1"/>
    <col min="14349" max="14349" width="15.42578125" style="26" customWidth="1"/>
    <col min="14350" max="14350" width="14" style="26" customWidth="1"/>
    <col min="14351" max="14351" width="14.7109375" style="26" customWidth="1"/>
    <col min="14352" max="14352" width="31.7109375" style="26" customWidth="1"/>
    <col min="14353" max="14353" width="14.7109375" style="26" customWidth="1"/>
    <col min="14354" max="14592" width="11.42578125" style="26"/>
    <col min="14593" max="14593" width="18" style="26" customWidth="1"/>
    <col min="14594" max="14596" width="24.7109375" style="26" customWidth="1"/>
    <col min="14597" max="14598" width="14.7109375" style="26" customWidth="1"/>
    <col min="14599" max="14599" width="17.85546875" style="26" customWidth="1"/>
    <col min="14600" max="14600" width="14.7109375" style="26" customWidth="1"/>
    <col min="14601" max="14601" width="18" style="26" customWidth="1"/>
    <col min="14602" max="14602" width="14.5703125" style="26" customWidth="1"/>
    <col min="14603" max="14603" width="16.42578125" style="26" customWidth="1"/>
    <col min="14604" max="14604" width="15.5703125" style="26" customWidth="1"/>
    <col min="14605" max="14605" width="15.42578125" style="26" customWidth="1"/>
    <col min="14606" max="14606" width="14" style="26" customWidth="1"/>
    <col min="14607" max="14607" width="14.7109375" style="26" customWidth="1"/>
    <col min="14608" max="14608" width="31.7109375" style="26" customWidth="1"/>
    <col min="14609" max="14609" width="14.7109375" style="26" customWidth="1"/>
    <col min="14610" max="14848" width="11.42578125" style="26"/>
    <col min="14849" max="14849" width="18" style="26" customWidth="1"/>
    <col min="14850" max="14852" width="24.7109375" style="26" customWidth="1"/>
    <col min="14853" max="14854" width="14.7109375" style="26" customWidth="1"/>
    <col min="14855" max="14855" width="17.85546875" style="26" customWidth="1"/>
    <col min="14856" max="14856" width="14.7109375" style="26" customWidth="1"/>
    <col min="14857" max="14857" width="18" style="26" customWidth="1"/>
    <col min="14858" max="14858" width="14.5703125" style="26" customWidth="1"/>
    <col min="14859" max="14859" width="16.42578125" style="26" customWidth="1"/>
    <col min="14860" max="14860" width="15.5703125" style="26" customWidth="1"/>
    <col min="14861" max="14861" width="15.42578125" style="26" customWidth="1"/>
    <col min="14862" max="14862" width="14" style="26" customWidth="1"/>
    <col min="14863" max="14863" width="14.7109375" style="26" customWidth="1"/>
    <col min="14864" max="14864" width="31.7109375" style="26" customWidth="1"/>
    <col min="14865" max="14865" width="14.7109375" style="26" customWidth="1"/>
    <col min="14866" max="15104" width="11.42578125" style="26"/>
    <col min="15105" max="15105" width="18" style="26" customWidth="1"/>
    <col min="15106" max="15108" width="24.7109375" style="26" customWidth="1"/>
    <col min="15109" max="15110" width="14.7109375" style="26" customWidth="1"/>
    <col min="15111" max="15111" width="17.85546875" style="26" customWidth="1"/>
    <col min="15112" max="15112" width="14.7109375" style="26" customWidth="1"/>
    <col min="15113" max="15113" width="18" style="26" customWidth="1"/>
    <col min="15114" max="15114" width="14.5703125" style="26" customWidth="1"/>
    <col min="15115" max="15115" width="16.42578125" style="26" customWidth="1"/>
    <col min="15116" max="15116" width="15.5703125" style="26" customWidth="1"/>
    <col min="15117" max="15117" width="15.42578125" style="26" customWidth="1"/>
    <col min="15118" max="15118" width="14" style="26" customWidth="1"/>
    <col min="15119" max="15119" width="14.7109375" style="26" customWidth="1"/>
    <col min="15120" max="15120" width="31.7109375" style="26" customWidth="1"/>
    <col min="15121" max="15121" width="14.7109375" style="26" customWidth="1"/>
    <col min="15122" max="15360" width="11.42578125" style="26"/>
    <col min="15361" max="15361" width="18" style="26" customWidth="1"/>
    <col min="15362" max="15364" width="24.7109375" style="26" customWidth="1"/>
    <col min="15365" max="15366" width="14.7109375" style="26" customWidth="1"/>
    <col min="15367" max="15367" width="17.85546875" style="26" customWidth="1"/>
    <col min="15368" max="15368" width="14.7109375" style="26" customWidth="1"/>
    <col min="15369" max="15369" width="18" style="26" customWidth="1"/>
    <col min="15370" max="15370" width="14.5703125" style="26" customWidth="1"/>
    <col min="15371" max="15371" width="16.42578125" style="26" customWidth="1"/>
    <col min="15372" max="15372" width="15.5703125" style="26" customWidth="1"/>
    <col min="15373" max="15373" width="15.42578125" style="26" customWidth="1"/>
    <col min="15374" max="15374" width="14" style="26" customWidth="1"/>
    <col min="15375" max="15375" width="14.7109375" style="26" customWidth="1"/>
    <col min="15376" max="15376" width="31.7109375" style="26" customWidth="1"/>
    <col min="15377" max="15377" width="14.7109375" style="26" customWidth="1"/>
    <col min="15378" max="15616" width="11.42578125" style="26"/>
    <col min="15617" max="15617" width="18" style="26" customWidth="1"/>
    <col min="15618" max="15620" width="24.7109375" style="26" customWidth="1"/>
    <col min="15621" max="15622" width="14.7109375" style="26" customWidth="1"/>
    <col min="15623" max="15623" width="17.85546875" style="26" customWidth="1"/>
    <col min="15624" max="15624" width="14.7109375" style="26" customWidth="1"/>
    <col min="15625" max="15625" width="18" style="26" customWidth="1"/>
    <col min="15626" max="15626" width="14.5703125" style="26" customWidth="1"/>
    <col min="15627" max="15627" width="16.42578125" style="26" customWidth="1"/>
    <col min="15628" max="15628" width="15.5703125" style="26" customWidth="1"/>
    <col min="15629" max="15629" width="15.42578125" style="26" customWidth="1"/>
    <col min="15630" max="15630" width="14" style="26" customWidth="1"/>
    <col min="15631" max="15631" width="14.7109375" style="26" customWidth="1"/>
    <col min="15632" max="15632" width="31.7109375" style="26" customWidth="1"/>
    <col min="15633" max="15633" width="14.7109375" style="26" customWidth="1"/>
    <col min="15634" max="15872" width="11.42578125" style="26"/>
    <col min="15873" max="15873" width="18" style="26" customWidth="1"/>
    <col min="15874" max="15876" width="24.7109375" style="26" customWidth="1"/>
    <col min="15877" max="15878" width="14.7109375" style="26" customWidth="1"/>
    <col min="15879" max="15879" width="17.85546875" style="26" customWidth="1"/>
    <col min="15880" max="15880" width="14.7109375" style="26" customWidth="1"/>
    <col min="15881" max="15881" width="18" style="26" customWidth="1"/>
    <col min="15882" max="15882" width="14.5703125" style="26" customWidth="1"/>
    <col min="15883" max="15883" width="16.42578125" style="26" customWidth="1"/>
    <col min="15884" max="15884" width="15.5703125" style="26" customWidth="1"/>
    <col min="15885" max="15885" width="15.42578125" style="26" customWidth="1"/>
    <col min="15886" max="15886" width="14" style="26" customWidth="1"/>
    <col min="15887" max="15887" width="14.7109375" style="26" customWidth="1"/>
    <col min="15888" max="15888" width="31.7109375" style="26" customWidth="1"/>
    <col min="15889" max="15889" width="14.7109375" style="26" customWidth="1"/>
    <col min="15890" max="16128" width="11.42578125" style="26"/>
    <col min="16129" max="16129" width="18" style="26" customWidth="1"/>
    <col min="16130" max="16132" width="24.7109375" style="26" customWidth="1"/>
    <col min="16133" max="16134" width="14.7109375" style="26" customWidth="1"/>
    <col min="16135" max="16135" width="17.85546875" style="26" customWidth="1"/>
    <col min="16136" max="16136" width="14.7109375" style="26" customWidth="1"/>
    <col min="16137" max="16137" width="18" style="26" customWidth="1"/>
    <col min="16138" max="16138" width="14.5703125" style="26" customWidth="1"/>
    <col min="16139" max="16139" width="16.42578125" style="26" customWidth="1"/>
    <col min="16140" max="16140" width="15.5703125" style="26" customWidth="1"/>
    <col min="16141" max="16141" width="15.42578125" style="26" customWidth="1"/>
    <col min="16142" max="16142" width="14" style="26" customWidth="1"/>
    <col min="16143" max="16143" width="14.7109375" style="26" customWidth="1"/>
    <col min="16144" max="16144" width="31.7109375" style="26" customWidth="1"/>
    <col min="16145" max="16145" width="14.7109375" style="26" customWidth="1"/>
    <col min="16146" max="16384" width="11.42578125" style="26"/>
  </cols>
  <sheetData>
    <row r="1" spans="1:17" s="1" customFormat="1" ht="16.5" x14ac:dyDescent="0.25">
      <c r="A1" s="1624"/>
      <c r="B1" s="1620" t="s">
        <v>0</v>
      </c>
      <c r="C1" s="1620"/>
      <c r="D1" s="1620"/>
      <c r="E1" s="258" t="s">
        <v>1</v>
      </c>
      <c r="F1" s="1688" t="s">
        <v>2</v>
      </c>
      <c r="G1" s="1688"/>
      <c r="H1" s="1624"/>
      <c r="I1" s="1624"/>
      <c r="J1" s="1671" t="s">
        <v>0</v>
      </c>
      <c r="K1" s="1672"/>
      <c r="L1" s="1672"/>
      <c r="M1" s="1672"/>
      <c r="N1" s="1673"/>
      <c r="O1" s="28" t="s">
        <v>1</v>
      </c>
      <c r="P1" s="258" t="s">
        <v>2</v>
      </c>
      <c r="Q1" s="1624"/>
    </row>
    <row r="2" spans="1:17" s="1" customFormat="1" x14ac:dyDescent="0.25">
      <c r="A2" s="1624"/>
      <c r="B2" s="1620"/>
      <c r="C2" s="1620"/>
      <c r="D2" s="1620"/>
      <c r="E2" s="1670" t="s">
        <v>3</v>
      </c>
      <c r="F2" s="1670" t="s">
        <v>4</v>
      </c>
      <c r="G2" s="1670"/>
      <c r="H2" s="1624"/>
      <c r="I2" s="1624"/>
      <c r="J2" s="1674"/>
      <c r="K2" s="1675"/>
      <c r="L2" s="1675"/>
      <c r="M2" s="1675"/>
      <c r="N2" s="1676"/>
      <c r="O2" s="1750" t="s">
        <v>3</v>
      </c>
      <c r="P2" s="256" t="s">
        <v>4</v>
      </c>
      <c r="Q2" s="1624"/>
    </row>
    <row r="3" spans="1:17" s="1" customFormat="1" x14ac:dyDescent="0.25">
      <c r="A3" s="1624"/>
      <c r="B3" s="1620"/>
      <c r="C3" s="1620"/>
      <c r="D3" s="1620"/>
      <c r="E3" s="1670"/>
      <c r="F3" s="1688" t="s">
        <v>5</v>
      </c>
      <c r="G3" s="1688"/>
      <c r="H3" s="1624"/>
      <c r="I3" s="1624"/>
      <c r="J3" s="1674"/>
      <c r="K3" s="1675"/>
      <c r="L3" s="1675"/>
      <c r="M3" s="1675"/>
      <c r="N3" s="1676"/>
      <c r="O3" s="1750"/>
      <c r="P3" s="256" t="s">
        <v>5</v>
      </c>
      <c r="Q3" s="1624"/>
    </row>
    <row r="4" spans="1:17" s="1" customFormat="1" ht="16.5" x14ac:dyDescent="0.25">
      <c r="A4" s="1624"/>
      <c r="B4" s="1620"/>
      <c r="C4" s="1620"/>
      <c r="D4" s="1620"/>
      <c r="E4" s="258" t="s">
        <v>6</v>
      </c>
      <c r="F4" s="1670" t="s">
        <v>4</v>
      </c>
      <c r="G4" s="1670"/>
      <c r="H4" s="1624"/>
      <c r="I4" s="1624"/>
      <c r="J4" s="1674"/>
      <c r="K4" s="1675"/>
      <c r="L4" s="1675"/>
      <c r="M4" s="1675"/>
      <c r="N4" s="1676"/>
      <c r="O4" s="28" t="s">
        <v>6</v>
      </c>
      <c r="P4" s="256" t="s">
        <v>4</v>
      </c>
      <c r="Q4" s="1624"/>
    </row>
    <row r="5" spans="1:17" s="1" customFormat="1" ht="16.5" x14ac:dyDescent="0.25">
      <c r="A5" s="1624"/>
      <c r="B5" s="1620"/>
      <c r="C5" s="1620"/>
      <c r="D5" s="1620"/>
      <c r="E5" s="175" t="s">
        <v>7</v>
      </c>
      <c r="F5" s="1688" t="s">
        <v>8</v>
      </c>
      <c r="G5" s="1688"/>
      <c r="H5" s="1624"/>
      <c r="I5" s="1624"/>
      <c r="J5" s="1677"/>
      <c r="K5" s="1678"/>
      <c r="L5" s="1678"/>
      <c r="M5" s="1678"/>
      <c r="N5" s="1679"/>
      <c r="O5" s="2" t="s">
        <v>7</v>
      </c>
      <c r="P5" s="258" t="s">
        <v>9</v>
      </c>
      <c r="Q5" s="1624"/>
    </row>
    <row r="6" spans="1:17" s="6" customFormat="1" ht="63" x14ac:dyDescent="0.25">
      <c r="A6" s="4" t="s">
        <v>10</v>
      </c>
      <c r="B6" s="4" t="s">
        <v>11</v>
      </c>
      <c r="C6" s="4" t="s">
        <v>12</v>
      </c>
      <c r="D6" s="4" t="s">
        <v>13</v>
      </c>
      <c r="E6" s="4" t="s">
        <v>14</v>
      </c>
      <c r="F6" s="4" t="s">
        <v>15</v>
      </c>
      <c r="G6" s="5" t="s">
        <v>16</v>
      </c>
      <c r="H6" s="4" t="s">
        <v>17</v>
      </c>
      <c r="I6" s="4" t="s">
        <v>18</v>
      </c>
      <c r="J6" s="4" t="s">
        <v>19</v>
      </c>
      <c r="K6" s="4" t="s">
        <v>20</v>
      </c>
      <c r="L6" s="1098" t="s">
        <v>21</v>
      </c>
      <c r="M6" s="4" t="s">
        <v>22</v>
      </c>
      <c r="N6" s="4" t="s">
        <v>23</v>
      </c>
      <c r="O6" s="5" t="s">
        <v>24</v>
      </c>
      <c r="P6" s="4" t="s">
        <v>25</v>
      </c>
      <c r="Q6" s="4" t="s">
        <v>26</v>
      </c>
    </row>
    <row r="7" spans="1:17" s="15" customFormat="1" ht="75" x14ac:dyDescent="0.25">
      <c r="A7" s="446"/>
      <c r="B7" s="985" t="s">
        <v>1620</v>
      </c>
      <c r="C7" s="1076" t="s">
        <v>1621</v>
      </c>
      <c r="D7" s="986">
        <v>20000000</v>
      </c>
      <c r="E7" s="37">
        <v>1</v>
      </c>
      <c r="F7" s="987" t="s">
        <v>73</v>
      </c>
      <c r="G7" s="988" t="s">
        <v>781</v>
      </c>
      <c r="H7" s="988" t="s">
        <v>28</v>
      </c>
      <c r="I7" s="989" t="s">
        <v>57</v>
      </c>
      <c r="J7" s="990" t="s">
        <v>2441</v>
      </c>
      <c r="K7" s="989" t="s">
        <v>72</v>
      </c>
      <c r="L7" s="37">
        <f t="shared" ref="L7:L53" si="0">SUM(D7*E7)</f>
        <v>20000000</v>
      </c>
      <c r="M7" s="33">
        <f t="shared" ref="M7:M53" si="1">SUM(D7*E7)</f>
        <v>20000000</v>
      </c>
      <c r="N7" s="38" t="s">
        <v>30</v>
      </c>
      <c r="O7" s="40" t="s">
        <v>59</v>
      </c>
      <c r="P7" s="34" t="s">
        <v>60</v>
      </c>
      <c r="Q7" s="38" t="s">
        <v>61</v>
      </c>
    </row>
    <row r="8" spans="1:17" s="15" customFormat="1" ht="63.75" x14ac:dyDescent="0.25">
      <c r="A8" s="446"/>
      <c r="B8" s="382" t="s">
        <v>179</v>
      </c>
      <c r="C8" s="1074" t="s">
        <v>180</v>
      </c>
      <c r="D8" s="379">
        <v>5714285</v>
      </c>
      <c r="E8" s="379">
        <v>35</v>
      </c>
      <c r="F8" s="448" t="s">
        <v>54</v>
      </c>
      <c r="G8" s="448" t="s">
        <v>55</v>
      </c>
      <c r="H8" s="448" t="s">
        <v>56</v>
      </c>
      <c r="I8" s="37" t="s">
        <v>57</v>
      </c>
      <c r="J8" s="983" t="s">
        <v>2440</v>
      </c>
      <c r="K8" s="37" t="s">
        <v>58</v>
      </c>
      <c r="L8" s="37">
        <f t="shared" si="0"/>
        <v>199999975</v>
      </c>
      <c r="M8" s="33">
        <f t="shared" si="1"/>
        <v>199999975</v>
      </c>
      <c r="N8" s="38" t="s">
        <v>30</v>
      </c>
      <c r="O8" s="40" t="s">
        <v>59</v>
      </c>
      <c r="P8" s="34" t="s">
        <v>60</v>
      </c>
      <c r="Q8" s="38" t="s">
        <v>61</v>
      </c>
    </row>
    <row r="9" spans="1:17" s="15" customFormat="1" ht="51" x14ac:dyDescent="0.25">
      <c r="A9" s="962"/>
      <c r="B9" s="57" t="s">
        <v>74</v>
      </c>
      <c r="C9" s="39" t="s">
        <v>75</v>
      </c>
      <c r="D9" s="56">
        <v>6000000</v>
      </c>
      <c r="E9" s="142">
        <v>1</v>
      </c>
      <c r="F9" s="912" t="s">
        <v>54</v>
      </c>
      <c r="G9" s="48" t="s">
        <v>55</v>
      </c>
      <c r="H9" s="912" t="s">
        <v>56</v>
      </c>
      <c r="I9" s="37" t="s">
        <v>57</v>
      </c>
      <c r="J9" s="142" t="s">
        <v>759</v>
      </c>
      <c r="K9" s="142" t="s">
        <v>58</v>
      </c>
      <c r="L9" s="37">
        <f t="shared" si="0"/>
        <v>6000000</v>
      </c>
      <c r="M9" s="33">
        <f t="shared" si="1"/>
        <v>6000000</v>
      </c>
      <c r="N9" s="38" t="s">
        <v>30</v>
      </c>
      <c r="O9" s="40" t="s">
        <v>59</v>
      </c>
      <c r="P9" s="34" t="s">
        <v>60</v>
      </c>
      <c r="Q9" s="38" t="s">
        <v>61</v>
      </c>
    </row>
    <row r="10" spans="1:17" s="15" customFormat="1" ht="51" x14ac:dyDescent="0.25">
      <c r="A10" s="30"/>
      <c r="B10" s="57" t="s">
        <v>90</v>
      </c>
      <c r="C10" s="39" t="s">
        <v>91</v>
      </c>
      <c r="D10" s="379">
        <v>380000</v>
      </c>
      <c r="E10" s="379">
        <v>20</v>
      </c>
      <c r="F10" s="448" t="s">
        <v>86</v>
      </c>
      <c r="G10" s="48" t="s">
        <v>55</v>
      </c>
      <c r="H10" s="448" t="s">
        <v>56</v>
      </c>
      <c r="I10" s="448" t="s">
        <v>57</v>
      </c>
      <c r="J10" s="36" t="s">
        <v>759</v>
      </c>
      <c r="K10" s="448" t="s">
        <v>87</v>
      </c>
      <c r="L10" s="37">
        <f t="shared" si="0"/>
        <v>7600000</v>
      </c>
      <c r="M10" s="33">
        <f t="shared" si="1"/>
        <v>7600000</v>
      </c>
      <c r="N10" s="38" t="s">
        <v>30</v>
      </c>
      <c r="O10" s="40" t="s">
        <v>59</v>
      </c>
      <c r="P10" s="34" t="s">
        <v>60</v>
      </c>
      <c r="Q10" s="38" t="s">
        <v>61</v>
      </c>
    </row>
    <row r="11" spans="1:17" s="15" customFormat="1" ht="51" x14ac:dyDescent="0.25">
      <c r="A11" s="30"/>
      <c r="B11" s="57" t="s">
        <v>97</v>
      </c>
      <c r="C11" s="39" t="s">
        <v>98</v>
      </c>
      <c r="D11" s="381">
        <v>33450</v>
      </c>
      <c r="E11" s="379">
        <v>20</v>
      </c>
      <c r="F11" s="448" t="s">
        <v>86</v>
      </c>
      <c r="G11" s="48" t="s">
        <v>55</v>
      </c>
      <c r="H11" s="448" t="s">
        <v>56</v>
      </c>
      <c r="I11" s="448" t="s">
        <v>57</v>
      </c>
      <c r="J11" s="448" t="s">
        <v>759</v>
      </c>
      <c r="K11" s="448" t="s">
        <v>87</v>
      </c>
      <c r="L11" s="37">
        <f t="shared" si="0"/>
        <v>669000</v>
      </c>
      <c r="M11" s="33">
        <f t="shared" si="1"/>
        <v>669000</v>
      </c>
      <c r="N11" s="38" t="s">
        <v>30</v>
      </c>
      <c r="O11" s="40" t="s">
        <v>59</v>
      </c>
      <c r="P11" s="34" t="s">
        <v>60</v>
      </c>
      <c r="Q11" s="38" t="s">
        <v>61</v>
      </c>
    </row>
    <row r="12" spans="1:17" s="21" customFormat="1" ht="127.5" x14ac:dyDescent="0.3">
      <c r="A12" s="30"/>
      <c r="B12" s="57" t="s">
        <v>101</v>
      </c>
      <c r="C12" s="39" t="s">
        <v>102</v>
      </c>
      <c r="D12" s="60">
        <v>5247990</v>
      </c>
      <c r="E12" s="379">
        <v>5</v>
      </c>
      <c r="F12" s="448" t="s">
        <v>73</v>
      </c>
      <c r="G12" s="48" t="s">
        <v>103</v>
      </c>
      <c r="H12" s="448" t="s">
        <v>56</v>
      </c>
      <c r="I12" s="448" t="s">
        <v>104</v>
      </c>
      <c r="J12" s="448" t="s">
        <v>759</v>
      </c>
      <c r="K12" s="448" t="s">
        <v>58</v>
      </c>
      <c r="L12" s="37">
        <f t="shared" si="0"/>
        <v>26239950</v>
      </c>
      <c r="M12" s="33">
        <f t="shared" si="1"/>
        <v>26239950</v>
      </c>
      <c r="N12" s="38" t="s">
        <v>30</v>
      </c>
      <c r="O12" s="40" t="s">
        <v>59</v>
      </c>
      <c r="P12" s="34" t="s">
        <v>60</v>
      </c>
      <c r="Q12" s="38" t="s">
        <v>61</v>
      </c>
    </row>
    <row r="13" spans="1:17" s="24" customFormat="1" ht="76.5" x14ac:dyDescent="0.3">
      <c r="A13" s="30"/>
      <c r="B13" s="57" t="s">
        <v>101</v>
      </c>
      <c r="C13" s="39" t="s">
        <v>105</v>
      </c>
      <c r="D13" s="1078">
        <v>3030405</v>
      </c>
      <c r="E13" s="840">
        <v>16</v>
      </c>
      <c r="F13" s="448"/>
      <c r="G13" s="48" t="s">
        <v>103</v>
      </c>
      <c r="H13" s="448" t="s">
        <v>56</v>
      </c>
      <c r="I13" s="448"/>
      <c r="J13" s="448" t="s">
        <v>759</v>
      </c>
      <c r="K13" s="448" t="s">
        <v>58</v>
      </c>
      <c r="L13" s="37">
        <f t="shared" si="0"/>
        <v>48486480</v>
      </c>
      <c r="M13" s="33">
        <f t="shared" si="1"/>
        <v>48486480</v>
      </c>
      <c r="N13" s="38" t="s">
        <v>30</v>
      </c>
      <c r="O13" s="40" t="s">
        <v>59</v>
      </c>
      <c r="P13" s="34" t="s">
        <v>60</v>
      </c>
      <c r="Q13" s="38" t="s">
        <v>61</v>
      </c>
    </row>
    <row r="14" spans="1:17" s="24" customFormat="1" ht="51" x14ac:dyDescent="0.3">
      <c r="A14" s="30"/>
      <c r="B14" s="57" t="s">
        <v>117</v>
      </c>
      <c r="C14" s="858" t="s">
        <v>118</v>
      </c>
      <c r="D14" s="60">
        <v>15000000</v>
      </c>
      <c r="E14" s="379">
        <v>1</v>
      </c>
      <c r="F14" s="48" t="s">
        <v>73</v>
      </c>
      <c r="G14" s="48" t="s">
        <v>112</v>
      </c>
      <c r="H14" s="48" t="s">
        <v>56</v>
      </c>
      <c r="I14" s="48" t="s">
        <v>104</v>
      </c>
      <c r="J14" s="448" t="s">
        <v>759</v>
      </c>
      <c r="K14" s="448" t="s">
        <v>58</v>
      </c>
      <c r="L14" s="37">
        <f t="shared" si="0"/>
        <v>15000000</v>
      </c>
      <c r="M14" s="33">
        <f t="shared" si="1"/>
        <v>15000000</v>
      </c>
      <c r="N14" s="38" t="s">
        <v>30</v>
      </c>
      <c r="O14" s="40" t="s">
        <v>59</v>
      </c>
      <c r="P14" s="34" t="s">
        <v>60</v>
      </c>
      <c r="Q14" s="38" t="s">
        <v>61</v>
      </c>
    </row>
    <row r="15" spans="1:17" s="24" customFormat="1" ht="51" x14ac:dyDescent="0.3">
      <c r="A15" s="30"/>
      <c r="B15" s="57" t="s">
        <v>123</v>
      </c>
      <c r="C15" s="39" t="s">
        <v>124</v>
      </c>
      <c r="D15" s="45">
        <v>14200000</v>
      </c>
      <c r="E15" s="142">
        <v>1</v>
      </c>
      <c r="F15" s="912" t="s">
        <v>73</v>
      </c>
      <c r="G15" s="48" t="s">
        <v>55</v>
      </c>
      <c r="H15" s="912" t="s">
        <v>56</v>
      </c>
      <c r="I15" s="37" t="s">
        <v>57</v>
      </c>
      <c r="J15" s="448" t="s">
        <v>759</v>
      </c>
      <c r="K15" s="142" t="s">
        <v>58</v>
      </c>
      <c r="L15" s="37">
        <f t="shared" si="0"/>
        <v>14200000</v>
      </c>
      <c r="M15" s="33">
        <f t="shared" si="1"/>
        <v>14200000</v>
      </c>
      <c r="N15" s="38" t="s">
        <v>30</v>
      </c>
      <c r="O15" s="40" t="s">
        <v>59</v>
      </c>
      <c r="P15" s="34" t="s">
        <v>60</v>
      </c>
      <c r="Q15" s="38" t="s">
        <v>61</v>
      </c>
    </row>
    <row r="16" spans="1:17" ht="76.5" x14ac:dyDescent="0.25">
      <c r="A16" s="30"/>
      <c r="B16" s="382" t="s">
        <v>125</v>
      </c>
      <c r="C16" s="61" t="s">
        <v>75</v>
      </c>
      <c r="D16" s="45">
        <v>1500000</v>
      </c>
      <c r="E16" s="36">
        <v>1</v>
      </c>
      <c r="F16" s="32" t="s">
        <v>126</v>
      </c>
      <c r="G16" s="48" t="s">
        <v>55</v>
      </c>
      <c r="H16" s="32" t="s">
        <v>56</v>
      </c>
      <c r="I16" s="37" t="s">
        <v>57</v>
      </c>
      <c r="J16" s="448" t="s">
        <v>759</v>
      </c>
      <c r="K16" s="36" t="s">
        <v>58</v>
      </c>
      <c r="L16" s="37">
        <f t="shared" si="0"/>
        <v>1500000</v>
      </c>
      <c r="M16" s="33">
        <f t="shared" si="1"/>
        <v>1500000</v>
      </c>
      <c r="N16" s="38" t="s">
        <v>30</v>
      </c>
      <c r="O16" s="40" t="s">
        <v>59</v>
      </c>
      <c r="P16" s="34" t="s">
        <v>60</v>
      </c>
      <c r="Q16" s="38" t="s">
        <v>61</v>
      </c>
    </row>
    <row r="17" spans="1:17" s="420" customFormat="1" ht="51" x14ac:dyDescent="0.25">
      <c r="A17" s="375"/>
      <c r="B17" s="382" t="s">
        <v>127</v>
      </c>
      <c r="C17" s="61" t="s">
        <v>75</v>
      </c>
      <c r="D17" s="45">
        <v>4000000</v>
      </c>
      <c r="E17" s="142">
        <v>4</v>
      </c>
      <c r="F17" s="376" t="s">
        <v>128</v>
      </c>
      <c r="G17" s="380" t="s">
        <v>55</v>
      </c>
      <c r="H17" s="376" t="s">
        <v>56</v>
      </c>
      <c r="I17" s="37" t="s">
        <v>57</v>
      </c>
      <c r="J17" s="448" t="s">
        <v>759</v>
      </c>
      <c r="K17" s="142" t="s">
        <v>58</v>
      </c>
      <c r="L17" s="37">
        <f t="shared" si="0"/>
        <v>16000000</v>
      </c>
      <c r="M17" s="33">
        <f t="shared" si="1"/>
        <v>16000000</v>
      </c>
      <c r="N17" s="378" t="s">
        <v>30</v>
      </c>
      <c r="O17" s="430" t="s">
        <v>59</v>
      </c>
      <c r="P17" s="377" t="s">
        <v>60</v>
      </c>
      <c r="Q17" s="378" t="s">
        <v>61</v>
      </c>
    </row>
    <row r="18" spans="1:17" ht="127.5" x14ac:dyDescent="0.25">
      <c r="A18" s="446"/>
      <c r="B18" s="57" t="s">
        <v>186</v>
      </c>
      <c r="C18" s="1074" t="s">
        <v>187</v>
      </c>
      <c r="D18" s="46">
        <v>2000000</v>
      </c>
      <c r="E18" s="379">
        <v>5</v>
      </c>
      <c r="F18" s="142" t="s">
        <v>54</v>
      </c>
      <c r="G18" s="48" t="s">
        <v>55</v>
      </c>
      <c r="H18" s="32" t="s">
        <v>56</v>
      </c>
      <c r="I18" s="37" t="s">
        <v>57</v>
      </c>
      <c r="J18" s="142" t="s">
        <v>759</v>
      </c>
      <c r="K18" s="448" t="s">
        <v>58</v>
      </c>
      <c r="L18" s="37">
        <f t="shared" si="0"/>
        <v>10000000</v>
      </c>
      <c r="M18" s="33">
        <f t="shared" si="1"/>
        <v>10000000</v>
      </c>
      <c r="N18" s="38" t="s">
        <v>30</v>
      </c>
      <c r="O18" s="40" t="s">
        <v>59</v>
      </c>
      <c r="P18" s="34" t="s">
        <v>60</v>
      </c>
      <c r="Q18" s="38" t="s">
        <v>61</v>
      </c>
    </row>
    <row r="19" spans="1:17" ht="114.75" x14ac:dyDescent="0.25">
      <c r="A19" s="446"/>
      <c r="B19" s="57" t="s">
        <v>188</v>
      </c>
      <c r="C19" s="1074" t="s">
        <v>189</v>
      </c>
      <c r="D19" s="46">
        <v>2300000</v>
      </c>
      <c r="E19" s="379">
        <v>6</v>
      </c>
      <c r="F19" s="36" t="s">
        <v>54</v>
      </c>
      <c r="G19" s="48" t="s">
        <v>55</v>
      </c>
      <c r="H19" s="912" t="s">
        <v>56</v>
      </c>
      <c r="I19" s="37" t="s">
        <v>57</v>
      </c>
      <c r="J19" s="36" t="s">
        <v>759</v>
      </c>
      <c r="K19" s="448" t="s">
        <v>58</v>
      </c>
      <c r="L19" s="37">
        <f t="shared" si="0"/>
        <v>13800000</v>
      </c>
      <c r="M19" s="33">
        <f t="shared" si="1"/>
        <v>13800000</v>
      </c>
      <c r="N19" s="38" t="s">
        <v>30</v>
      </c>
      <c r="O19" s="40" t="s">
        <v>59</v>
      </c>
      <c r="P19" s="34" t="s">
        <v>60</v>
      </c>
      <c r="Q19" s="38" t="s">
        <v>61</v>
      </c>
    </row>
    <row r="20" spans="1:17" ht="51" x14ac:dyDescent="0.25">
      <c r="A20" s="962"/>
      <c r="B20" s="57" t="s">
        <v>131</v>
      </c>
      <c r="C20" s="39" t="s">
        <v>75</v>
      </c>
      <c r="D20" s="45">
        <v>75000000</v>
      </c>
      <c r="E20" s="142">
        <v>1</v>
      </c>
      <c r="F20" s="912" t="s">
        <v>128</v>
      </c>
      <c r="G20" s="48" t="s">
        <v>55</v>
      </c>
      <c r="H20" s="912" t="s">
        <v>56</v>
      </c>
      <c r="I20" s="37" t="s">
        <v>57</v>
      </c>
      <c r="J20" s="36" t="s">
        <v>769</v>
      </c>
      <c r="K20" s="142" t="s">
        <v>58</v>
      </c>
      <c r="L20" s="37">
        <f t="shared" si="0"/>
        <v>75000000</v>
      </c>
      <c r="M20" s="33">
        <f t="shared" si="1"/>
        <v>75000000</v>
      </c>
      <c r="N20" s="38" t="s">
        <v>30</v>
      </c>
      <c r="O20" s="40" t="s">
        <v>59</v>
      </c>
      <c r="P20" s="34" t="s">
        <v>60</v>
      </c>
      <c r="Q20" s="38" t="s">
        <v>61</v>
      </c>
    </row>
    <row r="21" spans="1:17" ht="51" x14ac:dyDescent="0.25">
      <c r="A21" s="30"/>
      <c r="B21" s="57" t="s">
        <v>132</v>
      </c>
      <c r="C21" s="39" t="s">
        <v>133</v>
      </c>
      <c r="D21" s="35">
        <v>75000000</v>
      </c>
      <c r="E21" s="442">
        <v>1</v>
      </c>
      <c r="F21" s="965" t="s">
        <v>54</v>
      </c>
      <c r="G21" s="48" t="s">
        <v>55</v>
      </c>
      <c r="H21" s="912" t="s">
        <v>56</v>
      </c>
      <c r="I21" s="37" t="s">
        <v>57</v>
      </c>
      <c r="J21" s="912" t="s">
        <v>134</v>
      </c>
      <c r="K21" s="36" t="s">
        <v>58</v>
      </c>
      <c r="L21" s="37">
        <f t="shared" si="0"/>
        <v>75000000</v>
      </c>
      <c r="M21" s="33">
        <f t="shared" si="1"/>
        <v>75000000</v>
      </c>
      <c r="N21" s="38" t="s">
        <v>30</v>
      </c>
      <c r="O21" s="40" t="s">
        <v>59</v>
      </c>
      <c r="P21" s="34" t="s">
        <v>60</v>
      </c>
      <c r="Q21" s="38" t="s">
        <v>61</v>
      </c>
    </row>
    <row r="22" spans="1:17" s="420" customFormat="1" ht="51" x14ac:dyDescent="0.25">
      <c r="A22" s="446"/>
      <c r="B22" s="382" t="s">
        <v>218</v>
      </c>
      <c r="C22" s="1074" t="s">
        <v>219</v>
      </c>
      <c r="D22" s="379">
        <v>3000000</v>
      </c>
      <c r="E22" s="379">
        <v>1</v>
      </c>
      <c r="F22" s="448" t="s">
        <v>73</v>
      </c>
      <c r="G22" s="380" t="s">
        <v>55</v>
      </c>
      <c r="H22" s="376" t="s">
        <v>56</v>
      </c>
      <c r="I22" s="37" t="s">
        <v>57</v>
      </c>
      <c r="J22" s="448" t="s">
        <v>134</v>
      </c>
      <c r="K22" s="448" t="s">
        <v>58</v>
      </c>
      <c r="L22" s="37">
        <f t="shared" si="0"/>
        <v>3000000</v>
      </c>
      <c r="M22" s="33">
        <f t="shared" si="1"/>
        <v>3000000</v>
      </c>
      <c r="N22" s="378" t="s">
        <v>30</v>
      </c>
      <c r="O22" s="430" t="s">
        <v>59</v>
      </c>
      <c r="P22" s="377" t="s">
        <v>60</v>
      </c>
      <c r="Q22" s="378" t="s">
        <v>61</v>
      </c>
    </row>
    <row r="23" spans="1:17" ht="51" x14ac:dyDescent="0.25">
      <c r="A23" s="446"/>
      <c r="B23" s="57" t="s">
        <v>220</v>
      </c>
      <c r="C23" s="1074" t="s">
        <v>221</v>
      </c>
      <c r="D23" s="379">
        <v>8000000</v>
      </c>
      <c r="E23" s="379">
        <v>1</v>
      </c>
      <c r="F23" s="448" t="s">
        <v>73</v>
      </c>
      <c r="G23" s="48" t="s">
        <v>55</v>
      </c>
      <c r="H23" s="912" t="s">
        <v>56</v>
      </c>
      <c r="I23" s="37" t="s">
        <v>57</v>
      </c>
      <c r="J23" s="448" t="s">
        <v>134</v>
      </c>
      <c r="K23" s="448" t="s">
        <v>58</v>
      </c>
      <c r="L23" s="37">
        <f t="shared" si="0"/>
        <v>8000000</v>
      </c>
      <c r="M23" s="33">
        <f t="shared" si="1"/>
        <v>8000000</v>
      </c>
      <c r="N23" s="38" t="s">
        <v>30</v>
      </c>
      <c r="O23" s="40" t="s">
        <v>59</v>
      </c>
      <c r="P23" s="34" t="s">
        <v>60</v>
      </c>
      <c r="Q23" s="38" t="s">
        <v>61</v>
      </c>
    </row>
    <row r="24" spans="1:17" ht="63.75" x14ac:dyDescent="0.25">
      <c r="A24" s="962"/>
      <c r="B24" s="57" t="s">
        <v>77</v>
      </c>
      <c r="C24" s="39" t="s">
        <v>76</v>
      </c>
      <c r="D24" s="56">
        <v>22500000</v>
      </c>
      <c r="E24" s="142">
        <v>1</v>
      </c>
      <c r="F24" s="912" t="s">
        <v>54</v>
      </c>
      <c r="G24" s="48" t="s">
        <v>55</v>
      </c>
      <c r="H24" s="32" t="s">
        <v>56</v>
      </c>
      <c r="I24" s="37" t="s">
        <v>57</v>
      </c>
      <c r="J24" s="1097" t="s">
        <v>1718</v>
      </c>
      <c r="K24" s="142" t="s">
        <v>58</v>
      </c>
      <c r="L24" s="37">
        <f t="shared" si="0"/>
        <v>22500000</v>
      </c>
      <c r="M24" s="33">
        <f t="shared" si="1"/>
        <v>22500000</v>
      </c>
      <c r="N24" s="38" t="s">
        <v>30</v>
      </c>
      <c r="O24" s="40" t="s">
        <v>59</v>
      </c>
      <c r="P24" s="34" t="s">
        <v>60</v>
      </c>
      <c r="Q24" s="38" t="s">
        <v>61</v>
      </c>
    </row>
    <row r="25" spans="1:17" s="436" customFormat="1" ht="63.75" x14ac:dyDescent="0.25">
      <c r="A25" s="30"/>
      <c r="B25" s="63" t="s">
        <v>916</v>
      </c>
      <c r="C25" s="39" t="s">
        <v>76</v>
      </c>
      <c r="D25" s="56">
        <v>53000000</v>
      </c>
      <c r="E25" s="142">
        <v>1</v>
      </c>
      <c r="F25" s="912" t="s">
        <v>54</v>
      </c>
      <c r="G25" s="48" t="s">
        <v>55</v>
      </c>
      <c r="H25" s="912" t="s">
        <v>56</v>
      </c>
      <c r="I25" s="37" t="s">
        <v>57</v>
      </c>
      <c r="J25" s="995" t="s">
        <v>1717</v>
      </c>
      <c r="K25" s="142" t="s">
        <v>58</v>
      </c>
      <c r="L25" s="37">
        <f>SUM(D25*E25)</f>
        <v>53000000</v>
      </c>
      <c r="M25" s="33">
        <f>SUM(D25*E25)</f>
        <v>53000000</v>
      </c>
      <c r="N25" s="38" t="s">
        <v>30</v>
      </c>
      <c r="O25" s="40" t="s">
        <v>59</v>
      </c>
      <c r="P25" s="34" t="s">
        <v>60</v>
      </c>
      <c r="Q25" s="38" t="s">
        <v>61</v>
      </c>
    </row>
    <row r="26" spans="1:17" s="436" customFormat="1" ht="63.75" x14ac:dyDescent="0.25">
      <c r="A26" s="446"/>
      <c r="B26" s="382" t="s">
        <v>82</v>
      </c>
      <c r="C26" s="39" t="s">
        <v>83</v>
      </c>
      <c r="D26" s="35">
        <v>1500000</v>
      </c>
      <c r="E26" s="37">
        <v>1</v>
      </c>
      <c r="F26" s="142" t="s">
        <v>54</v>
      </c>
      <c r="G26" s="48" t="s">
        <v>55</v>
      </c>
      <c r="H26" s="142" t="s">
        <v>56</v>
      </c>
      <c r="I26" s="37" t="s">
        <v>57</v>
      </c>
      <c r="J26" s="995" t="s">
        <v>1719</v>
      </c>
      <c r="K26" s="142" t="s">
        <v>58</v>
      </c>
      <c r="L26" s="37">
        <f>SUM(D26*E26)</f>
        <v>1500000</v>
      </c>
      <c r="M26" s="33">
        <f>SUM(D26*E26)</f>
        <v>1500000</v>
      </c>
      <c r="N26" s="38" t="s">
        <v>30</v>
      </c>
      <c r="O26" s="40" t="s">
        <v>59</v>
      </c>
      <c r="P26" s="34" t="s">
        <v>60</v>
      </c>
      <c r="Q26" s="38" t="s">
        <v>61</v>
      </c>
    </row>
    <row r="27" spans="1:17" ht="63.75" x14ac:dyDescent="0.25">
      <c r="A27" s="30"/>
      <c r="B27" s="63" t="s">
        <v>916</v>
      </c>
      <c r="C27" s="39" t="s">
        <v>76</v>
      </c>
      <c r="D27" s="56">
        <v>53000000</v>
      </c>
      <c r="E27" s="142">
        <v>1</v>
      </c>
      <c r="F27" s="912" t="s">
        <v>54</v>
      </c>
      <c r="G27" s="48" t="s">
        <v>55</v>
      </c>
      <c r="H27" s="32" t="s">
        <v>56</v>
      </c>
      <c r="I27" s="37" t="s">
        <v>57</v>
      </c>
      <c r="J27" s="995" t="s">
        <v>1716</v>
      </c>
      <c r="K27" s="142" t="s">
        <v>58</v>
      </c>
      <c r="L27" s="37">
        <f t="shared" si="0"/>
        <v>53000000</v>
      </c>
      <c r="M27" s="33">
        <f t="shared" si="1"/>
        <v>53000000</v>
      </c>
      <c r="N27" s="38" t="s">
        <v>30</v>
      </c>
      <c r="O27" s="40" t="s">
        <v>59</v>
      </c>
      <c r="P27" s="34" t="s">
        <v>60</v>
      </c>
      <c r="Q27" s="38" t="s">
        <v>61</v>
      </c>
    </row>
    <row r="28" spans="1:17" ht="63.75" x14ac:dyDescent="0.25">
      <c r="A28" s="30"/>
      <c r="B28" s="382" t="s">
        <v>77</v>
      </c>
      <c r="C28" s="39" t="s">
        <v>76</v>
      </c>
      <c r="D28" s="56">
        <v>22500000</v>
      </c>
      <c r="E28" s="142">
        <v>1</v>
      </c>
      <c r="F28" s="912" t="s">
        <v>54</v>
      </c>
      <c r="G28" s="48" t="s">
        <v>55</v>
      </c>
      <c r="H28" s="32" t="s">
        <v>56</v>
      </c>
      <c r="I28" s="37" t="s">
        <v>57</v>
      </c>
      <c r="J28" s="995" t="s">
        <v>1716</v>
      </c>
      <c r="K28" s="142" t="s">
        <v>58</v>
      </c>
      <c r="L28" s="37">
        <f t="shared" si="0"/>
        <v>22500000</v>
      </c>
      <c r="M28" s="33">
        <f t="shared" si="1"/>
        <v>22500000</v>
      </c>
      <c r="N28" s="38" t="s">
        <v>30</v>
      </c>
      <c r="O28" s="40" t="s">
        <v>59</v>
      </c>
      <c r="P28" s="34" t="s">
        <v>60</v>
      </c>
      <c r="Q28" s="38" t="s">
        <v>61</v>
      </c>
    </row>
    <row r="29" spans="1:17" ht="63.75" x14ac:dyDescent="0.25">
      <c r="A29" s="30"/>
      <c r="B29" s="57" t="s">
        <v>82</v>
      </c>
      <c r="C29" s="39" t="s">
        <v>83</v>
      </c>
      <c r="D29" s="35">
        <v>1500000</v>
      </c>
      <c r="E29" s="37">
        <v>1</v>
      </c>
      <c r="F29" s="142" t="s">
        <v>54</v>
      </c>
      <c r="G29" s="48" t="s">
        <v>55</v>
      </c>
      <c r="H29" s="142" t="s">
        <v>56</v>
      </c>
      <c r="I29" s="37" t="s">
        <v>57</v>
      </c>
      <c r="J29" s="995" t="s">
        <v>1716</v>
      </c>
      <c r="K29" s="142" t="s">
        <v>58</v>
      </c>
      <c r="L29" s="37">
        <f t="shared" si="0"/>
        <v>1500000</v>
      </c>
      <c r="M29" s="33">
        <f t="shared" si="1"/>
        <v>1500000</v>
      </c>
      <c r="N29" s="38" t="s">
        <v>30</v>
      </c>
      <c r="O29" s="40" t="s">
        <v>59</v>
      </c>
      <c r="P29" s="34" t="s">
        <v>60</v>
      </c>
      <c r="Q29" s="38" t="s">
        <v>61</v>
      </c>
    </row>
    <row r="30" spans="1:17" ht="63.75" x14ac:dyDescent="0.25">
      <c r="A30" s="962"/>
      <c r="B30" s="57" t="s">
        <v>135</v>
      </c>
      <c r="C30" s="39" t="s">
        <v>79</v>
      </c>
      <c r="D30" s="42">
        <v>15000000</v>
      </c>
      <c r="E30" s="639">
        <v>1</v>
      </c>
      <c r="F30" s="1097" t="s">
        <v>136</v>
      </c>
      <c r="G30" s="284" t="s">
        <v>55</v>
      </c>
      <c r="H30" s="912" t="s">
        <v>56</v>
      </c>
      <c r="I30" s="142" t="s">
        <v>57</v>
      </c>
      <c r="J30" s="990" t="s">
        <v>2433</v>
      </c>
      <c r="K30" s="142" t="s">
        <v>58</v>
      </c>
      <c r="L30" s="37">
        <f t="shared" si="0"/>
        <v>15000000</v>
      </c>
      <c r="M30" s="33">
        <f t="shared" si="1"/>
        <v>15000000</v>
      </c>
      <c r="N30" s="38" t="s">
        <v>30</v>
      </c>
      <c r="O30" s="983" t="s">
        <v>59</v>
      </c>
      <c r="P30" s="55" t="s">
        <v>50</v>
      </c>
      <c r="Q30" s="38" t="s">
        <v>61</v>
      </c>
    </row>
    <row r="31" spans="1:17" ht="63.75" x14ac:dyDescent="0.25">
      <c r="A31" s="30"/>
      <c r="B31" s="57" t="s">
        <v>164</v>
      </c>
      <c r="C31" s="31" t="s">
        <v>79</v>
      </c>
      <c r="D31" s="51">
        <v>470000</v>
      </c>
      <c r="E31" s="47">
        <v>3</v>
      </c>
      <c r="F31" s="48" t="s">
        <v>54</v>
      </c>
      <c r="G31" s="48" t="s">
        <v>55</v>
      </c>
      <c r="H31" s="48" t="s">
        <v>28</v>
      </c>
      <c r="I31" s="48" t="s">
        <v>165</v>
      </c>
      <c r="J31" s="990" t="s">
        <v>2433</v>
      </c>
      <c r="K31" s="48" t="s">
        <v>58</v>
      </c>
      <c r="L31" s="37">
        <f t="shared" si="0"/>
        <v>1410000</v>
      </c>
      <c r="M31" s="33">
        <f t="shared" si="1"/>
        <v>1410000</v>
      </c>
      <c r="N31" s="38" t="s">
        <v>30</v>
      </c>
      <c r="O31" s="40" t="s">
        <v>59</v>
      </c>
      <c r="P31" s="34" t="s">
        <v>60</v>
      </c>
      <c r="Q31" s="38" t="s">
        <v>61</v>
      </c>
    </row>
    <row r="32" spans="1:17" ht="63.75" x14ac:dyDescent="0.25">
      <c r="A32" s="30"/>
      <c r="B32" s="57" t="s">
        <v>166</v>
      </c>
      <c r="C32" s="31" t="s">
        <v>79</v>
      </c>
      <c r="D32" s="381">
        <v>207000</v>
      </c>
      <c r="E32" s="379">
        <v>1</v>
      </c>
      <c r="F32" s="448" t="s">
        <v>54</v>
      </c>
      <c r="G32" s="48" t="s">
        <v>55</v>
      </c>
      <c r="H32" s="448" t="s">
        <v>28</v>
      </c>
      <c r="I32" s="48" t="s">
        <v>165</v>
      </c>
      <c r="J32" s="990" t="s">
        <v>2433</v>
      </c>
      <c r="K32" s="448" t="s">
        <v>58</v>
      </c>
      <c r="L32" s="37">
        <f t="shared" si="0"/>
        <v>207000</v>
      </c>
      <c r="M32" s="33">
        <f t="shared" si="1"/>
        <v>207000</v>
      </c>
      <c r="N32" s="38" t="s">
        <v>30</v>
      </c>
      <c r="O32" s="40" t="s">
        <v>59</v>
      </c>
      <c r="P32" s="34" t="s">
        <v>60</v>
      </c>
      <c r="Q32" s="38" t="s">
        <v>61</v>
      </c>
    </row>
    <row r="33" spans="1:17" ht="63.75" x14ac:dyDescent="0.25">
      <c r="A33" s="962"/>
      <c r="B33" s="57" t="s">
        <v>167</v>
      </c>
      <c r="C33" s="31" t="s">
        <v>79</v>
      </c>
      <c r="D33" s="35">
        <v>285000</v>
      </c>
      <c r="E33" s="37">
        <v>1</v>
      </c>
      <c r="F33" s="142" t="s">
        <v>54</v>
      </c>
      <c r="G33" s="48" t="s">
        <v>55</v>
      </c>
      <c r="H33" s="142" t="s">
        <v>28</v>
      </c>
      <c r="I33" s="448" t="s">
        <v>165</v>
      </c>
      <c r="J33" s="990" t="s">
        <v>2433</v>
      </c>
      <c r="K33" s="142" t="s">
        <v>58</v>
      </c>
      <c r="L33" s="37">
        <f t="shared" si="0"/>
        <v>285000</v>
      </c>
      <c r="M33" s="33">
        <f t="shared" si="1"/>
        <v>285000</v>
      </c>
      <c r="N33" s="38" t="s">
        <v>30</v>
      </c>
      <c r="O33" s="40" t="s">
        <v>59</v>
      </c>
      <c r="P33" s="34" t="s">
        <v>60</v>
      </c>
      <c r="Q33" s="38" t="s">
        <v>61</v>
      </c>
    </row>
    <row r="34" spans="1:17" ht="63.75" x14ac:dyDescent="0.25">
      <c r="A34" s="9"/>
      <c r="B34" s="57" t="s">
        <v>52</v>
      </c>
      <c r="C34" s="1075" t="s">
        <v>52</v>
      </c>
      <c r="D34" s="45">
        <v>2250000</v>
      </c>
      <c r="E34" s="37">
        <v>6</v>
      </c>
      <c r="F34" s="142" t="s">
        <v>54</v>
      </c>
      <c r="G34" s="48" t="s">
        <v>55</v>
      </c>
      <c r="H34" s="142" t="s">
        <v>56</v>
      </c>
      <c r="I34" s="142" t="s">
        <v>57</v>
      </c>
      <c r="J34" s="990" t="s">
        <v>2433</v>
      </c>
      <c r="K34" s="142" t="s">
        <v>58</v>
      </c>
      <c r="L34" s="37">
        <f t="shared" si="0"/>
        <v>13500000</v>
      </c>
      <c r="M34" s="33">
        <f t="shared" si="1"/>
        <v>13500000</v>
      </c>
      <c r="N34" s="38" t="s">
        <v>30</v>
      </c>
      <c r="O34" s="40" t="s">
        <v>59</v>
      </c>
      <c r="P34" s="34" t="s">
        <v>60</v>
      </c>
      <c r="Q34" s="38" t="s">
        <v>61</v>
      </c>
    </row>
    <row r="35" spans="1:17" ht="63.75" x14ac:dyDescent="0.25">
      <c r="A35" s="30"/>
      <c r="B35" s="57" t="s">
        <v>62</v>
      </c>
      <c r="C35" s="39" t="s">
        <v>53</v>
      </c>
      <c r="D35" s="45">
        <v>65100</v>
      </c>
      <c r="E35" s="37">
        <v>500</v>
      </c>
      <c r="F35" s="142" t="s">
        <v>54</v>
      </c>
      <c r="G35" s="48" t="s">
        <v>55</v>
      </c>
      <c r="H35" s="142" t="s">
        <v>56</v>
      </c>
      <c r="I35" s="142" t="s">
        <v>57</v>
      </c>
      <c r="J35" s="990" t="s">
        <v>2433</v>
      </c>
      <c r="K35" s="142" t="s">
        <v>58</v>
      </c>
      <c r="L35" s="37">
        <f t="shared" si="0"/>
        <v>32550000</v>
      </c>
      <c r="M35" s="33">
        <f t="shared" si="1"/>
        <v>32550000</v>
      </c>
      <c r="N35" s="38" t="s">
        <v>30</v>
      </c>
      <c r="O35" s="40" t="s">
        <v>59</v>
      </c>
      <c r="P35" s="34" t="s">
        <v>60</v>
      </c>
      <c r="Q35" s="38" t="s">
        <v>61</v>
      </c>
    </row>
    <row r="36" spans="1:17" ht="63.75" x14ac:dyDescent="0.25">
      <c r="A36" s="30"/>
      <c r="B36" s="57" t="s">
        <v>63</v>
      </c>
      <c r="C36" s="39" t="s">
        <v>53</v>
      </c>
      <c r="D36" s="45">
        <v>4000000</v>
      </c>
      <c r="E36" s="37">
        <v>4</v>
      </c>
      <c r="F36" s="142" t="s">
        <v>54</v>
      </c>
      <c r="G36" s="48" t="s">
        <v>55</v>
      </c>
      <c r="H36" s="142" t="s">
        <v>56</v>
      </c>
      <c r="I36" s="142" t="s">
        <v>57</v>
      </c>
      <c r="J36" s="990" t="s">
        <v>2433</v>
      </c>
      <c r="K36" s="142" t="s">
        <v>58</v>
      </c>
      <c r="L36" s="37">
        <f t="shared" si="0"/>
        <v>16000000</v>
      </c>
      <c r="M36" s="33">
        <f t="shared" si="1"/>
        <v>16000000</v>
      </c>
      <c r="N36" s="38" t="s">
        <v>30</v>
      </c>
      <c r="O36" s="40" t="s">
        <v>59</v>
      </c>
      <c r="P36" s="34" t="s">
        <v>60</v>
      </c>
      <c r="Q36" s="38" t="s">
        <v>61</v>
      </c>
    </row>
    <row r="37" spans="1:17" ht="63.75" x14ac:dyDescent="0.25">
      <c r="A37" s="30"/>
      <c r="B37" s="57" t="s">
        <v>64</v>
      </c>
      <c r="C37" s="39" t="s">
        <v>53</v>
      </c>
      <c r="D37" s="45">
        <v>534000</v>
      </c>
      <c r="E37" s="37">
        <v>4</v>
      </c>
      <c r="F37" s="142" t="s">
        <v>54</v>
      </c>
      <c r="G37" s="48" t="s">
        <v>55</v>
      </c>
      <c r="H37" s="142" t="s">
        <v>56</v>
      </c>
      <c r="I37" s="142" t="s">
        <v>57</v>
      </c>
      <c r="J37" s="990" t="s">
        <v>2433</v>
      </c>
      <c r="K37" s="142" t="s">
        <v>58</v>
      </c>
      <c r="L37" s="37">
        <f t="shared" si="0"/>
        <v>2136000</v>
      </c>
      <c r="M37" s="33">
        <f t="shared" si="1"/>
        <v>2136000</v>
      </c>
      <c r="N37" s="38" t="s">
        <v>30</v>
      </c>
      <c r="O37" s="40" t="s">
        <v>59</v>
      </c>
      <c r="P37" s="34" t="s">
        <v>60</v>
      </c>
      <c r="Q37" s="38" t="s">
        <v>61</v>
      </c>
    </row>
    <row r="38" spans="1:17" ht="63.75" x14ac:dyDescent="0.25">
      <c r="A38" s="30"/>
      <c r="B38" s="57" t="s">
        <v>65</v>
      </c>
      <c r="C38" s="39" t="s">
        <v>53</v>
      </c>
      <c r="D38" s="45">
        <v>90000</v>
      </c>
      <c r="E38" s="37">
        <v>500</v>
      </c>
      <c r="F38" s="142" t="s">
        <v>54</v>
      </c>
      <c r="G38" s="48" t="s">
        <v>55</v>
      </c>
      <c r="H38" s="142" t="s">
        <v>56</v>
      </c>
      <c r="I38" s="142" t="s">
        <v>57</v>
      </c>
      <c r="J38" s="990" t="s">
        <v>2433</v>
      </c>
      <c r="K38" s="142" t="s">
        <v>58</v>
      </c>
      <c r="L38" s="37">
        <f t="shared" si="0"/>
        <v>45000000</v>
      </c>
      <c r="M38" s="33">
        <f t="shared" si="1"/>
        <v>45000000</v>
      </c>
      <c r="N38" s="38" t="s">
        <v>30</v>
      </c>
      <c r="O38" s="40" t="s">
        <v>59</v>
      </c>
      <c r="P38" s="34" t="s">
        <v>60</v>
      </c>
      <c r="Q38" s="38" t="s">
        <v>61</v>
      </c>
    </row>
    <row r="39" spans="1:17" ht="63.75" x14ac:dyDescent="0.25">
      <c r="A39" s="30"/>
      <c r="B39" s="57" t="s">
        <v>66</v>
      </c>
      <c r="C39" s="39" t="s">
        <v>53</v>
      </c>
      <c r="D39" s="45">
        <v>250000</v>
      </c>
      <c r="E39" s="37">
        <v>2</v>
      </c>
      <c r="F39" s="142" t="s">
        <v>54</v>
      </c>
      <c r="G39" s="48" t="s">
        <v>55</v>
      </c>
      <c r="H39" s="142" t="s">
        <v>56</v>
      </c>
      <c r="I39" s="142" t="s">
        <v>57</v>
      </c>
      <c r="J39" s="990" t="s">
        <v>2433</v>
      </c>
      <c r="K39" s="142" t="s">
        <v>58</v>
      </c>
      <c r="L39" s="37">
        <f t="shared" si="0"/>
        <v>500000</v>
      </c>
      <c r="M39" s="33">
        <f t="shared" si="1"/>
        <v>500000</v>
      </c>
      <c r="N39" s="38" t="s">
        <v>30</v>
      </c>
      <c r="O39" s="40" t="s">
        <v>59</v>
      </c>
      <c r="P39" s="34" t="s">
        <v>60</v>
      </c>
      <c r="Q39" s="38" t="s">
        <v>61</v>
      </c>
    </row>
    <row r="40" spans="1:17" ht="63.75" x14ac:dyDescent="0.25">
      <c r="A40" s="30"/>
      <c r="B40" s="57" t="s">
        <v>78</v>
      </c>
      <c r="C40" s="39" t="s">
        <v>79</v>
      </c>
      <c r="D40" s="35">
        <v>2550000</v>
      </c>
      <c r="E40" s="37">
        <v>1</v>
      </c>
      <c r="F40" s="142" t="s">
        <v>54</v>
      </c>
      <c r="G40" s="48" t="s">
        <v>55</v>
      </c>
      <c r="H40" s="142" t="s">
        <v>56</v>
      </c>
      <c r="I40" s="37" t="s">
        <v>57</v>
      </c>
      <c r="J40" s="990" t="s">
        <v>2433</v>
      </c>
      <c r="K40" s="142" t="s">
        <v>58</v>
      </c>
      <c r="L40" s="37">
        <f t="shared" si="0"/>
        <v>2550000</v>
      </c>
      <c r="M40" s="33">
        <f t="shared" si="1"/>
        <v>2550000</v>
      </c>
      <c r="N40" s="38" t="s">
        <v>30</v>
      </c>
      <c r="O40" s="40" t="s">
        <v>59</v>
      </c>
      <c r="P40" s="34" t="s">
        <v>60</v>
      </c>
      <c r="Q40" s="38" t="s">
        <v>61</v>
      </c>
    </row>
    <row r="41" spans="1:17" ht="63.75" x14ac:dyDescent="0.25">
      <c r="A41" s="30"/>
      <c r="B41" s="57" t="s">
        <v>80</v>
      </c>
      <c r="C41" s="39" t="s">
        <v>79</v>
      </c>
      <c r="D41" s="35">
        <v>1800000</v>
      </c>
      <c r="E41" s="37">
        <v>1</v>
      </c>
      <c r="F41" s="142" t="s">
        <v>54</v>
      </c>
      <c r="G41" s="48" t="s">
        <v>55</v>
      </c>
      <c r="H41" s="142" t="s">
        <v>56</v>
      </c>
      <c r="I41" s="37" t="s">
        <v>57</v>
      </c>
      <c r="J41" s="990" t="s">
        <v>2433</v>
      </c>
      <c r="K41" s="142" t="s">
        <v>58</v>
      </c>
      <c r="L41" s="37">
        <f t="shared" si="0"/>
        <v>1800000</v>
      </c>
      <c r="M41" s="33">
        <f t="shared" si="1"/>
        <v>1800000</v>
      </c>
      <c r="N41" s="38" t="s">
        <v>30</v>
      </c>
      <c r="O41" s="40" t="s">
        <v>59</v>
      </c>
      <c r="P41" s="34" t="s">
        <v>60</v>
      </c>
      <c r="Q41" s="38" t="s">
        <v>61</v>
      </c>
    </row>
    <row r="42" spans="1:17" ht="63.75" x14ac:dyDescent="0.25">
      <c r="A42" s="30"/>
      <c r="B42" s="57" t="s">
        <v>81</v>
      </c>
      <c r="C42" s="39" t="s">
        <v>79</v>
      </c>
      <c r="D42" s="35">
        <v>300000</v>
      </c>
      <c r="E42" s="37">
        <v>1</v>
      </c>
      <c r="F42" s="142" t="s">
        <v>54</v>
      </c>
      <c r="G42" s="48" t="s">
        <v>55</v>
      </c>
      <c r="H42" s="142" t="s">
        <v>56</v>
      </c>
      <c r="I42" s="37" t="s">
        <v>57</v>
      </c>
      <c r="J42" s="990" t="s">
        <v>2433</v>
      </c>
      <c r="K42" s="142" t="s">
        <v>58</v>
      </c>
      <c r="L42" s="37">
        <f t="shared" si="0"/>
        <v>300000</v>
      </c>
      <c r="M42" s="33">
        <f t="shared" si="1"/>
        <v>300000</v>
      </c>
      <c r="N42" s="38" t="s">
        <v>30</v>
      </c>
      <c r="O42" s="40" t="s">
        <v>59</v>
      </c>
      <c r="P42" s="34" t="s">
        <v>60</v>
      </c>
      <c r="Q42" s="38" t="s">
        <v>61</v>
      </c>
    </row>
    <row r="43" spans="1:17" ht="89.25" x14ac:dyDescent="0.25">
      <c r="A43" s="30"/>
      <c r="B43" s="57" t="s">
        <v>138</v>
      </c>
      <c r="C43" s="31" t="s">
        <v>139</v>
      </c>
      <c r="D43" s="381">
        <v>60900</v>
      </c>
      <c r="E43" s="379">
        <v>500</v>
      </c>
      <c r="F43" s="448" t="s">
        <v>95</v>
      </c>
      <c r="G43" s="48" t="s">
        <v>55</v>
      </c>
      <c r="H43" s="448" t="s">
        <v>140</v>
      </c>
      <c r="I43" s="37" t="s">
        <v>57</v>
      </c>
      <c r="J43" s="990" t="s">
        <v>2433</v>
      </c>
      <c r="K43" s="142" t="s">
        <v>58</v>
      </c>
      <c r="L43" s="37">
        <f t="shared" si="0"/>
        <v>30450000</v>
      </c>
      <c r="M43" s="33">
        <f t="shared" si="1"/>
        <v>30450000</v>
      </c>
      <c r="N43" s="38" t="s">
        <v>30</v>
      </c>
      <c r="O43" s="40" t="s">
        <v>59</v>
      </c>
      <c r="P43" s="34" t="s">
        <v>60</v>
      </c>
      <c r="Q43" s="38" t="s">
        <v>61</v>
      </c>
    </row>
    <row r="44" spans="1:17" ht="63.75" x14ac:dyDescent="0.25">
      <c r="A44" s="30"/>
      <c r="B44" s="57" t="s">
        <v>163</v>
      </c>
      <c r="C44" s="31" t="s">
        <v>79</v>
      </c>
      <c r="D44" s="45">
        <v>2800000</v>
      </c>
      <c r="E44" s="37">
        <v>1</v>
      </c>
      <c r="F44" s="142" t="s">
        <v>54</v>
      </c>
      <c r="G44" s="48" t="s">
        <v>55</v>
      </c>
      <c r="H44" s="142" t="s">
        <v>56</v>
      </c>
      <c r="I44" s="37" t="s">
        <v>57</v>
      </c>
      <c r="J44" s="990" t="s">
        <v>2433</v>
      </c>
      <c r="K44" s="142" t="s">
        <v>58</v>
      </c>
      <c r="L44" s="37">
        <f t="shared" si="0"/>
        <v>2800000</v>
      </c>
      <c r="M44" s="33">
        <f t="shared" si="1"/>
        <v>2800000</v>
      </c>
      <c r="N44" s="38" t="s">
        <v>30</v>
      </c>
      <c r="O44" s="40" t="s">
        <v>59</v>
      </c>
      <c r="P44" s="34" t="s">
        <v>60</v>
      </c>
      <c r="Q44" s="38" t="s">
        <v>61</v>
      </c>
    </row>
    <row r="45" spans="1:17" ht="63.75" x14ac:dyDescent="0.25">
      <c r="A45" s="30"/>
      <c r="B45" s="382" t="s">
        <v>168</v>
      </c>
      <c r="C45" s="440" t="s">
        <v>79</v>
      </c>
      <c r="D45" s="56">
        <v>135000</v>
      </c>
      <c r="E45" s="37">
        <v>1</v>
      </c>
      <c r="F45" s="142" t="s">
        <v>54</v>
      </c>
      <c r="G45" s="448" t="s">
        <v>55</v>
      </c>
      <c r="H45" s="142" t="s">
        <v>56</v>
      </c>
      <c r="I45" s="37" t="s">
        <v>57</v>
      </c>
      <c r="J45" s="990" t="s">
        <v>2433</v>
      </c>
      <c r="K45" s="37" t="s">
        <v>58</v>
      </c>
      <c r="L45" s="37">
        <f t="shared" si="0"/>
        <v>135000</v>
      </c>
      <c r="M45" s="33">
        <f t="shared" si="1"/>
        <v>135000</v>
      </c>
      <c r="N45" s="983" t="s">
        <v>30</v>
      </c>
      <c r="O45" s="995" t="s">
        <v>59</v>
      </c>
      <c r="P45" s="440" t="s">
        <v>60</v>
      </c>
      <c r="Q45" s="983" t="s">
        <v>61</v>
      </c>
    </row>
    <row r="46" spans="1:17" ht="63.75" x14ac:dyDescent="0.25">
      <c r="A46" s="30"/>
      <c r="B46" s="57" t="s">
        <v>169</v>
      </c>
      <c r="C46" s="31" t="s">
        <v>170</v>
      </c>
      <c r="D46" s="35">
        <v>1300000</v>
      </c>
      <c r="E46" s="37">
        <v>12</v>
      </c>
      <c r="F46" s="142" t="s">
        <v>54</v>
      </c>
      <c r="G46" s="48" t="s">
        <v>55</v>
      </c>
      <c r="H46" s="142" t="s">
        <v>56</v>
      </c>
      <c r="I46" s="37" t="s">
        <v>57</v>
      </c>
      <c r="J46" s="990" t="s">
        <v>2433</v>
      </c>
      <c r="K46" s="37" t="s">
        <v>58</v>
      </c>
      <c r="L46" s="37">
        <f t="shared" si="0"/>
        <v>15600000</v>
      </c>
      <c r="M46" s="33">
        <f t="shared" si="1"/>
        <v>15600000</v>
      </c>
      <c r="N46" s="38" t="s">
        <v>30</v>
      </c>
      <c r="O46" s="40" t="s">
        <v>59</v>
      </c>
      <c r="P46" s="34" t="s">
        <v>60</v>
      </c>
      <c r="Q46" s="38" t="s">
        <v>61</v>
      </c>
    </row>
    <row r="47" spans="1:17" ht="63.75" x14ac:dyDescent="0.25">
      <c r="A47" s="30"/>
      <c r="B47" s="57" t="s">
        <v>171</v>
      </c>
      <c r="C47" s="31" t="s">
        <v>172</v>
      </c>
      <c r="D47" s="1079">
        <v>600000</v>
      </c>
      <c r="E47" s="1112">
        <v>1</v>
      </c>
      <c r="F47" s="142" t="s">
        <v>54</v>
      </c>
      <c r="G47" s="48" t="s">
        <v>55</v>
      </c>
      <c r="H47" s="142" t="s">
        <v>173</v>
      </c>
      <c r="I47" s="37" t="s">
        <v>57</v>
      </c>
      <c r="J47" s="990" t="s">
        <v>2433</v>
      </c>
      <c r="K47" s="37" t="s">
        <v>58</v>
      </c>
      <c r="L47" s="37">
        <f t="shared" si="0"/>
        <v>600000</v>
      </c>
      <c r="M47" s="33">
        <f t="shared" si="1"/>
        <v>600000</v>
      </c>
      <c r="N47" s="38" t="s">
        <v>30</v>
      </c>
      <c r="O47" s="40" t="s">
        <v>59</v>
      </c>
      <c r="P47" s="34" t="s">
        <v>60</v>
      </c>
      <c r="Q47" s="38" t="s">
        <v>61</v>
      </c>
    </row>
    <row r="48" spans="1:17" ht="89.25" x14ac:dyDescent="0.25">
      <c r="A48" s="962"/>
      <c r="B48" s="57" t="s">
        <v>174</v>
      </c>
      <c r="C48" s="62" t="s">
        <v>175</v>
      </c>
      <c r="D48" s="1111">
        <v>7735402</v>
      </c>
      <c r="E48" s="442">
        <v>1</v>
      </c>
      <c r="F48" s="965"/>
      <c r="G48" s="48" t="s">
        <v>55</v>
      </c>
      <c r="H48" s="912" t="s">
        <v>56</v>
      </c>
      <c r="I48" s="37" t="s">
        <v>57</v>
      </c>
      <c r="J48" s="990" t="s">
        <v>2433</v>
      </c>
      <c r="K48" s="37" t="s">
        <v>58</v>
      </c>
      <c r="L48" s="37">
        <f t="shared" si="0"/>
        <v>7735402</v>
      </c>
      <c r="M48" s="33">
        <f t="shared" si="1"/>
        <v>7735402</v>
      </c>
      <c r="N48" s="38" t="s">
        <v>30</v>
      </c>
      <c r="O48" s="40" t="s">
        <v>59</v>
      </c>
      <c r="P48" s="34" t="s">
        <v>60</v>
      </c>
      <c r="Q48" s="38" t="s">
        <v>61</v>
      </c>
    </row>
    <row r="49" spans="1:17" ht="63.75" x14ac:dyDescent="0.25">
      <c r="A49" s="446"/>
      <c r="B49" s="57" t="s">
        <v>184</v>
      </c>
      <c r="C49" s="1074" t="s">
        <v>185</v>
      </c>
      <c r="D49" s="46">
        <v>379005</v>
      </c>
      <c r="E49" s="379">
        <v>75</v>
      </c>
      <c r="F49" s="142" t="s">
        <v>54</v>
      </c>
      <c r="G49" s="48" t="s">
        <v>55</v>
      </c>
      <c r="H49" s="912" t="s">
        <v>56</v>
      </c>
      <c r="I49" s="37" t="s">
        <v>57</v>
      </c>
      <c r="J49" s="990" t="s">
        <v>2433</v>
      </c>
      <c r="K49" s="448" t="s">
        <v>58</v>
      </c>
      <c r="L49" s="37">
        <f t="shared" si="0"/>
        <v>28425375</v>
      </c>
      <c r="M49" s="33">
        <f t="shared" si="1"/>
        <v>28425375</v>
      </c>
      <c r="N49" s="38" t="s">
        <v>30</v>
      </c>
      <c r="O49" s="40" t="s">
        <v>59</v>
      </c>
      <c r="P49" s="34" t="s">
        <v>60</v>
      </c>
      <c r="Q49" s="38" t="s">
        <v>61</v>
      </c>
    </row>
    <row r="50" spans="1:17" ht="51" x14ac:dyDescent="0.25">
      <c r="A50" s="962"/>
      <c r="B50" s="57" t="s">
        <v>176</v>
      </c>
      <c r="C50" s="41" t="s">
        <v>177</v>
      </c>
      <c r="D50" s="35">
        <v>206190000</v>
      </c>
      <c r="E50" s="442">
        <v>1</v>
      </c>
      <c r="F50" s="142" t="s">
        <v>54</v>
      </c>
      <c r="G50" s="48" t="s">
        <v>55</v>
      </c>
      <c r="H50" s="142" t="s">
        <v>178</v>
      </c>
      <c r="I50" s="37" t="s">
        <v>57</v>
      </c>
      <c r="J50" s="1110" t="s">
        <v>771</v>
      </c>
      <c r="K50" s="37" t="s">
        <v>58</v>
      </c>
      <c r="L50" s="37">
        <f t="shared" si="0"/>
        <v>206190000</v>
      </c>
      <c r="M50" s="33">
        <f t="shared" si="1"/>
        <v>206190000</v>
      </c>
      <c r="N50" s="38" t="s">
        <v>30</v>
      </c>
      <c r="O50" s="40" t="s">
        <v>59</v>
      </c>
      <c r="P50" s="34" t="s">
        <v>60</v>
      </c>
      <c r="Q50" s="38" t="s">
        <v>61</v>
      </c>
    </row>
    <row r="51" spans="1:17" ht="51" x14ac:dyDescent="0.25">
      <c r="A51" s="30"/>
      <c r="B51" s="57" t="s">
        <v>67</v>
      </c>
      <c r="C51" s="39" t="s">
        <v>68</v>
      </c>
      <c r="D51" s="35">
        <v>459047218</v>
      </c>
      <c r="E51" s="442">
        <v>10</v>
      </c>
      <c r="F51" s="142" t="s">
        <v>54</v>
      </c>
      <c r="G51" s="48" t="s">
        <v>55</v>
      </c>
      <c r="H51" s="142" t="s">
        <v>56</v>
      </c>
      <c r="I51" s="142" t="s">
        <v>57</v>
      </c>
      <c r="J51" s="1110" t="s">
        <v>766</v>
      </c>
      <c r="K51" s="142" t="s">
        <v>58</v>
      </c>
      <c r="L51" s="37">
        <f t="shared" si="0"/>
        <v>4590472180</v>
      </c>
      <c r="M51" s="33">
        <f t="shared" si="1"/>
        <v>4590472180</v>
      </c>
      <c r="N51" s="38" t="s">
        <v>30</v>
      </c>
      <c r="O51" s="40" t="s">
        <v>59</v>
      </c>
      <c r="P51" s="34" t="s">
        <v>60</v>
      </c>
      <c r="Q51" s="38" t="s">
        <v>61</v>
      </c>
    </row>
    <row r="52" spans="1:17" ht="255" x14ac:dyDescent="0.25">
      <c r="A52" s="30"/>
      <c r="B52" s="57" t="s">
        <v>69</v>
      </c>
      <c r="C52" s="39" t="s">
        <v>70</v>
      </c>
      <c r="D52" s="35">
        <v>90000000</v>
      </c>
      <c r="E52" s="442">
        <v>1</v>
      </c>
      <c r="F52" s="142" t="s">
        <v>54</v>
      </c>
      <c r="G52" s="48" t="s">
        <v>55</v>
      </c>
      <c r="H52" s="142">
        <v>1</v>
      </c>
      <c r="I52" s="142" t="s">
        <v>57</v>
      </c>
      <c r="J52" s="1110" t="s">
        <v>766</v>
      </c>
      <c r="K52" s="142" t="s">
        <v>58</v>
      </c>
      <c r="L52" s="37">
        <f t="shared" si="0"/>
        <v>90000000</v>
      </c>
      <c r="M52" s="33">
        <f t="shared" si="1"/>
        <v>90000000</v>
      </c>
      <c r="N52" s="38" t="s">
        <v>30</v>
      </c>
      <c r="O52" s="40" t="s">
        <v>59</v>
      </c>
      <c r="P52" s="34" t="s">
        <v>60</v>
      </c>
      <c r="Q52" s="38" t="s">
        <v>61</v>
      </c>
    </row>
    <row r="53" spans="1:17" ht="51" x14ac:dyDescent="0.25">
      <c r="A53" s="30"/>
      <c r="B53" s="57" t="s">
        <v>71</v>
      </c>
      <c r="C53" s="1075" t="s">
        <v>71</v>
      </c>
      <c r="D53" s="381">
        <v>1708000</v>
      </c>
      <c r="E53" s="58">
        <v>2</v>
      </c>
      <c r="F53" s="48" t="s">
        <v>54</v>
      </c>
      <c r="G53" s="48" t="s">
        <v>55</v>
      </c>
      <c r="H53" s="48" t="s">
        <v>56</v>
      </c>
      <c r="I53" s="48" t="s">
        <v>57</v>
      </c>
      <c r="J53" s="1110" t="s">
        <v>766</v>
      </c>
      <c r="K53" s="67" t="s">
        <v>58</v>
      </c>
      <c r="L53" s="37">
        <f t="shared" si="0"/>
        <v>3416000</v>
      </c>
      <c r="M53" s="33">
        <f t="shared" si="1"/>
        <v>3416000</v>
      </c>
      <c r="N53" s="38" t="s">
        <v>30</v>
      </c>
      <c r="O53" s="40" t="s">
        <v>59</v>
      </c>
      <c r="P53" s="34" t="s">
        <v>60</v>
      </c>
      <c r="Q53" s="38" t="s">
        <v>61</v>
      </c>
    </row>
    <row r="54" spans="1:17" ht="204" x14ac:dyDescent="0.25">
      <c r="A54" s="30"/>
      <c r="B54" s="45" t="s">
        <v>99</v>
      </c>
      <c r="C54" s="1077"/>
      <c r="D54" s="45" t="s">
        <v>100</v>
      </c>
      <c r="E54" s="45">
        <v>11</v>
      </c>
      <c r="F54" s="54" t="s">
        <v>54</v>
      </c>
      <c r="G54" s="45" t="s">
        <v>55</v>
      </c>
      <c r="H54" s="54" t="s">
        <v>56</v>
      </c>
      <c r="I54" s="45" t="s">
        <v>57</v>
      </c>
      <c r="J54" s="1114" t="s">
        <v>768</v>
      </c>
      <c r="K54" s="54" t="s">
        <v>87</v>
      </c>
      <c r="L54" s="37">
        <v>23118600</v>
      </c>
      <c r="M54" s="33">
        <v>23118600</v>
      </c>
      <c r="N54" s="45" t="s">
        <v>30</v>
      </c>
      <c r="O54" s="54" t="s">
        <v>59</v>
      </c>
      <c r="P54" s="45" t="s">
        <v>60</v>
      </c>
      <c r="Q54" s="45" t="s">
        <v>61</v>
      </c>
    </row>
    <row r="55" spans="1:17" ht="51" x14ac:dyDescent="0.25">
      <c r="A55" s="30"/>
      <c r="B55" s="57" t="s">
        <v>106</v>
      </c>
      <c r="C55" s="39"/>
      <c r="D55" s="1080">
        <v>2238095</v>
      </c>
      <c r="E55" s="47">
        <v>23</v>
      </c>
      <c r="F55" s="48" t="s">
        <v>107</v>
      </c>
      <c r="G55" s="48" t="s">
        <v>108</v>
      </c>
      <c r="H55" s="48" t="s">
        <v>56</v>
      </c>
      <c r="I55" s="48" t="s">
        <v>104</v>
      </c>
      <c r="J55" s="737" t="s">
        <v>768</v>
      </c>
      <c r="K55" s="48" t="s">
        <v>58</v>
      </c>
      <c r="L55" s="37">
        <f t="shared" ref="L55:L64" si="2">SUM(D55*E55)</f>
        <v>51476185</v>
      </c>
      <c r="M55" s="33">
        <f t="shared" ref="M55:M64" si="3">SUM(D55*E55)</f>
        <v>51476185</v>
      </c>
      <c r="N55" s="38" t="s">
        <v>30</v>
      </c>
      <c r="O55" s="40" t="s">
        <v>59</v>
      </c>
      <c r="P55" s="34" t="s">
        <v>60</v>
      </c>
      <c r="Q55" s="38" t="s">
        <v>61</v>
      </c>
    </row>
    <row r="56" spans="1:17" ht="51" x14ac:dyDescent="0.25">
      <c r="A56" s="446"/>
      <c r="B56" s="57" t="s">
        <v>190</v>
      </c>
      <c r="C56" s="1074" t="s">
        <v>191</v>
      </c>
      <c r="D56" s="46">
        <v>200000</v>
      </c>
      <c r="E56" s="379">
        <v>10</v>
      </c>
      <c r="F56" s="142" t="s">
        <v>54</v>
      </c>
      <c r="G56" s="48" t="s">
        <v>55</v>
      </c>
      <c r="H56" s="32" t="s">
        <v>56</v>
      </c>
      <c r="I56" s="37" t="s">
        <v>57</v>
      </c>
      <c r="J56" s="142" t="s">
        <v>770</v>
      </c>
      <c r="K56" s="448" t="s">
        <v>58</v>
      </c>
      <c r="L56" s="37">
        <f t="shared" si="2"/>
        <v>2000000</v>
      </c>
      <c r="M56" s="33">
        <f t="shared" si="3"/>
        <v>2000000</v>
      </c>
      <c r="N56" s="38" t="s">
        <v>30</v>
      </c>
      <c r="O56" s="40" t="s">
        <v>59</v>
      </c>
      <c r="P56" s="34" t="s">
        <v>60</v>
      </c>
      <c r="Q56" s="38" t="s">
        <v>61</v>
      </c>
    </row>
    <row r="57" spans="1:17" ht="51" x14ac:dyDescent="0.25">
      <c r="A57" s="446"/>
      <c r="B57" s="57" t="s">
        <v>190</v>
      </c>
      <c r="C57" s="1074" t="s">
        <v>192</v>
      </c>
      <c r="D57" s="46">
        <v>180000</v>
      </c>
      <c r="E57" s="379">
        <v>10</v>
      </c>
      <c r="F57" s="142" t="s">
        <v>54</v>
      </c>
      <c r="G57" s="48" t="s">
        <v>55</v>
      </c>
      <c r="H57" s="32" t="s">
        <v>56</v>
      </c>
      <c r="I57" s="37" t="s">
        <v>57</v>
      </c>
      <c r="J57" s="142" t="s">
        <v>770</v>
      </c>
      <c r="K57" s="448" t="s">
        <v>58</v>
      </c>
      <c r="L57" s="37">
        <f t="shared" si="2"/>
        <v>1800000</v>
      </c>
      <c r="M57" s="33">
        <f t="shared" si="3"/>
        <v>1800000</v>
      </c>
      <c r="N57" s="38" t="s">
        <v>30</v>
      </c>
      <c r="O57" s="40" t="s">
        <v>59</v>
      </c>
      <c r="P57" s="34" t="s">
        <v>60</v>
      </c>
      <c r="Q57" s="38" t="s">
        <v>61</v>
      </c>
    </row>
    <row r="58" spans="1:17" ht="51" x14ac:dyDescent="0.25">
      <c r="A58" s="446"/>
      <c r="B58" s="57" t="s">
        <v>190</v>
      </c>
      <c r="C58" s="1074" t="s">
        <v>193</v>
      </c>
      <c r="D58" s="46">
        <v>200000</v>
      </c>
      <c r="E58" s="379">
        <v>10</v>
      </c>
      <c r="F58" s="142" t="s">
        <v>54</v>
      </c>
      <c r="G58" s="48" t="s">
        <v>55</v>
      </c>
      <c r="H58" s="32" t="s">
        <v>56</v>
      </c>
      <c r="I58" s="37" t="s">
        <v>57</v>
      </c>
      <c r="J58" s="142" t="s">
        <v>770</v>
      </c>
      <c r="K58" s="448" t="s">
        <v>58</v>
      </c>
      <c r="L58" s="37">
        <f t="shared" si="2"/>
        <v>2000000</v>
      </c>
      <c r="M58" s="33">
        <f t="shared" si="3"/>
        <v>2000000</v>
      </c>
      <c r="N58" s="38" t="s">
        <v>30</v>
      </c>
      <c r="O58" s="40" t="s">
        <v>59</v>
      </c>
      <c r="P58" s="34" t="s">
        <v>60</v>
      </c>
      <c r="Q58" s="38" t="s">
        <v>61</v>
      </c>
    </row>
    <row r="59" spans="1:17" ht="51" x14ac:dyDescent="0.25">
      <c r="A59" s="446"/>
      <c r="B59" s="57" t="s">
        <v>194</v>
      </c>
      <c r="C59" s="448" t="s">
        <v>194</v>
      </c>
      <c r="D59" s="46">
        <v>190000</v>
      </c>
      <c r="E59" s="47">
        <v>4</v>
      </c>
      <c r="F59" s="142" t="s">
        <v>54</v>
      </c>
      <c r="G59" s="48" t="s">
        <v>55</v>
      </c>
      <c r="H59" s="912" t="s">
        <v>56</v>
      </c>
      <c r="I59" s="37" t="s">
        <v>57</v>
      </c>
      <c r="J59" s="142" t="s">
        <v>770</v>
      </c>
      <c r="K59" s="448" t="s">
        <v>58</v>
      </c>
      <c r="L59" s="37">
        <f t="shared" si="2"/>
        <v>760000</v>
      </c>
      <c r="M59" s="33">
        <f t="shared" si="3"/>
        <v>760000</v>
      </c>
      <c r="N59" s="38" t="s">
        <v>30</v>
      </c>
      <c r="O59" s="40" t="s">
        <v>59</v>
      </c>
      <c r="P59" s="34" t="s">
        <v>60</v>
      </c>
      <c r="Q59" s="38" t="s">
        <v>61</v>
      </c>
    </row>
    <row r="60" spans="1:17" ht="51" x14ac:dyDescent="0.25">
      <c r="A60" s="446"/>
      <c r="B60" s="57" t="s">
        <v>195</v>
      </c>
      <c r="C60" s="1074" t="s">
        <v>195</v>
      </c>
      <c r="D60" s="46">
        <v>30000</v>
      </c>
      <c r="E60" s="47">
        <v>30</v>
      </c>
      <c r="F60" s="142" t="s">
        <v>54</v>
      </c>
      <c r="G60" s="48" t="s">
        <v>55</v>
      </c>
      <c r="H60" s="912" t="s">
        <v>56</v>
      </c>
      <c r="I60" s="37" t="s">
        <v>57</v>
      </c>
      <c r="J60" s="142" t="s">
        <v>770</v>
      </c>
      <c r="K60" s="48" t="s">
        <v>58</v>
      </c>
      <c r="L60" s="37">
        <f t="shared" si="2"/>
        <v>900000</v>
      </c>
      <c r="M60" s="33">
        <f t="shared" si="3"/>
        <v>900000</v>
      </c>
      <c r="N60" s="38" t="s">
        <v>30</v>
      </c>
      <c r="O60" s="40" t="s">
        <v>59</v>
      </c>
      <c r="P60" s="34" t="s">
        <v>60</v>
      </c>
      <c r="Q60" s="38" t="s">
        <v>61</v>
      </c>
    </row>
    <row r="61" spans="1:17" ht="51" x14ac:dyDescent="0.25">
      <c r="A61" s="446"/>
      <c r="B61" s="57" t="s">
        <v>196</v>
      </c>
      <c r="C61" s="1074" t="s">
        <v>196</v>
      </c>
      <c r="D61" s="46">
        <v>1000</v>
      </c>
      <c r="E61" s="379">
        <v>100</v>
      </c>
      <c r="F61" s="36" t="s">
        <v>54</v>
      </c>
      <c r="G61" s="48" t="s">
        <v>55</v>
      </c>
      <c r="H61" s="912" t="s">
        <v>56</v>
      </c>
      <c r="I61" s="37" t="s">
        <v>57</v>
      </c>
      <c r="J61" s="36" t="s">
        <v>770</v>
      </c>
      <c r="K61" s="448" t="s">
        <v>58</v>
      </c>
      <c r="L61" s="37">
        <f t="shared" si="2"/>
        <v>100000</v>
      </c>
      <c r="M61" s="33">
        <f t="shared" si="3"/>
        <v>100000</v>
      </c>
      <c r="N61" s="38" t="s">
        <v>30</v>
      </c>
      <c r="O61" s="40" t="s">
        <v>59</v>
      </c>
      <c r="P61" s="34" t="s">
        <v>60</v>
      </c>
      <c r="Q61" s="38" t="s">
        <v>61</v>
      </c>
    </row>
    <row r="62" spans="1:17" ht="51" x14ac:dyDescent="0.25">
      <c r="A62" s="446"/>
      <c r="B62" s="57" t="s">
        <v>197</v>
      </c>
      <c r="C62" s="1074" t="s">
        <v>197</v>
      </c>
      <c r="D62" s="46">
        <v>15000</v>
      </c>
      <c r="E62" s="379">
        <v>50</v>
      </c>
      <c r="F62" s="36" t="s">
        <v>54</v>
      </c>
      <c r="G62" s="48" t="s">
        <v>55</v>
      </c>
      <c r="H62" s="912" t="s">
        <v>56</v>
      </c>
      <c r="I62" s="37" t="s">
        <v>57</v>
      </c>
      <c r="J62" s="36" t="s">
        <v>770</v>
      </c>
      <c r="K62" s="448" t="s">
        <v>58</v>
      </c>
      <c r="L62" s="37">
        <f t="shared" si="2"/>
        <v>750000</v>
      </c>
      <c r="M62" s="33">
        <f t="shared" si="3"/>
        <v>750000</v>
      </c>
      <c r="N62" s="38" t="s">
        <v>30</v>
      </c>
      <c r="O62" s="40" t="s">
        <v>59</v>
      </c>
      <c r="P62" s="34" t="s">
        <v>60</v>
      </c>
      <c r="Q62" s="38" t="s">
        <v>61</v>
      </c>
    </row>
    <row r="63" spans="1:17" ht="51" x14ac:dyDescent="0.25">
      <c r="A63" s="446"/>
      <c r="B63" s="57" t="s">
        <v>198</v>
      </c>
      <c r="C63" s="1074" t="s">
        <v>199</v>
      </c>
      <c r="D63" s="46">
        <v>30000</v>
      </c>
      <c r="E63" s="379">
        <v>50</v>
      </c>
      <c r="F63" s="36" t="s">
        <v>54</v>
      </c>
      <c r="G63" s="48" t="s">
        <v>55</v>
      </c>
      <c r="H63" s="912" t="s">
        <v>56</v>
      </c>
      <c r="I63" s="37" t="s">
        <v>57</v>
      </c>
      <c r="J63" s="36" t="s">
        <v>770</v>
      </c>
      <c r="K63" s="448" t="s">
        <v>58</v>
      </c>
      <c r="L63" s="37">
        <f t="shared" si="2"/>
        <v>1500000</v>
      </c>
      <c r="M63" s="33">
        <f t="shared" si="3"/>
        <v>1500000</v>
      </c>
      <c r="N63" s="38" t="s">
        <v>30</v>
      </c>
      <c r="O63" s="40" t="s">
        <v>59</v>
      </c>
      <c r="P63" s="34" t="s">
        <v>60</v>
      </c>
      <c r="Q63" s="38" t="s">
        <v>61</v>
      </c>
    </row>
    <row r="64" spans="1:17" ht="60.75" customHeight="1" x14ac:dyDescent="0.25">
      <c r="A64" s="43"/>
      <c r="B64" s="57" t="s">
        <v>200</v>
      </c>
      <c r="C64" s="48" t="s">
        <v>200</v>
      </c>
      <c r="D64" s="46">
        <v>40000</v>
      </c>
      <c r="E64" s="47">
        <v>10</v>
      </c>
      <c r="F64" s="142" t="s">
        <v>54</v>
      </c>
      <c r="G64" s="48" t="s">
        <v>55</v>
      </c>
      <c r="H64" s="912" t="s">
        <v>56</v>
      </c>
      <c r="I64" s="37" t="s">
        <v>57</v>
      </c>
      <c r="J64" s="142" t="s">
        <v>770</v>
      </c>
      <c r="K64" s="448" t="s">
        <v>58</v>
      </c>
      <c r="L64" s="37">
        <f t="shared" si="2"/>
        <v>400000</v>
      </c>
      <c r="M64" s="33">
        <f t="shared" si="3"/>
        <v>400000</v>
      </c>
      <c r="N64" s="38" t="s">
        <v>30</v>
      </c>
      <c r="O64" s="40" t="s">
        <v>59</v>
      </c>
      <c r="P64" s="34" t="s">
        <v>60</v>
      </c>
      <c r="Q64" s="38" t="s">
        <v>61</v>
      </c>
    </row>
    <row r="65" spans="1:17" ht="51" x14ac:dyDescent="0.25">
      <c r="A65" s="43"/>
      <c r="B65" s="57" t="s">
        <v>201</v>
      </c>
      <c r="C65" s="48" t="s">
        <v>201</v>
      </c>
      <c r="D65" s="49">
        <v>800000</v>
      </c>
      <c r="E65" s="47">
        <v>1</v>
      </c>
      <c r="F65" s="36" t="s">
        <v>54</v>
      </c>
      <c r="G65" s="48" t="s">
        <v>55</v>
      </c>
      <c r="H65" s="32" t="s">
        <v>56</v>
      </c>
      <c r="I65" s="37" t="s">
        <v>57</v>
      </c>
      <c r="J65" s="142" t="s">
        <v>770</v>
      </c>
      <c r="K65" s="48" t="s">
        <v>58</v>
      </c>
      <c r="L65" s="37">
        <f t="shared" ref="L65:L89" si="4">SUM(D65*E65)</f>
        <v>800000</v>
      </c>
      <c r="M65" s="33">
        <f t="shared" ref="M65:M89" si="5">SUM(D65*E65)</f>
        <v>800000</v>
      </c>
      <c r="N65" s="38" t="s">
        <v>30</v>
      </c>
      <c r="O65" s="40" t="s">
        <v>59</v>
      </c>
      <c r="P65" s="34" t="s">
        <v>60</v>
      </c>
      <c r="Q65" s="38" t="s">
        <v>61</v>
      </c>
    </row>
    <row r="66" spans="1:17" ht="51" x14ac:dyDescent="0.25">
      <c r="A66" s="43"/>
      <c r="B66" s="57" t="s">
        <v>202</v>
      </c>
      <c r="C66" s="48" t="s">
        <v>202</v>
      </c>
      <c r="D66" s="46">
        <v>90000</v>
      </c>
      <c r="E66" s="47">
        <v>2</v>
      </c>
      <c r="F66" s="36" t="s">
        <v>54</v>
      </c>
      <c r="G66" s="48" t="s">
        <v>55</v>
      </c>
      <c r="H66" s="32" t="s">
        <v>56</v>
      </c>
      <c r="I66" s="37" t="s">
        <v>57</v>
      </c>
      <c r="J66" s="142" t="s">
        <v>770</v>
      </c>
      <c r="K66" s="48" t="s">
        <v>58</v>
      </c>
      <c r="L66" s="37">
        <f t="shared" si="4"/>
        <v>180000</v>
      </c>
      <c r="M66" s="33">
        <f t="shared" si="5"/>
        <v>180000</v>
      </c>
      <c r="N66" s="38" t="s">
        <v>30</v>
      </c>
      <c r="O66" s="40" t="s">
        <v>59</v>
      </c>
      <c r="P66" s="34" t="s">
        <v>60</v>
      </c>
      <c r="Q66" s="38" t="s">
        <v>61</v>
      </c>
    </row>
    <row r="67" spans="1:17" ht="51" x14ac:dyDescent="0.25">
      <c r="A67" s="43"/>
      <c r="B67" s="57" t="s">
        <v>203</v>
      </c>
      <c r="C67" s="48" t="s">
        <v>203</v>
      </c>
      <c r="D67" s="46">
        <v>5000</v>
      </c>
      <c r="E67" s="47">
        <v>500</v>
      </c>
      <c r="F67" s="36" t="s">
        <v>54</v>
      </c>
      <c r="G67" s="48" t="s">
        <v>55</v>
      </c>
      <c r="H67" s="32" t="s">
        <v>56</v>
      </c>
      <c r="I67" s="37" t="s">
        <v>57</v>
      </c>
      <c r="J67" s="142" t="s">
        <v>770</v>
      </c>
      <c r="K67" s="48" t="s">
        <v>58</v>
      </c>
      <c r="L67" s="37">
        <f t="shared" si="4"/>
        <v>2500000</v>
      </c>
      <c r="M67" s="33">
        <f t="shared" si="5"/>
        <v>2500000</v>
      </c>
      <c r="N67" s="38" t="s">
        <v>30</v>
      </c>
      <c r="O67" s="40" t="s">
        <v>59</v>
      </c>
      <c r="P67" s="34" t="s">
        <v>60</v>
      </c>
      <c r="Q67" s="38" t="s">
        <v>61</v>
      </c>
    </row>
    <row r="68" spans="1:17" ht="51" x14ac:dyDescent="0.25">
      <c r="A68" s="43"/>
      <c r="B68" s="57" t="s">
        <v>204</v>
      </c>
      <c r="C68" s="48" t="s">
        <v>204</v>
      </c>
      <c r="D68" s="46">
        <v>80000</v>
      </c>
      <c r="E68" s="47">
        <v>2</v>
      </c>
      <c r="F68" s="36" t="s">
        <v>54</v>
      </c>
      <c r="G68" s="48" t="s">
        <v>55</v>
      </c>
      <c r="H68" s="32" t="s">
        <v>56</v>
      </c>
      <c r="I68" s="37" t="s">
        <v>57</v>
      </c>
      <c r="J68" s="142" t="s">
        <v>770</v>
      </c>
      <c r="K68" s="48" t="s">
        <v>58</v>
      </c>
      <c r="L68" s="37">
        <f t="shared" si="4"/>
        <v>160000</v>
      </c>
      <c r="M68" s="33">
        <f t="shared" si="5"/>
        <v>160000</v>
      </c>
      <c r="N68" s="38" t="s">
        <v>30</v>
      </c>
      <c r="O68" s="40" t="s">
        <v>59</v>
      </c>
      <c r="P68" s="34" t="s">
        <v>60</v>
      </c>
      <c r="Q68" s="38" t="s">
        <v>61</v>
      </c>
    </row>
    <row r="69" spans="1:17" ht="51" x14ac:dyDescent="0.25">
      <c r="A69" s="43"/>
      <c r="B69" s="57" t="s">
        <v>205</v>
      </c>
      <c r="C69" s="48" t="s">
        <v>205</v>
      </c>
      <c r="D69" s="46">
        <v>90000</v>
      </c>
      <c r="E69" s="47">
        <v>2</v>
      </c>
      <c r="F69" s="36" t="s">
        <v>54</v>
      </c>
      <c r="G69" s="48" t="s">
        <v>55</v>
      </c>
      <c r="H69" s="32" t="s">
        <v>56</v>
      </c>
      <c r="I69" s="37" t="s">
        <v>57</v>
      </c>
      <c r="J69" s="142" t="s">
        <v>770</v>
      </c>
      <c r="K69" s="48" t="s">
        <v>58</v>
      </c>
      <c r="L69" s="37">
        <f t="shared" si="4"/>
        <v>180000</v>
      </c>
      <c r="M69" s="33">
        <f t="shared" si="5"/>
        <v>180000</v>
      </c>
      <c r="N69" s="38" t="s">
        <v>30</v>
      </c>
      <c r="O69" s="40" t="s">
        <v>59</v>
      </c>
      <c r="P69" s="34" t="s">
        <v>60</v>
      </c>
      <c r="Q69" s="38" t="s">
        <v>61</v>
      </c>
    </row>
    <row r="70" spans="1:17" ht="51" x14ac:dyDescent="0.25">
      <c r="A70" s="43"/>
      <c r="B70" s="57" t="s">
        <v>206</v>
      </c>
      <c r="C70" s="48" t="s">
        <v>206</v>
      </c>
      <c r="D70" s="46">
        <v>50000</v>
      </c>
      <c r="E70" s="47">
        <v>2</v>
      </c>
      <c r="F70" s="36" t="s">
        <v>54</v>
      </c>
      <c r="G70" s="48" t="s">
        <v>55</v>
      </c>
      <c r="H70" s="32" t="s">
        <v>56</v>
      </c>
      <c r="I70" s="37" t="s">
        <v>57</v>
      </c>
      <c r="J70" s="142" t="s">
        <v>770</v>
      </c>
      <c r="K70" s="48" t="s">
        <v>58</v>
      </c>
      <c r="L70" s="37">
        <f t="shared" si="4"/>
        <v>100000</v>
      </c>
      <c r="M70" s="33">
        <f t="shared" si="5"/>
        <v>100000</v>
      </c>
      <c r="N70" s="38" t="s">
        <v>30</v>
      </c>
      <c r="O70" s="40" t="s">
        <v>59</v>
      </c>
      <c r="P70" s="34" t="s">
        <v>60</v>
      </c>
      <c r="Q70" s="38" t="s">
        <v>61</v>
      </c>
    </row>
    <row r="71" spans="1:17" ht="51" x14ac:dyDescent="0.25">
      <c r="A71" s="43"/>
      <c r="B71" s="57" t="s">
        <v>207</v>
      </c>
      <c r="C71" s="48" t="s">
        <v>207</v>
      </c>
      <c r="D71" s="46">
        <v>45000</v>
      </c>
      <c r="E71" s="47">
        <v>2</v>
      </c>
      <c r="F71" s="36" t="s">
        <v>54</v>
      </c>
      <c r="G71" s="48" t="s">
        <v>55</v>
      </c>
      <c r="H71" s="32" t="s">
        <v>56</v>
      </c>
      <c r="I71" s="37" t="s">
        <v>57</v>
      </c>
      <c r="J71" s="142" t="s">
        <v>770</v>
      </c>
      <c r="K71" s="48" t="s">
        <v>58</v>
      </c>
      <c r="L71" s="37">
        <f t="shared" si="4"/>
        <v>90000</v>
      </c>
      <c r="M71" s="33">
        <f t="shared" si="5"/>
        <v>90000</v>
      </c>
      <c r="N71" s="38" t="s">
        <v>30</v>
      </c>
      <c r="O71" s="40" t="s">
        <v>59</v>
      </c>
      <c r="P71" s="34" t="s">
        <v>60</v>
      </c>
      <c r="Q71" s="38" t="s">
        <v>61</v>
      </c>
    </row>
    <row r="72" spans="1:17" ht="51" x14ac:dyDescent="0.25">
      <c r="A72" s="43"/>
      <c r="B72" s="57" t="s">
        <v>208</v>
      </c>
      <c r="C72" s="48" t="s">
        <v>208</v>
      </c>
      <c r="D72" s="46">
        <v>70000</v>
      </c>
      <c r="E72" s="47">
        <v>2</v>
      </c>
      <c r="F72" s="36" t="s">
        <v>54</v>
      </c>
      <c r="G72" s="48" t="s">
        <v>55</v>
      </c>
      <c r="H72" s="32" t="s">
        <v>56</v>
      </c>
      <c r="I72" s="37" t="s">
        <v>57</v>
      </c>
      <c r="J72" s="142" t="s">
        <v>770</v>
      </c>
      <c r="K72" s="48" t="s">
        <v>58</v>
      </c>
      <c r="L72" s="37">
        <f t="shared" si="4"/>
        <v>140000</v>
      </c>
      <c r="M72" s="33">
        <f t="shared" si="5"/>
        <v>140000</v>
      </c>
      <c r="N72" s="38" t="s">
        <v>30</v>
      </c>
      <c r="O72" s="40" t="s">
        <v>59</v>
      </c>
      <c r="P72" s="34" t="s">
        <v>60</v>
      </c>
      <c r="Q72" s="38" t="s">
        <v>61</v>
      </c>
    </row>
    <row r="73" spans="1:17" ht="51" x14ac:dyDescent="0.25">
      <c r="A73" s="43"/>
      <c r="B73" s="57" t="s">
        <v>209</v>
      </c>
      <c r="C73" s="48" t="s">
        <v>209</v>
      </c>
      <c r="D73" s="46">
        <v>120000</v>
      </c>
      <c r="E73" s="47">
        <v>1</v>
      </c>
      <c r="F73" s="36" t="s">
        <v>54</v>
      </c>
      <c r="G73" s="48" t="s">
        <v>55</v>
      </c>
      <c r="H73" s="32" t="s">
        <v>56</v>
      </c>
      <c r="I73" s="37" t="s">
        <v>57</v>
      </c>
      <c r="J73" s="142" t="s">
        <v>770</v>
      </c>
      <c r="K73" s="48" t="s">
        <v>58</v>
      </c>
      <c r="L73" s="37">
        <f t="shared" si="4"/>
        <v>120000</v>
      </c>
      <c r="M73" s="33">
        <f t="shared" si="5"/>
        <v>120000</v>
      </c>
      <c r="N73" s="38" t="s">
        <v>30</v>
      </c>
      <c r="O73" s="40" t="s">
        <v>59</v>
      </c>
      <c r="P73" s="34" t="s">
        <v>60</v>
      </c>
      <c r="Q73" s="38" t="s">
        <v>61</v>
      </c>
    </row>
    <row r="74" spans="1:17" ht="51" x14ac:dyDescent="0.25">
      <c r="A74" s="43"/>
      <c r="B74" s="57" t="s">
        <v>210</v>
      </c>
      <c r="C74" s="48" t="s">
        <v>210</v>
      </c>
      <c r="D74" s="46">
        <v>400000</v>
      </c>
      <c r="E74" s="47">
        <v>1</v>
      </c>
      <c r="F74" s="36" t="s">
        <v>54</v>
      </c>
      <c r="G74" s="48" t="s">
        <v>55</v>
      </c>
      <c r="H74" s="32" t="s">
        <v>56</v>
      </c>
      <c r="I74" s="37" t="s">
        <v>57</v>
      </c>
      <c r="J74" s="142" t="s">
        <v>770</v>
      </c>
      <c r="K74" s="48" t="s">
        <v>58</v>
      </c>
      <c r="L74" s="37">
        <f t="shared" si="4"/>
        <v>400000</v>
      </c>
      <c r="M74" s="33">
        <f t="shared" si="5"/>
        <v>400000</v>
      </c>
      <c r="N74" s="38" t="s">
        <v>30</v>
      </c>
      <c r="O74" s="40" t="s">
        <v>59</v>
      </c>
      <c r="P74" s="34" t="s">
        <v>60</v>
      </c>
      <c r="Q74" s="38" t="s">
        <v>61</v>
      </c>
    </row>
    <row r="75" spans="1:17" ht="51" x14ac:dyDescent="0.25">
      <c r="A75" s="43"/>
      <c r="B75" s="57" t="s">
        <v>211</v>
      </c>
      <c r="C75" s="48" t="s">
        <v>211</v>
      </c>
      <c r="D75" s="46">
        <v>60000</v>
      </c>
      <c r="E75" s="47">
        <v>2</v>
      </c>
      <c r="F75" s="36" t="s">
        <v>54</v>
      </c>
      <c r="G75" s="48" t="s">
        <v>55</v>
      </c>
      <c r="H75" s="32" t="s">
        <v>56</v>
      </c>
      <c r="I75" s="37" t="s">
        <v>57</v>
      </c>
      <c r="J75" s="142" t="s">
        <v>770</v>
      </c>
      <c r="K75" s="48" t="s">
        <v>58</v>
      </c>
      <c r="L75" s="37">
        <f t="shared" si="4"/>
        <v>120000</v>
      </c>
      <c r="M75" s="33">
        <f t="shared" si="5"/>
        <v>120000</v>
      </c>
      <c r="N75" s="38" t="s">
        <v>30</v>
      </c>
      <c r="O75" s="40" t="s">
        <v>59</v>
      </c>
      <c r="P75" s="34" t="s">
        <v>60</v>
      </c>
      <c r="Q75" s="38" t="s">
        <v>61</v>
      </c>
    </row>
    <row r="76" spans="1:17" ht="51" x14ac:dyDescent="0.25">
      <c r="A76" s="43"/>
      <c r="B76" s="57" t="s">
        <v>212</v>
      </c>
      <c r="C76" s="48" t="s">
        <v>212</v>
      </c>
      <c r="D76" s="46">
        <v>150000</v>
      </c>
      <c r="E76" s="47">
        <v>1</v>
      </c>
      <c r="F76" s="36" t="s">
        <v>54</v>
      </c>
      <c r="G76" s="48" t="s">
        <v>55</v>
      </c>
      <c r="H76" s="32" t="s">
        <v>56</v>
      </c>
      <c r="I76" s="37" t="s">
        <v>57</v>
      </c>
      <c r="J76" s="142" t="s">
        <v>770</v>
      </c>
      <c r="K76" s="48" t="s">
        <v>58</v>
      </c>
      <c r="L76" s="37">
        <f t="shared" si="4"/>
        <v>150000</v>
      </c>
      <c r="M76" s="33">
        <f t="shared" si="5"/>
        <v>150000</v>
      </c>
      <c r="N76" s="38" t="s">
        <v>30</v>
      </c>
      <c r="O76" s="40" t="s">
        <v>59</v>
      </c>
      <c r="P76" s="34" t="s">
        <v>60</v>
      </c>
      <c r="Q76" s="38" t="s">
        <v>61</v>
      </c>
    </row>
    <row r="77" spans="1:17" ht="51" x14ac:dyDescent="0.25">
      <c r="A77" s="43"/>
      <c r="B77" s="57" t="s">
        <v>213</v>
      </c>
      <c r="C77" s="48" t="s">
        <v>213</v>
      </c>
      <c r="D77" s="46">
        <v>250000</v>
      </c>
      <c r="E77" s="47">
        <v>1</v>
      </c>
      <c r="F77" s="36" t="s">
        <v>54</v>
      </c>
      <c r="G77" s="48" t="s">
        <v>55</v>
      </c>
      <c r="H77" s="32" t="s">
        <v>56</v>
      </c>
      <c r="I77" s="37" t="s">
        <v>57</v>
      </c>
      <c r="J77" s="142" t="s">
        <v>770</v>
      </c>
      <c r="K77" s="48" t="s">
        <v>58</v>
      </c>
      <c r="L77" s="37">
        <f t="shared" si="4"/>
        <v>250000</v>
      </c>
      <c r="M77" s="33">
        <f t="shared" si="5"/>
        <v>250000</v>
      </c>
      <c r="N77" s="38" t="s">
        <v>30</v>
      </c>
      <c r="O77" s="40" t="s">
        <v>59</v>
      </c>
      <c r="P77" s="34" t="s">
        <v>60</v>
      </c>
      <c r="Q77" s="38" t="s">
        <v>61</v>
      </c>
    </row>
    <row r="78" spans="1:17" ht="51" x14ac:dyDescent="0.25">
      <c r="A78" s="43"/>
      <c r="B78" s="57" t="s">
        <v>216</v>
      </c>
      <c r="C78" s="48" t="s">
        <v>217</v>
      </c>
      <c r="D78" s="379">
        <v>400000</v>
      </c>
      <c r="E78" s="47">
        <v>1</v>
      </c>
      <c r="F78" s="448" t="s">
        <v>73</v>
      </c>
      <c r="G78" s="48" t="s">
        <v>55</v>
      </c>
      <c r="H78" s="32" t="s">
        <v>56</v>
      </c>
      <c r="I78" s="37" t="s">
        <v>57</v>
      </c>
      <c r="J78" s="142" t="s">
        <v>770</v>
      </c>
      <c r="K78" s="48" t="s">
        <v>58</v>
      </c>
      <c r="L78" s="37">
        <f t="shared" si="4"/>
        <v>400000</v>
      </c>
      <c r="M78" s="33">
        <f t="shared" si="5"/>
        <v>400000</v>
      </c>
      <c r="N78" s="38" t="s">
        <v>30</v>
      </c>
      <c r="O78" s="40" t="s">
        <v>59</v>
      </c>
      <c r="P78" s="34" t="s">
        <v>60</v>
      </c>
      <c r="Q78" s="38" t="s">
        <v>61</v>
      </c>
    </row>
    <row r="79" spans="1:17" ht="51" x14ac:dyDescent="0.25">
      <c r="A79" s="43"/>
      <c r="B79" s="57" t="s">
        <v>222</v>
      </c>
      <c r="C79" s="48"/>
      <c r="D79" s="45">
        <v>150000</v>
      </c>
      <c r="E79" s="37">
        <v>2</v>
      </c>
      <c r="F79" s="36" t="s">
        <v>54</v>
      </c>
      <c r="G79" s="37" t="s">
        <v>55</v>
      </c>
      <c r="H79" s="142" t="s">
        <v>56</v>
      </c>
      <c r="I79" s="37" t="s">
        <v>57</v>
      </c>
      <c r="J79" s="142" t="s">
        <v>770</v>
      </c>
      <c r="K79" s="142" t="s">
        <v>58</v>
      </c>
      <c r="L79" s="37">
        <f t="shared" si="4"/>
        <v>300000</v>
      </c>
      <c r="M79" s="33">
        <f t="shared" si="5"/>
        <v>300000</v>
      </c>
      <c r="N79" s="38" t="s">
        <v>30</v>
      </c>
      <c r="O79" s="40" t="s">
        <v>59</v>
      </c>
      <c r="P79" s="34" t="s">
        <v>60</v>
      </c>
      <c r="Q79" s="38" t="s">
        <v>61</v>
      </c>
    </row>
    <row r="80" spans="1:17" ht="51" x14ac:dyDescent="0.25">
      <c r="A80" s="43"/>
      <c r="B80" s="57" t="s">
        <v>223</v>
      </c>
      <c r="C80" s="48"/>
      <c r="D80" s="45">
        <v>150000</v>
      </c>
      <c r="E80" s="37">
        <v>2</v>
      </c>
      <c r="F80" s="36" t="s">
        <v>54</v>
      </c>
      <c r="G80" s="37" t="s">
        <v>55</v>
      </c>
      <c r="H80" s="142" t="s">
        <v>56</v>
      </c>
      <c r="I80" s="37" t="s">
        <v>57</v>
      </c>
      <c r="J80" s="142" t="s">
        <v>770</v>
      </c>
      <c r="K80" s="142" t="s">
        <v>58</v>
      </c>
      <c r="L80" s="37">
        <f t="shared" si="4"/>
        <v>300000</v>
      </c>
      <c r="M80" s="33">
        <f t="shared" si="5"/>
        <v>300000</v>
      </c>
      <c r="N80" s="38" t="s">
        <v>30</v>
      </c>
      <c r="O80" s="40" t="s">
        <v>59</v>
      </c>
      <c r="P80" s="34" t="s">
        <v>60</v>
      </c>
      <c r="Q80" s="38" t="s">
        <v>61</v>
      </c>
    </row>
    <row r="81" spans="1:17" ht="51" x14ac:dyDescent="0.25">
      <c r="A81" s="43"/>
      <c r="B81" s="57" t="s">
        <v>224</v>
      </c>
      <c r="C81" s="48"/>
      <c r="D81" s="45">
        <v>150000</v>
      </c>
      <c r="E81" s="37">
        <v>2</v>
      </c>
      <c r="F81" s="36" t="s">
        <v>54</v>
      </c>
      <c r="G81" s="37" t="s">
        <v>55</v>
      </c>
      <c r="H81" s="142" t="s">
        <v>56</v>
      </c>
      <c r="I81" s="37" t="s">
        <v>57</v>
      </c>
      <c r="J81" s="142" t="s">
        <v>770</v>
      </c>
      <c r="K81" s="142" t="s">
        <v>58</v>
      </c>
      <c r="L81" s="37">
        <f t="shared" si="4"/>
        <v>300000</v>
      </c>
      <c r="M81" s="33">
        <f t="shared" si="5"/>
        <v>300000</v>
      </c>
      <c r="N81" s="38" t="s">
        <v>30</v>
      </c>
      <c r="O81" s="40" t="s">
        <v>59</v>
      </c>
      <c r="P81" s="34" t="s">
        <v>60</v>
      </c>
      <c r="Q81" s="38" t="s">
        <v>61</v>
      </c>
    </row>
    <row r="82" spans="1:17" ht="51" x14ac:dyDescent="0.25">
      <c r="A82" s="43"/>
      <c r="B82" s="57" t="s">
        <v>225</v>
      </c>
      <c r="C82" s="48"/>
      <c r="D82" s="45">
        <v>150000</v>
      </c>
      <c r="E82" s="37">
        <v>2</v>
      </c>
      <c r="F82" s="36" t="s">
        <v>54</v>
      </c>
      <c r="G82" s="37" t="s">
        <v>55</v>
      </c>
      <c r="H82" s="142" t="s">
        <v>56</v>
      </c>
      <c r="I82" s="37" t="s">
        <v>57</v>
      </c>
      <c r="J82" s="142" t="s">
        <v>770</v>
      </c>
      <c r="K82" s="142" t="s">
        <v>58</v>
      </c>
      <c r="L82" s="37">
        <f t="shared" si="4"/>
        <v>300000</v>
      </c>
      <c r="M82" s="33">
        <f t="shared" si="5"/>
        <v>300000</v>
      </c>
      <c r="N82" s="38" t="s">
        <v>30</v>
      </c>
      <c r="O82" s="40" t="s">
        <v>59</v>
      </c>
      <c r="P82" s="34" t="s">
        <v>60</v>
      </c>
      <c r="Q82" s="38" t="s">
        <v>61</v>
      </c>
    </row>
    <row r="83" spans="1:17" ht="51" x14ac:dyDescent="0.25">
      <c r="A83" s="43"/>
      <c r="B83" s="57" t="s">
        <v>226</v>
      </c>
      <c r="C83" s="48"/>
      <c r="D83" s="50">
        <v>70000</v>
      </c>
      <c r="E83" s="381">
        <v>5</v>
      </c>
      <c r="F83" s="379" t="s">
        <v>54</v>
      </c>
      <c r="G83" s="37" t="s">
        <v>55</v>
      </c>
      <c r="H83" s="142" t="s">
        <v>56</v>
      </c>
      <c r="I83" s="381" t="s">
        <v>57</v>
      </c>
      <c r="J83" s="142" t="s">
        <v>770</v>
      </c>
      <c r="K83" s="379" t="s">
        <v>58</v>
      </c>
      <c r="L83" s="37">
        <f t="shared" si="4"/>
        <v>350000</v>
      </c>
      <c r="M83" s="33">
        <f t="shared" si="5"/>
        <v>350000</v>
      </c>
      <c r="N83" s="38" t="s">
        <v>30</v>
      </c>
      <c r="O83" s="40" t="s">
        <v>59</v>
      </c>
      <c r="P83" s="34" t="s">
        <v>60</v>
      </c>
      <c r="Q83" s="449" t="s">
        <v>61</v>
      </c>
    </row>
    <row r="84" spans="1:17" ht="51" x14ac:dyDescent="0.25">
      <c r="A84" s="43"/>
      <c r="B84" s="57" t="s">
        <v>227</v>
      </c>
      <c r="C84" s="48"/>
      <c r="D84" s="45">
        <v>28000</v>
      </c>
      <c r="E84" s="37">
        <v>5</v>
      </c>
      <c r="F84" s="36" t="s">
        <v>54</v>
      </c>
      <c r="G84" s="37" t="s">
        <v>55</v>
      </c>
      <c r="H84" s="142" t="s">
        <v>56</v>
      </c>
      <c r="I84" s="37" t="s">
        <v>57</v>
      </c>
      <c r="J84" s="142" t="s">
        <v>770</v>
      </c>
      <c r="K84" s="142" t="s">
        <v>58</v>
      </c>
      <c r="L84" s="37">
        <f t="shared" si="4"/>
        <v>140000</v>
      </c>
      <c r="M84" s="33">
        <f t="shared" si="5"/>
        <v>140000</v>
      </c>
      <c r="N84" s="38" t="s">
        <v>30</v>
      </c>
      <c r="O84" s="40" t="s">
        <v>59</v>
      </c>
      <c r="P84" s="34" t="s">
        <v>60</v>
      </c>
      <c r="Q84" s="38" t="s">
        <v>61</v>
      </c>
    </row>
    <row r="85" spans="1:17" ht="51" x14ac:dyDescent="0.25">
      <c r="A85" s="43"/>
      <c r="B85" s="57" t="s">
        <v>228</v>
      </c>
      <c r="C85" s="48"/>
      <c r="D85" s="45">
        <v>28000</v>
      </c>
      <c r="E85" s="37">
        <v>5</v>
      </c>
      <c r="F85" s="36" t="s">
        <v>54</v>
      </c>
      <c r="G85" s="37" t="s">
        <v>55</v>
      </c>
      <c r="H85" s="142" t="s">
        <v>56</v>
      </c>
      <c r="I85" s="37" t="s">
        <v>57</v>
      </c>
      <c r="J85" s="142" t="s">
        <v>770</v>
      </c>
      <c r="K85" s="142" t="s">
        <v>58</v>
      </c>
      <c r="L85" s="37">
        <f t="shared" si="4"/>
        <v>140000</v>
      </c>
      <c r="M85" s="33">
        <f t="shared" si="5"/>
        <v>140000</v>
      </c>
      <c r="N85" s="38" t="s">
        <v>30</v>
      </c>
      <c r="O85" s="40" t="s">
        <v>59</v>
      </c>
      <c r="P85" s="34" t="s">
        <v>60</v>
      </c>
      <c r="Q85" s="38" t="s">
        <v>61</v>
      </c>
    </row>
    <row r="86" spans="1:17" ht="51" x14ac:dyDescent="0.25">
      <c r="A86" s="43"/>
      <c r="B86" s="57" t="s">
        <v>229</v>
      </c>
      <c r="C86" s="48"/>
      <c r="D86" s="45">
        <v>28000</v>
      </c>
      <c r="E86" s="37">
        <v>5</v>
      </c>
      <c r="F86" s="36" t="s">
        <v>54</v>
      </c>
      <c r="G86" s="37" t="s">
        <v>55</v>
      </c>
      <c r="H86" s="142" t="s">
        <v>56</v>
      </c>
      <c r="I86" s="37" t="s">
        <v>57</v>
      </c>
      <c r="J86" s="142" t="s">
        <v>770</v>
      </c>
      <c r="K86" s="142" t="s">
        <v>58</v>
      </c>
      <c r="L86" s="37">
        <f t="shared" si="4"/>
        <v>140000</v>
      </c>
      <c r="M86" s="33">
        <f t="shared" si="5"/>
        <v>140000</v>
      </c>
      <c r="N86" s="38" t="s">
        <v>30</v>
      </c>
      <c r="O86" s="40" t="s">
        <v>59</v>
      </c>
      <c r="P86" s="34" t="s">
        <v>60</v>
      </c>
      <c r="Q86" s="38" t="s">
        <v>61</v>
      </c>
    </row>
    <row r="87" spans="1:17" ht="51" x14ac:dyDescent="0.25">
      <c r="A87" s="43"/>
      <c r="B87" s="57" t="s">
        <v>230</v>
      </c>
      <c r="C87" s="48"/>
      <c r="D87" s="45">
        <v>28000</v>
      </c>
      <c r="E87" s="37">
        <v>5</v>
      </c>
      <c r="F87" s="36" t="s">
        <v>54</v>
      </c>
      <c r="G87" s="37" t="s">
        <v>55</v>
      </c>
      <c r="H87" s="142" t="s">
        <v>56</v>
      </c>
      <c r="I87" s="37" t="s">
        <v>57</v>
      </c>
      <c r="J87" s="142" t="s">
        <v>770</v>
      </c>
      <c r="K87" s="142" t="s">
        <v>58</v>
      </c>
      <c r="L87" s="37">
        <f t="shared" si="4"/>
        <v>140000</v>
      </c>
      <c r="M87" s="33">
        <f t="shared" si="5"/>
        <v>140000</v>
      </c>
      <c r="N87" s="38" t="s">
        <v>30</v>
      </c>
      <c r="O87" s="40" t="s">
        <v>59</v>
      </c>
      <c r="P87" s="34" t="s">
        <v>60</v>
      </c>
      <c r="Q87" s="38" t="s">
        <v>61</v>
      </c>
    </row>
    <row r="88" spans="1:17" ht="51" x14ac:dyDescent="0.25">
      <c r="A88" s="43"/>
      <c r="B88" s="57" t="s">
        <v>231</v>
      </c>
      <c r="C88" s="48"/>
      <c r="D88" s="45">
        <v>42000</v>
      </c>
      <c r="E88" s="37">
        <v>10</v>
      </c>
      <c r="F88" s="36" t="s">
        <v>54</v>
      </c>
      <c r="G88" s="37" t="s">
        <v>55</v>
      </c>
      <c r="H88" s="142" t="s">
        <v>56</v>
      </c>
      <c r="I88" s="37" t="s">
        <v>57</v>
      </c>
      <c r="J88" s="142" t="s">
        <v>770</v>
      </c>
      <c r="K88" s="142" t="s">
        <v>58</v>
      </c>
      <c r="L88" s="37">
        <f t="shared" si="4"/>
        <v>420000</v>
      </c>
      <c r="M88" s="33">
        <f t="shared" si="5"/>
        <v>420000</v>
      </c>
      <c r="N88" s="38" t="s">
        <v>30</v>
      </c>
      <c r="O88" s="40" t="s">
        <v>59</v>
      </c>
      <c r="P88" s="34" t="s">
        <v>60</v>
      </c>
      <c r="Q88" s="38" t="s">
        <v>61</v>
      </c>
    </row>
    <row r="89" spans="1:17" ht="51" x14ac:dyDescent="0.25">
      <c r="A89" s="43"/>
      <c r="B89" s="57" t="s">
        <v>232</v>
      </c>
      <c r="C89" s="48"/>
      <c r="D89" s="45">
        <v>48000</v>
      </c>
      <c r="E89" s="37">
        <v>10</v>
      </c>
      <c r="F89" s="36" t="s">
        <v>54</v>
      </c>
      <c r="G89" s="37" t="s">
        <v>55</v>
      </c>
      <c r="H89" s="142" t="s">
        <v>56</v>
      </c>
      <c r="I89" s="37" t="s">
        <v>57</v>
      </c>
      <c r="J89" s="142" t="s">
        <v>770</v>
      </c>
      <c r="K89" s="142" t="s">
        <v>58</v>
      </c>
      <c r="L89" s="37">
        <f t="shared" si="4"/>
        <v>480000</v>
      </c>
      <c r="M89" s="33">
        <f t="shared" si="5"/>
        <v>480000</v>
      </c>
      <c r="N89" s="38" t="s">
        <v>30</v>
      </c>
      <c r="O89" s="40" t="s">
        <v>59</v>
      </c>
      <c r="P89" s="34" t="s">
        <v>60</v>
      </c>
      <c r="Q89" s="38" t="s">
        <v>61</v>
      </c>
    </row>
    <row r="90" spans="1:17" ht="51" x14ac:dyDescent="0.25">
      <c r="A90" s="43"/>
      <c r="B90" s="57" t="s">
        <v>233</v>
      </c>
      <c r="C90" s="48"/>
      <c r="D90" s="45">
        <v>29000</v>
      </c>
      <c r="E90" s="37">
        <v>2</v>
      </c>
      <c r="F90" s="36" t="s">
        <v>234</v>
      </c>
      <c r="G90" s="37" t="s">
        <v>55</v>
      </c>
      <c r="H90" s="142" t="s">
        <v>56</v>
      </c>
      <c r="I90" s="37" t="s">
        <v>57</v>
      </c>
      <c r="J90" s="142" t="s">
        <v>770</v>
      </c>
      <c r="K90" s="142" t="s">
        <v>58</v>
      </c>
      <c r="L90" s="37">
        <f t="shared" ref="L90:L101" si="6">SUM(D90*E90)</f>
        <v>58000</v>
      </c>
      <c r="M90" s="33">
        <f t="shared" ref="M90:M101" si="7">SUM(D90*E90)</f>
        <v>58000</v>
      </c>
      <c r="N90" s="38" t="s">
        <v>30</v>
      </c>
      <c r="O90" s="40" t="s">
        <v>59</v>
      </c>
      <c r="P90" s="34" t="s">
        <v>60</v>
      </c>
      <c r="Q90" s="38" t="s">
        <v>61</v>
      </c>
    </row>
    <row r="91" spans="1:17" ht="63.75" x14ac:dyDescent="0.25">
      <c r="A91" s="43"/>
      <c r="B91" s="57" t="s">
        <v>235</v>
      </c>
      <c r="C91" s="48"/>
      <c r="D91" s="45">
        <v>29000</v>
      </c>
      <c r="E91" s="37">
        <v>3</v>
      </c>
      <c r="F91" s="36" t="s">
        <v>234</v>
      </c>
      <c r="G91" s="37" t="s">
        <v>55</v>
      </c>
      <c r="H91" s="142" t="s">
        <v>56</v>
      </c>
      <c r="I91" s="37" t="s">
        <v>57</v>
      </c>
      <c r="J91" s="142" t="s">
        <v>770</v>
      </c>
      <c r="K91" s="1081" t="s">
        <v>58</v>
      </c>
      <c r="L91" s="37">
        <f t="shared" si="6"/>
        <v>87000</v>
      </c>
      <c r="M91" s="33">
        <f t="shared" si="7"/>
        <v>87000</v>
      </c>
      <c r="N91" s="38" t="s">
        <v>30</v>
      </c>
      <c r="O91" s="40" t="s">
        <v>59</v>
      </c>
      <c r="P91" s="34" t="s">
        <v>60</v>
      </c>
      <c r="Q91" s="38" t="s">
        <v>61</v>
      </c>
    </row>
    <row r="92" spans="1:17" ht="51" x14ac:dyDescent="0.25">
      <c r="A92" s="43"/>
      <c r="B92" s="57" t="s">
        <v>236</v>
      </c>
      <c r="C92" s="48"/>
      <c r="D92" s="45">
        <v>28000</v>
      </c>
      <c r="E92" s="37">
        <v>6</v>
      </c>
      <c r="F92" s="36" t="s">
        <v>54</v>
      </c>
      <c r="G92" s="37" t="s">
        <v>55</v>
      </c>
      <c r="H92" s="142" t="s">
        <v>56</v>
      </c>
      <c r="I92" s="37" t="s">
        <v>57</v>
      </c>
      <c r="J92" s="142" t="s">
        <v>770</v>
      </c>
      <c r="K92" s="142" t="s">
        <v>58</v>
      </c>
      <c r="L92" s="37">
        <f t="shared" si="6"/>
        <v>168000</v>
      </c>
      <c r="M92" s="33">
        <f t="shared" si="7"/>
        <v>168000</v>
      </c>
      <c r="N92" s="38" t="s">
        <v>30</v>
      </c>
      <c r="O92" s="40" t="s">
        <v>59</v>
      </c>
      <c r="P92" s="34" t="s">
        <v>60</v>
      </c>
      <c r="Q92" s="38" t="s">
        <v>61</v>
      </c>
    </row>
    <row r="93" spans="1:17" ht="51" x14ac:dyDescent="0.25">
      <c r="A93" s="43"/>
      <c r="B93" s="57" t="s">
        <v>237</v>
      </c>
      <c r="C93" s="48" t="s">
        <v>238</v>
      </c>
      <c r="D93" s="45">
        <v>60000</v>
      </c>
      <c r="E93" s="37">
        <v>5</v>
      </c>
      <c r="F93" s="36" t="s">
        <v>54</v>
      </c>
      <c r="G93" s="37" t="s">
        <v>55</v>
      </c>
      <c r="H93" s="142" t="s">
        <v>56</v>
      </c>
      <c r="I93" s="37" t="s">
        <v>57</v>
      </c>
      <c r="J93" s="142" t="s">
        <v>770</v>
      </c>
      <c r="K93" s="142" t="s">
        <v>58</v>
      </c>
      <c r="L93" s="37">
        <f t="shared" si="6"/>
        <v>300000</v>
      </c>
      <c r="M93" s="33">
        <f t="shared" si="7"/>
        <v>300000</v>
      </c>
      <c r="N93" s="38" t="s">
        <v>30</v>
      </c>
      <c r="O93" s="40" t="s">
        <v>59</v>
      </c>
      <c r="P93" s="34" t="s">
        <v>60</v>
      </c>
      <c r="Q93" s="38" t="s">
        <v>61</v>
      </c>
    </row>
    <row r="94" spans="1:17" ht="51" x14ac:dyDescent="0.25">
      <c r="A94" s="43"/>
      <c r="B94" s="57" t="s">
        <v>239</v>
      </c>
      <c r="C94" s="48"/>
      <c r="D94" s="45">
        <v>250000</v>
      </c>
      <c r="E94" s="37">
        <v>5</v>
      </c>
      <c r="F94" s="52" t="s">
        <v>73</v>
      </c>
      <c r="G94" s="37" t="s">
        <v>55</v>
      </c>
      <c r="H94" s="142" t="s">
        <v>56</v>
      </c>
      <c r="I94" s="37" t="s">
        <v>57</v>
      </c>
      <c r="J94" s="142" t="s">
        <v>770</v>
      </c>
      <c r="K94" s="142" t="s">
        <v>58</v>
      </c>
      <c r="L94" s="37">
        <f t="shared" si="6"/>
        <v>1250000</v>
      </c>
      <c r="M94" s="33">
        <f t="shared" si="7"/>
        <v>1250000</v>
      </c>
      <c r="N94" s="38" t="s">
        <v>30</v>
      </c>
      <c r="O94" s="40" t="s">
        <v>59</v>
      </c>
      <c r="P94" s="34" t="s">
        <v>60</v>
      </c>
      <c r="Q94" s="38" t="s">
        <v>61</v>
      </c>
    </row>
    <row r="95" spans="1:17" ht="51" x14ac:dyDescent="0.25">
      <c r="A95" s="43"/>
      <c r="B95" s="57" t="s">
        <v>240</v>
      </c>
      <c r="C95" s="48"/>
      <c r="D95" s="45">
        <v>65000</v>
      </c>
      <c r="E95" s="37">
        <v>20</v>
      </c>
      <c r="F95" s="36" t="s">
        <v>54</v>
      </c>
      <c r="G95" s="37" t="s">
        <v>55</v>
      </c>
      <c r="H95" s="142" t="s">
        <v>56</v>
      </c>
      <c r="I95" s="37" t="s">
        <v>57</v>
      </c>
      <c r="J95" s="142" t="s">
        <v>770</v>
      </c>
      <c r="K95" s="142" t="s">
        <v>58</v>
      </c>
      <c r="L95" s="37">
        <f t="shared" si="6"/>
        <v>1300000</v>
      </c>
      <c r="M95" s="33">
        <f t="shared" si="7"/>
        <v>1300000</v>
      </c>
      <c r="N95" s="38" t="s">
        <v>30</v>
      </c>
      <c r="O95" s="40" t="s">
        <v>59</v>
      </c>
      <c r="P95" s="34" t="s">
        <v>60</v>
      </c>
      <c r="Q95" s="38" t="s">
        <v>61</v>
      </c>
    </row>
    <row r="96" spans="1:17" ht="51" x14ac:dyDescent="0.25">
      <c r="A96" s="962"/>
      <c r="B96" s="57" t="s">
        <v>84</v>
      </c>
      <c r="C96" s="858" t="s">
        <v>85</v>
      </c>
      <c r="D96" s="381">
        <v>39500</v>
      </c>
      <c r="E96" s="47">
        <v>24</v>
      </c>
      <c r="F96" s="448" t="s">
        <v>86</v>
      </c>
      <c r="G96" s="48" t="s">
        <v>55</v>
      </c>
      <c r="H96" s="32" t="s">
        <v>56</v>
      </c>
      <c r="I96" s="142" t="s">
        <v>57</v>
      </c>
      <c r="J96" s="448" t="s">
        <v>767</v>
      </c>
      <c r="K96" s="48" t="s">
        <v>87</v>
      </c>
      <c r="L96" s="37">
        <f t="shared" si="6"/>
        <v>948000</v>
      </c>
      <c r="M96" s="33">
        <f t="shared" si="7"/>
        <v>948000</v>
      </c>
      <c r="N96" s="38" t="s">
        <v>30</v>
      </c>
      <c r="O96" s="40" t="s">
        <v>59</v>
      </c>
      <c r="P96" s="34" t="s">
        <v>60</v>
      </c>
      <c r="Q96" s="38" t="s">
        <v>61</v>
      </c>
    </row>
    <row r="97" spans="1:17" ht="51" x14ac:dyDescent="0.25">
      <c r="A97" s="962"/>
      <c r="B97" s="57" t="s">
        <v>84</v>
      </c>
      <c r="C97" s="858" t="s">
        <v>88</v>
      </c>
      <c r="D97" s="381">
        <v>75000</v>
      </c>
      <c r="E97" s="47">
        <v>32</v>
      </c>
      <c r="F97" s="448" t="s">
        <v>86</v>
      </c>
      <c r="G97" s="48" t="s">
        <v>55</v>
      </c>
      <c r="H97" s="32" t="s">
        <v>56</v>
      </c>
      <c r="I97" s="142" t="s">
        <v>57</v>
      </c>
      <c r="J97" s="448" t="s">
        <v>767</v>
      </c>
      <c r="K97" s="48" t="s">
        <v>87</v>
      </c>
      <c r="L97" s="37">
        <f t="shared" si="6"/>
        <v>2400000</v>
      </c>
      <c r="M97" s="33">
        <f t="shared" si="7"/>
        <v>2400000</v>
      </c>
      <c r="N97" s="38" t="s">
        <v>30</v>
      </c>
      <c r="O97" s="40" t="s">
        <v>59</v>
      </c>
      <c r="P97" s="34" t="s">
        <v>60</v>
      </c>
      <c r="Q97" s="38" t="s">
        <v>61</v>
      </c>
    </row>
    <row r="98" spans="1:17" ht="51" x14ac:dyDescent="0.25">
      <c r="A98" s="962"/>
      <c r="B98" s="57" t="s">
        <v>84</v>
      </c>
      <c r="C98" s="858" t="s">
        <v>89</v>
      </c>
      <c r="D98" s="381">
        <v>172000</v>
      </c>
      <c r="E98" s="59">
        <v>32</v>
      </c>
      <c r="F98" s="448" t="s">
        <v>86</v>
      </c>
      <c r="G98" s="48" t="s">
        <v>55</v>
      </c>
      <c r="H98" s="32" t="s">
        <v>56</v>
      </c>
      <c r="I98" s="142" t="s">
        <v>57</v>
      </c>
      <c r="J98" s="448" t="s">
        <v>767</v>
      </c>
      <c r="K98" s="48" t="s">
        <v>87</v>
      </c>
      <c r="L98" s="37">
        <f t="shared" si="6"/>
        <v>5504000</v>
      </c>
      <c r="M98" s="33">
        <f t="shared" si="7"/>
        <v>5504000</v>
      </c>
      <c r="N98" s="38" t="s">
        <v>30</v>
      </c>
      <c r="O98" s="40" t="s">
        <v>59</v>
      </c>
      <c r="P98" s="34" t="s">
        <v>60</v>
      </c>
      <c r="Q98" s="38" t="s">
        <v>61</v>
      </c>
    </row>
    <row r="99" spans="1:17" ht="51" x14ac:dyDescent="0.25">
      <c r="A99" s="962"/>
      <c r="B99" s="57" t="s">
        <v>92</v>
      </c>
      <c r="C99" s="858" t="s">
        <v>93</v>
      </c>
      <c r="D99" s="379">
        <v>10500</v>
      </c>
      <c r="E99" s="47">
        <v>20</v>
      </c>
      <c r="F99" s="448" t="s">
        <v>86</v>
      </c>
      <c r="G99" s="48" t="s">
        <v>55</v>
      </c>
      <c r="H99" s="448" t="s">
        <v>56</v>
      </c>
      <c r="I99" s="448" t="s">
        <v>57</v>
      </c>
      <c r="J99" s="448" t="s">
        <v>767</v>
      </c>
      <c r="K99" s="48" t="s">
        <v>87</v>
      </c>
      <c r="L99" s="37">
        <f t="shared" si="6"/>
        <v>210000</v>
      </c>
      <c r="M99" s="33">
        <f t="shared" si="7"/>
        <v>210000</v>
      </c>
      <c r="N99" s="38" t="s">
        <v>30</v>
      </c>
      <c r="O99" s="40" t="s">
        <v>59</v>
      </c>
      <c r="P99" s="34" t="s">
        <v>60</v>
      </c>
      <c r="Q99" s="38" t="s">
        <v>61</v>
      </c>
    </row>
    <row r="100" spans="1:17" ht="51" x14ac:dyDescent="0.25">
      <c r="A100" s="962"/>
      <c r="B100" s="57" t="s">
        <v>94</v>
      </c>
      <c r="C100" s="858" t="s">
        <v>95</v>
      </c>
      <c r="D100" s="381">
        <v>150</v>
      </c>
      <c r="E100" s="379">
        <v>300</v>
      </c>
      <c r="F100" s="448" t="s">
        <v>86</v>
      </c>
      <c r="G100" s="448" t="s">
        <v>55</v>
      </c>
      <c r="H100" s="448" t="s">
        <v>56</v>
      </c>
      <c r="I100" s="448" t="s">
        <v>57</v>
      </c>
      <c r="J100" s="448" t="s">
        <v>767</v>
      </c>
      <c r="K100" s="448" t="s">
        <v>87</v>
      </c>
      <c r="L100" s="37">
        <f t="shared" si="6"/>
        <v>45000</v>
      </c>
      <c r="M100" s="33">
        <f t="shared" si="7"/>
        <v>45000</v>
      </c>
      <c r="N100" s="38" t="s">
        <v>30</v>
      </c>
      <c r="O100" s="40" t="s">
        <v>59</v>
      </c>
      <c r="P100" s="34" t="s">
        <v>60</v>
      </c>
      <c r="Q100" s="38" t="s">
        <v>61</v>
      </c>
    </row>
    <row r="101" spans="1:17" ht="51" x14ac:dyDescent="0.25">
      <c r="A101" s="962"/>
      <c r="B101" s="57" t="s">
        <v>96</v>
      </c>
      <c r="C101" s="858" t="s">
        <v>95</v>
      </c>
      <c r="D101" s="381">
        <v>150</v>
      </c>
      <c r="E101" s="379">
        <v>300</v>
      </c>
      <c r="F101" s="448" t="s">
        <v>86</v>
      </c>
      <c r="G101" s="448" t="s">
        <v>55</v>
      </c>
      <c r="H101" s="448" t="s">
        <v>56</v>
      </c>
      <c r="I101" s="448" t="s">
        <v>57</v>
      </c>
      <c r="J101" s="448" t="s">
        <v>767</v>
      </c>
      <c r="K101" s="448" t="s">
        <v>87</v>
      </c>
      <c r="L101" s="37">
        <f t="shared" si="6"/>
        <v>45000</v>
      </c>
      <c r="M101" s="33">
        <f t="shared" si="7"/>
        <v>45000</v>
      </c>
      <c r="N101" s="38" t="s">
        <v>30</v>
      </c>
      <c r="O101" s="40" t="s">
        <v>59</v>
      </c>
      <c r="P101" s="34" t="s">
        <v>60</v>
      </c>
      <c r="Q101" s="38" t="s">
        <v>61</v>
      </c>
    </row>
    <row r="102" spans="1:17" ht="102" x14ac:dyDescent="0.25">
      <c r="A102" s="962"/>
      <c r="B102" s="57" t="s">
        <v>109</v>
      </c>
      <c r="C102" s="858" t="s">
        <v>110</v>
      </c>
      <c r="D102" s="60">
        <v>348000</v>
      </c>
      <c r="E102" s="379">
        <v>1</v>
      </c>
      <c r="F102" s="448" t="s">
        <v>73</v>
      </c>
      <c r="G102" s="448" t="s">
        <v>108</v>
      </c>
      <c r="H102" s="448" t="s">
        <v>56</v>
      </c>
      <c r="I102" s="448" t="s">
        <v>104</v>
      </c>
      <c r="J102" s="448" t="s">
        <v>767</v>
      </c>
      <c r="K102" s="448" t="s">
        <v>58</v>
      </c>
      <c r="L102" s="37">
        <f t="shared" ref="L102:L120" si="8">SUM(D102*E102)</f>
        <v>348000</v>
      </c>
      <c r="M102" s="33">
        <f t="shared" ref="M102:M120" si="9">SUM(D102*E102)</f>
        <v>348000</v>
      </c>
      <c r="N102" s="38" t="s">
        <v>30</v>
      </c>
      <c r="O102" s="40" t="s">
        <v>59</v>
      </c>
      <c r="P102" s="34" t="s">
        <v>60</v>
      </c>
      <c r="Q102" s="38" t="s">
        <v>61</v>
      </c>
    </row>
    <row r="103" spans="1:17" ht="51" x14ac:dyDescent="0.25">
      <c r="A103" s="962"/>
      <c r="B103" s="57" t="s">
        <v>111</v>
      </c>
      <c r="C103" s="858"/>
      <c r="D103" s="60">
        <v>1200</v>
      </c>
      <c r="E103" s="379">
        <v>200</v>
      </c>
      <c r="F103" s="448" t="s">
        <v>73</v>
      </c>
      <c r="G103" s="448" t="s">
        <v>112</v>
      </c>
      <c r="H103" s="448" t="s">
        <v>56</v>
      </c>
      <c r="I103" s="448" t="s">
        <v>104</v>
      </c>
      <c r="J103" s="448" t="s">
        <v>767</v>
      </c>
      <c r="K103" s="448" t="s">
        <v>58</v>
      </c>
      <c r="L103" s="37">
        <f t="shared" si="8"/>
        <v>240000</v>
      </c>
      <c r="M103" s="33">
        <f t="shared" si="9"/>
        <v>240000</v>
      </c>
      <c r="N103" s="38" t="s">
        <v>30</v>
      </c>
      <c r="O103" s="40" t="s">
        <v>59</v>
      </c>
      <c r="P103" s="34" t="s">
        <v>60</v>
      </c>
      <c r="Q103" s="38" t="s">
        <v>61</v>
      </c>
    </row>
    <row r="104" spans="1:17" ht="51" x14ac:dyDescent="0.25">
      <c r="A104" s="962"/>
      <c r="B104" s="57" t="s">
        <v>113</v>
      </c>
      <c r="C104" s="858"/>
      <c r="D104" s="60">
        <v>45000</v>
      </c>
      <c r="E104" s="379">
        <v>200</v>
      </c>
      <c r="F104" s="448" t="s">
        <v>73</v>
      </c>
      <c r="G104" s="448" t="s">
        <v>112</v>
      </c>
      <c r="H104" s="448" t="s">
        <v>56</v>
      </c>
      <c r="I104" s="448" t="s">
        <v>104</v>
      </c>
      <c r="J104" s="448" t="s">
        <v>767</v>
      </c>
      <c r="K104" s="448" t="s">
        <v>58</v>
      </c>
      <c r="L104" s="37">
        <f t="shared" si="8"/>
        <v>9000000</v>
      </c>
      <c r="M104" s="33">
        <f t="shared" si="9"/>
        <v>9000000</v>
      </c>
      <c r="N104" s="38" t="s">
        <v>30</v>
      </c>
      <c r="O104" s="40" t="s">
        <v>59</v>
      </c>
      <c r="P104" s="34" t="s">
        <v>60</v>
      </c>
      <c r="Q104" s="38" t="s">
        <v>61</v>
      </c>
    </row>
    <row r="105" spans="1:17" ht="51" x14ac:dyDescent="0.25">
      <c r="A105" s="962"/>
      <c r="B105" s="57" t="s">
        <v>114</v>
      </c>
      <c r="C105" s="858" t="s">
        <v>115</v>
      </c>
      <c r="D105" s="60">
        <v>518000</v>
      </c>
      <c r="E105" s="379">
        <v>2</v>
      </c>
      <c r="F105" s="448" t="s">
        <v>116</v>
      </c>
      <c r="G105" s="448" t="s">
        <v>112</v>
      </c>
      <c r="H105" s="448" t="s">
        <v>56</v>
      </c>
      <c r="I105" s="448" t="s">
        <v>104</v>
      </c>
      <c r="J105" s="448" t="s">
        <v>767</v>
      </c>
      <c r="K105" s="448" t="s">
        <v>58</v>
      </c>
      <c r="L105" s="37">
        <f t="shared" si="8"/>
        <v>1036000</v>
      </c>
      <c r="M105" s="33">
        <f t="shared" si="9"/>
        <v>1036000</v>
      </c>
      <c r="N105" s="38" t="s">
        <v>30</v>
      </c>
      <c r="O105" s="40" t="s">
        <v>59</v>
      </c>
      <c r="P105" s="34" t="s">
        <v>60</v>
      </c>
      <c r="Q105" s="38" t="s">
        <v>61</v>
      </c>
    </row>
    <row r="106" spans="1:17" ht="51" x14ac:dyDescent="0.25">
      <c r="A106" s="962"/>
      <c r="B106" s="57" t="s">
        <v>119</v>
      </c>
      <c r="C106" s="858" t="s">
        <v>120</v>
      </c>
      <c r="D106" s="60">
        <v>81000</v>
      </c>
      <c r="E106" s="379">
        <v>10</v>
      </c>
      <c r="F106" s="448" t="s">
        <v>73</v>
      </c>
      <c r="G106" s="448" t="s">
        <v>112</v>
      </c>
      <c r="H106" s="448" t="s">
        <v>56</v>
      </c>
      <c r="I106" s="448" t="s">
        <v>104</v>
      </c>
      <c r="J106" s="448" t="s">
        <v>767</v>
      </c>
      <c r="K106" s="448" t="s">
        <v>58</v>
      </c>
      <c r="L106" s="37">
        <f t="shared" si="8"/>
        <v>810000</v>
      </c>
      <c r="M106" s="33">
        <f t="shared" si="9"/>
        <v>810000</v>
      </c>
      <c r="N106" s="38" t="s">
        <v>30</v>
      </c>
      <c r="O106" s="40" t="s">
        <v>59</v>
      </c>
      <c r="P106" s="34" t="s">
        <v>60</v>
      </c>
      <c r="Q106" s="38" t="s">
        <v>61</v>
      </c>
    </row>
    <row r="107" spans="1:17" ht="51" x14ac:dyDescent="0.25">
      <c r="A107" s="962"/>
      <c r="B107" s="57" t="s">
        <v>121</v>
      </c>
      <c r="C107" s="858" t="s">
        <v>122</v>
      </c>
      <c r="D107" s="60">
        <v>17000</v>
      </c>
      <c r="E107" s="379">
        <v>30</v>
      </c>
      <c r="F107" s="448" t="s">
        <v>116</v>
      </c>
      <c r="G107" s="448" t="s">
        <v>112</v>
      </c>
      <c r="H107" s="448" t="s">
        <v>56</v>
      </c>
      <c r="I107" s="448" t="s">
        <v>104</v>
      </c>
      <c r="J107" s="448" t="s">
        <v>767</v>
      </c>
      <c r="K107" s="448" t="s">
        <v>58</v>
      </c>
      <c r="L107" s="37">
        <f t="shared" si="8"/>
        <v>510000</v>
      </c>
      <c r="M107" s="33">
        <f t="shared" si="9"/>
        <v>510000</v>
      </c>
      <c r="N107" s="38" t="s">
        <v>30</v>
      </c>
      <c r="O107" s="40" t="s">
        <v>59</v>
      </c>
      <c r="P107" s="34" t="s">
        <v>60</v>
      </c>
      <c r="Q107" s="38" t="s">
        <v>61</v>
      </c>
    </row>
    <row r="108" spans="1:17" ht="51" x14ac:dyDescent="0.25">
      <c r="A108" s="962"/>
      <c r="B108" s="57" t="s">
        <v>129</v>
      </c>
      <c r="C108" s="440" t="s">
        <v>130</v>
      </c>
      <c r="D108" s="35">
        <v>370000</v>
      </c>
      <c r="E108" s="142">
        <v>2</v>
      </c>
      <c r="F108" s="912" t="s">
        <v>54</v>
      </c>
      <c r="G108" s="448" t="s">
        <v>55</v>
      </c>
      <c r="H108" s="912" t="s">
        <v>56</v>
      </c>
      <c r="I108" s="37" t="s">
        <v>57</v>
      </c>
      <c r="J108" s="448" t="s">
        <v>767</v>
      </c>
      <c r="K108" s="36" t="s">
        <v>58</v>
      </c>
      <c r="L108" s="37">
        <f t="shared" si="8"/>
        <v>740000</v>
      </c>
      <c r="M108" s="33">
        <f t="shared" si="9"/>
        <v>740000</v>
      </c>
      <c r="N108" s="38" t="s">
        <v>30</v>
      </c>
      <c r="O108" s="40" t="s">
        <v>59</v>
      </c>
      <c r="P108" s="34" t="s">
        <v>60</v>
      </c>
      <c r="Q108" s="38" t="s">
        <v>61</v>
      </c>
    </row>
    <row r="109" spans="1:17" ht="76.5" x14ac:dyDescent="0.25">
      <c r="A109" s="962"/>
      <c r="B109" s="382" t="s">
        <v>141</v>
      </c>
      <c r="C109" s="382" t="s">
        <v>142</v>
      </c>
      <c r="D109" s="381">
        <v>465000</v>
      </c>
      <c r="E109" s="379">
        <v>4</v>
      </c>
      <c r="F109" s="448" t="s">
        <v>143</v>
      </c>
      <c r="G109" s="448" t="s">
        <v>55</v>
      </c>
      <c r="H109" s="448" t="s">
        <v>144</v>
      </c>
      <c r="I109" s="37" t="s">
        <v>57</v>
      </c>
      <c r="J109" s="448" t="s">
        <v>767</v>
      </c>
      <c r="K109" s="142" t="s">
        <v>58</v>
      </c>
      <c r="L109" s="37">
        <f t="shared" si="8"/>
        <v>1860000</v>
      </c>
      <c r="M109" s="33">
        <f t="shared" si="9"/>
        <v>1860000</v>
      </c>
      <c r="N109" s="38" t="s">
        <v>30</v>
      </c>
      <c r="O109" s="995" t="s">
        <v>59</v>
      </c>
      <c r="P109" s="440" t="s">
        <v>60</v>
      </c>
      <c r="Q109" s="38" t="s">
        <v>61</v>
      </c>
    </row>
    <row r="110" spans="1:17" ht="63.75" x14ac:dyDescent="0.25">
      <c r="A110" s="962"/>
      <c r="B110" s="57" t="s">
        <v>145</v>
      </c>
      <c r="C110" s="382" t="s">
        <v>146</v>
      </c>
      <c r="D110" s="381">
        <v>260000</v>
      </c>
      <c r="E110" s="379">
        <v>2</v>
      </c>
      <c r="F110" s="448" t="s">
        <v>143</v>
      </c>
      <c r="G110" s="448" t="s">
        <v>55</v>
      </c>
      <c r="H110" s="448" t="s">
        <v>144</v>
      </c>
      <c r="I110" s="37" t="s">
        <v>57</v>
      </c>
      <c r="J110" s="448" t="s">
        <v>767</v>
      </c>
      <c r="K110" s="36" t="s">
        <v>58</v>
      </c>
      <c r="L110" s="37">
        <f t="shared" si="8"/>
        <v>520000</v>
      </c>
      <c r="M110" s="33">
        <f t="shared" si="9"/>
        <v>520000</v>
      </c>
      <c r="N110" s="38" t="s">
        <v>30</v>
      </c>
      <c r="O110" s="40" t="s">
        <v>59</v>
      </c>
      <c r="P110" s="34" t="s">
        <v>60</v>
      </c>
      <c r="Q110" s="38" t="s">
        <v>61</v>
      </c>
    </row>
    <row r="111" spans="1:17" ht="51" x14ac:dyDescent="0.25">
      <c r="A111" s="962"/>
      <c r="B111" s="57" t="s">
        <v>147</v>
      </c>
      <c r="C111" s="382" t="s">
        <v>148</v>
      </c>
      <c r="D111" s="381">
        <v>580000</v>
      </c>
      <c r="E111" s="379">
        <v>4</v>
      </c>
      <c r="F111" s="448" t="s">
        <v>143</v>
      </c>
      <c r="G111" s="448" t="s">
        <v>55</v>
      </c>
      <c r="H111" s="448" t="s">
        <v>144</v>
      </c>
      <c r="I111" s="37" t="s">
        <v>57</v>
      </c>
      <c r="J111" s="448" t="s">
        <v>767</v>
      </c>
      <c r="K111" s="36" t="s">
        <v>58</v>
      </c>
      <c r="L111" s="37">
        <f t="shared" si="8"/>
        <v>2320000</v>
      </c>
      <c r="M111" s="33">
        <f t="shared" si="9"/>
        <v>2320000</v>
      </c>
      <c r="N111" s="38" t="s">
        <v>30</v>
      </c>
      <c r="O111" s="40" t="s">
        <v>59</v>
      </c>
      <c r="P111" s="34" t="s">
        <v>60</v>
      </c>
      <c r="Q111" s="38" t="s">
        <v>61</v>
      </c>
    </row>
    <row r="112" spans="1:17" ht="51" x14ac:dyDescent="0.25">
      <c r="A112" s="962"/>
      <c r="B112" s="57" t="s">
        <v>149</v>
      </c>
      <c r="C112" s="382" t="s">
        <v>150</v>
      </c>
      <c r="D112" s="381">
        <v>30000</v>
      </c>
      <c r="E112" s="379">
        <v>60</v>
      </c>
      <c r="F112" s="448" t="s">
        <v>151</v>
      </c>
      <c r="G112" s="448" t="s">
        <v>55</v>
      </c>
      <c r="H112" s="448" t="s">
        <v>144</v>
      </c>
      <c r="I112" s="37" t="s">
        <v>57</v>
      </c>
      <c r="J112" s="448" t="s">
        <v>767</v>
      </c>
      <c r="K112" s="36" t="s">
        <v>58</v>
      </c>
      <c r="L112" s="37">
        <f t="shared" si="8"/>
        <v>1800000</v>
      </c>
      <c r="M112" s="33">
        <f t="shared" si="9"/>
        <v>1800000</v>
      </c>
      <c r="N112" s="38" t="s">
        <v>30</v>
      </c>
      <c r="O112" s="40" t="s">
        <v>59</v>
      </c>
      <c r="P112" s="34" t="s">
        <v>60</v>
      </c>
      <c r="Q112" s="38" t="s">
        <v>61</v>
      </c>
    </row>
    <row r="113" spans="1:19" ht="51" x14ac:dyDescent="0.25">
      <c r="A113" s="962"/>
      <c r="B113" s="57" t="s">
        <v>152</v>
      </c>
      <c r="C113" s="382" t="s">
        <v>153</v>
      </c>
      <c r="D113" s="381">
        <v>210</v>
      </c>
      <c r="E113" s="379">
        <v>2000</v>
      </c>
      <c r="F113" s="448" t="s">
        <v>73</v>
      </c>
      <c r="G113" s="448" t="s">
        <v>55</v>
      </c>
      <c r="H113" s="448" t="s">
        <v>154</v>
      </c>
      <c r="I113" s="37" t="s">
        <v>57</v>
      </c>
      <c r="J113" s="448" t="s">
        <v>767</v>
      </c>
      <c r="K113" s="36" t="s">
        <v>58</v>
      </c>
      <c r="L113" s="37">
        <f t="shared" si="8"/>
        <v>420000</v>
      </c>
      <c r="M113" s="33">
        <f t="shared" si="9"/>
        <v>420000</v>
      </c>
      <c r="N113" s="38" t="s">
        <v>30</v>
      </c>
      <c r="O113" s="40" t="s">
        <v>59</v>
      </c>
      <c r="P113" s="34" t="s">
        <v>60</v>
      </c>
      <c r="Q113" s="38" t="s">
        <v>61</v>
      </c>
    </row>
    <row r="114" spans="1:19" ht="51" x14ac:dyDescent="0.25">
      <c r="A114" s="962"/>
      <c r="B114" s="57" t="s">
        <v>155</v>
      </c>
      <c r="C114" s="382" t="s">
        <v>156</v>
      </c>
      <c r="D114" s="381">
        <v>1400</v>
      </c>
      <c r="E114" s="379">
        <v>2000</v>
      </c>
      <c r="F114" s="448" t="s">
        <v>73</v>
      </c>
      <c r="G114" s="448" t="s">
        <v>55</v>
      </c>
      <c r="H114" s="448" t="s">
        <v>154</v>
      </c>
      <c r="I114" s="37" t="s">
        <v>57</v>
      </c>
      <c r="J114" s="448" t="s">
        <v>767</v>
      </c>
      <c r="K114" s="36" t="s">
        <v>58</v>
      </c>
      <c r="L114" s="37">
        <f t="shared" si="8"/>
        <v>2800000</v>
      </c>
      <c r="M114" s="33">
        <f t="shared" si="9"/>
        <v>2800000</v>
      </c>
      <c r="N114" s="38" t="s">
        <v>30</v>
      </c>
      <c r="O114" s="40" t="s">
        <v>59</v>
      </c>
      <c r="P114" s="34" t="s">
        <v>60</v>
      </c>
      <c r="Q114" s="38" t="s">
        <v>61</v>
      </c>
    </row>
    <row r="115" spans="1:19" ht="51" x14ac:dyDescent="0.25">
      <c r="A115" s="962"/>
      <c r="B115" s="57" t="s">
        <v>157</v>
      </c>
      <c r="C115" s="382" t="s">
        <v>158</v>
      </c>
      <c r="D115" s="381">
        <v>350</v>
      </c>
      <c r="E115" s="379">
        <v>2000</v>
      </c>
      <c r="F115" s="448" t="s">
        <v>73</v>
      </c>
      <c r="G115" s="448" t="s">
        <v>55</v>
      </c>
      <c r="H115" s="448" t="s">
        <v>154</v>
      </c>
      <c r="I115" s="37" t="s">
        <v>57</v>
      </c>
      <c r="J115" s="448" t="s">
        <v>767</v>
      </c>
      <c r="K115" s="36" t="s">
        <v>58</v>
      </c>
      <c r="L115" s="37">
        <f t="shared" si="8"/>
        <v>700000</v>
      </c>
      <c r="M115" s="33">
        <f t="shared" si="9"/>
        <v>700000</v>
      </c>
      <c r="N115" s="38" t="s">
        <v>30</v>
      </c>
      <c r="O115" s="40" t="s">
        <v>59</v>
      </c>
      <c r="P115" s="34" t="s">
        <v>60</v>
      </c>
      <c r="Q115" s="38" t="s">
        <v>61</v>
      </c>
    </row>
    <row r="116" spans="1:19" ht="51" x14ac:dyDescent="0.25">
      <c r="A116" s="962"/>
      <c r="B116" s="57" t="s">
        <v>159</v>
      </c>
      <c r="C116" s="382" t="s">
        <v>160</v>
      </c>
      <c r="D116" s="381">
        <v>290000</v>
      </c>
      <c r="E116" s="379">
        <v>1</v>
      </c>
      <c r="F116" s="448" t="s">
        <v>73</v>
      </c>
      <c r="G116" s="448" t="s">
        <v>55</v>
      </c>
      <c r="H116" s="448" t="s">
        <v>144</v>
      </c>
      <c r="I116" s="37" t="s">
        <v>57</v>
      </c>
      <c r="J116" s="448" t="s">
        <v>767</v>
      </c>
      <c r="K116" s="36" t="s">
        <v>58</v>
      </c>
      <c r="L116" s="37">
        <f t="shared" si="8"/>
        <v>290000</v>
      </c>
      <c r="M116" s="33">
        <f t="shared" si="9"/>
        <v>290000</v>
      </c>
      <c r="N116" s="38" t="s">
        <v>30</v>
      </c>
      <c r="O116" s="40" t="s">
        <v>59</v>
      </c>
      <c r="P116" s="34" t="s">
        <v>60</v>
      </c>
      <c r="Q116" s="38" t="s">
        <v>61</v>
      </c>
    </row>
    <row r="117" spans="1:19" ht="178.5" x14ac:dyDescent="0.25">
      <c r="A117" s="962"/>
      <c r="B117" s="57" t="s">
        <v>161</v>
      </c>
      <c r="C117" s="382" t="s">
        <v>162</v>
      </c>
      <c r="D117" s="381">
        <v>15000</v>
      </c>
      <c r="E117" s="379">
        <v>1000</v>
      </c>
      <c r="F117" s="448" t="s">
        <v>73</v>
      </c>
      <c r="G117" s="448" t="s">
        <v>55</v>
      </c>
      <c r="H117" s="448" t="s">
        <v>144</v>
      </c>
      <c r="I117" s="37" t="s">
        <v>57</v>
      </c>
      <c r="J117" s="448" t="s">
        <v>767</v>
      </c>
      <c r="K117" s="36" t="s">
        <v>58</v>
      </c>
      <c r="L117" s="37">
        <f t="shared" si="8"/>
        <v>15000000</v>
      </c>
      <c r="M117" s="33">
        <f t="shared" si="9"/>
        <v>15000000</v>
      </c>
      <c r="N117" s="38" t="s">
        <v>30</v>
      </c>
      <c r="O117" s="40" t="s">
        <v>59</v>
      </c>
      <c r="P117" s="34" t="s">
        <v>60</v>
      </c>
      <c r="Q117" s="38" t="s">
        <v>61</v>
      </c>
    </row>
    <row r="118" spans="1:19" s="420" customFormat="1" ht="153" x14ac:dyDescent="0.25">
      <c r="A118" s="65"/>
      <c r="B118" s="382" t="s">
        <v>181</v>
      </c>
      <c r="C118" s="1074" t="s">
        <v>182</v>
      </c>
      <c r="D118" s="379">
        <v>1200000</v>
      </c>
      <c r="E118" s="379">
        <v>30</v>
      </c>
      <c r="F118" s="448" t="s">
        <v>54</v>
      </c>
      <c r="G118" s="53" t="s">
        <v>55</v>
      </c>
      <c r="H118" s="448" t="s">
        <v>56</v>
      </c>
      <c r="I118" s="448" t="s">
        <v>57</v>
      </c>
      <c r="J118" s="448" t="s">
        <v>772</v>
      </c>
      <c r="K118" s="448" t="s">
        <v>58</v>
      </c>
      <c r="L118" s="37">
        <f t="shared" si="8"/>
        <v>36000000</v>
      </c>
      <c r="M118" s="33">
        <f t="shared" si="9"/>
        <v>36000000</v>
      </c>
      <c r="N118" s="995" t="s">
        <v>30</v>
      </c>
      <c r="O118" s="430" t="s">
        <v>59</v>
      </c>
      <c r="P118" s="995" t="s">
        <v>50</v>
      </c>
      <c r="Q118" s="53" t="s">
        <v>137</v>
      </c>
    </row>
    <row r="119" spans="1:19" s="436" customFormat="1" ht="51" x14ac:dyDescent="0.25">
      <c r="A119" s="1073"/>
      <c r="B119" s="1052" t="s">
        <v>183</v>
      </c>
      <c r="C119" s="1053"/>
      <c r="D119" s="1054"/>
      <c r="E119" s="1054">
        <v>1</v>
      </c>
      <c r="F119" s="1053" t="s">
        <v>54</v>
      </c>
      <c r="G119" s="1053" t="s">
        <v>55</v>
      </c>
      <c r="H119" s="819" t="s">
        <v>56</v>
      </c>
      <c r="I119" s="1055" t="s">
        <v>57</v>
      </c>
      <c r="J119" s="1053" t="s">
        <v>2024</v>
      </c>
      <c r="K119" s="1053" t="s">
        <v>58</v>
      </c>
      <c r="L119" s="1055">
        <f t="shared" si="8"/>
        <v>0</v>
      </c>
      <c r="M119" s="1056">
        <f t="shared" si="9"/>
        <v>0</v>
      </c>
      <c r="N119" s="1057" t="s">
        <v>30</v>
      </c>
      <c r="O119" s="818" t="s">
        <v>59</v>
      </c>
      <c r="P119" s="1058" t="s">
        <v>60</v>
      </c>
      <c r="Q119" s="1057" t="s">
        <v>61</v>
      </c>
      <c r="R119" s="1001"/>
      <c r="S119" s="1002"/>
    </row>
    <row r="120" spans="1:19" s="436" customFormat="1" ht="102" x14ac:dyDescent="0.25">
      <c r="A120" s="1113"/>
      <c r="B120" s="382" t="s">
        <v>214</v>
      </c>
      <c r="C120" s="448" t="s">
        <v>215</v>
      </c>
      <c r="D120" s="379">
        <v>30385500</v>
      </c>
      <c r="E120" s="379">
        <v>1</v>
      </c>
      <c r="F120" s="448" t="s">
        <v>73</v>
      </c>
      <c r="G120" s="448" t="s">
        <v>55</v>
      </c>
      <c r="H120" s="912" t="s">
        <v>56</v>
      </c>
      <c r="I120" s="37" t="s">
        <v>57</v>
      </c>
      <c r="J120" s="448" t="s">
        <v>2023</v>
      </c>
      <c r="K120" s="448" t="s">
        <v>58</v>
      </c>
      <c r="L120" s="37">
        <f t="shared" si="8"/>
        <v>30385500</v>
      </c>
      <c r="M120" s="33">
        <f t="shared" si="9"/>
        <v>30385500</v>
      </c>
      <c r="N120" s="983" t="s">
        <v>30</v>
      </c>
      <c r="O120" s="1097" t="s">
        <v>59</v>
      </c>
      <c r="P120" s="440" t="s">
        <v>60</v>
      </c>
      <c r="Q120" s="983" t="s">
        <v>61</v>
      </c>
      <c r="R120" s="1001"/>
      <c r="S120" s="1002"/>
    </row>
    <row r="121" spans="1:19" x14ac:dyDescent="0.25">
      <c r="L121" s="1099">
        <f>SUM(L7:L120)</f>
        <v>6012056647</v>
      </c>
      <c r="M121" s="283">
        <f>SUM(M7:M120)</f>
        <v>6012056647</v>
      </c>
    </row>
    <row r="122" spans="1:19" ht="15.75" x14ac:dyDescent="0.3">
      <c r="A122" s="1646" t="s">
        <v>2</v>
      </c>
      <c r="B122" s="1647"/>
      <c r="C122" s="1648">
        <v>42656</v>
      </c>
      <c r="D122" s="1649"/>
      <c r="E122" s="1650"/>
      <c r="F122" s="195"/>
      <c r="G122" s="195"/>
      <c r="H122" s="195"/>
      <c r="I122" s="259" t="s">
        <v>46</v>
      </c>
      <c r="J122" s="1782" t="s">
        <v>923</v>
      </c>
      <c r="K122" s="1782"/>
      <c r="L122" s="1782"/>
      <c r="M122" s="1782"/>
      <c r="N122" s="64"/>
      <c r="O122" s="64"/>
      <c r="P122" s="64"/>
      <c r="Q122" s="44"/>
      <c r="R122" s="44"/>
    </row>
    <row r="123" spans="1:19" ht="23.25" customHeight="1" x14ac:dyDescent="0.3">
      <c r="A123" s="1646"/>
      <c r="B123" s="1647"/>
      <c r="C123" s="1651"/>
      <c r="D123" s="1652"/>
      <c r="E123" s="1653"/>
      <c r="F123" s="195"/>
      <c r="G123" s="195"/>
      <c r="H123" s="195"/>
      <c r="I123" s="195"/>
      <c r="J123" s="1783" t="s">
        <v>924</v>
      </c>
      <c r="K123" s="1783"/>
      <c r="L123" s="1783"/>
      <c r="M123" s="1783"/>
      <c r="N123" s="64"/>
      <c r="O123" s="64"/>
      <c r="P123" s="64"/>
      <c r="Q123" s="44"/>
      <c r="R123" s="44"/>
    </row>
    <row r="124" spans="1:19" ht="15.75" x14ac:dyDescent="0.3">
      <c r="A124" s="195"/>
      <c r="B124" s="195"/>
      <c r="C124" s="196"/>
      <c r="D124" s="195"/>
      <c r="E124" s="195"/>
      <c r="F124" s="195"/>
      <c r="G124" s="195"/>
      <c r="H124" s="195"/>
      <c r="I124" s="195"/>
      <c r="J124" s="240"/>
      <c r="K124" s="195"/>
      <c r="L124" s="1100"/>
      <c r="M124" s="240"/>
    </row>
    <row r="125" spans="1:19" ht="30" x14ac:dyDescent="0.25">
      <c r="A125" s="233" t="s">
        <v>866</v>
      </c>
      <c r="B125" s="234" t="s">
        <v>870</v>
      </c>
      <c r="C125" s="233" t="s">
        <v>869</v>
      </c>
      <c r="D125" s="192"/>
      <c r="E125" s="192"/>
      <c r="F125" s="192"/>
      <c r="G125" s="192"/>
      <c r="H125" s="192"/>
      <c r="I125" s="192"/>
      <c r="J125" s="192"/>
      <c r="K125" s="192"/>
      <c r="M125" s="192"/>
    </row>
    <row r="126" spans="1:19" ht="26.25" x14ac:dyDescent="0.25">
      <c r="A126" s="231" t="s">
        <v>2442</v>
      </c>
      <c r="B126" s="299">
        <f>SUM(M7:M8)</f>
        <v>219999975</v>
      </c>
      <c r="C126" s="232"/>
      <c r="D126" s="192"/>
      <c r="E126" s="192"/>
      <c r="F126" s="192"/>
      <c r="G126" s="192"/>
      <c r="H126" s="192"/>
      <c r="I126" s="192"/>
      <c r="J126" s="192"/>
      <c r="K126" s="192"/>
      <c r="M126" s="192"/>
    </row>
    <row r="127" spans="1:19" ht="39" x14ac:dyDescent="0.25">
      <c r="A127" s="231" t="s">
        <v>883</v>
      </c>
      <c r="B127" s="299">
        <f>SUM(L9:L19)</f>
        <v>159495430</v>
      </c>
      <c r="C127" s="232"/>
      <c r="D127" s="192"/>
      <c r="E127" s="192"/>
      <c r="F127" s="192"/>
      <c r="G127" s="192"/>
      <c r="H127" s="192"/>
      <c r="I127" s="192"/>
      <c r="J127" s="192"/>
      <c r="K127" s="192"/>
      <c r="M127" s="192"/>
    </row>
    <row r="128" spans="1:19" ht="26.25" x14ac:dyDescent="0.25">
      <c r="A128" s="231" t="s">
        <v>769</v>
      </c>
      <c r="B128" s="299">
        <f>SUM(L20)</f>
        <v>75000000</v>
      </c>
      <c r="C128" s="232"/>
      <c r="D128" s="192"/>
      <c r="E128" s="192"/>
      <c r="F128" s="192"/>
      <c r="G128" s="192"/>
      <c r="H128" s="192"/>
      <c r="I128" s="192"/>
      <c r="J128" s="192"/>
      <c r="K128" s="192"/>
      <c r="M128" s="192"/>
    </row>
    <row r="129" spans="1:13" s="192" customFormat="1" ht="26.25" x14ac:dyDescent="0.25">
      <c r="A129" s="231" t="s">
        <v>2025</v>
      </c>
      <c r="B129" s="299">
        <f>SUM(L21:L23)</f>
        <v>86000000</v>
      </c>
      <c r="C129" s="232"/>
      <c r="L129" s="1099"/>
    </row>
    <row r="130" spans="1:13" s="192" customFormat="1" ht="64.5" x14ac:dyDescent="0.25">
      <c r="A130" s="1447" t="s">
        <v>2026</v>
      </c>
      <c r="B130" s="299">
        <f>SUM(L24:L26)</f>
        <v>77000000</v>
      </c>
      <c r="C130" s="232"/>
      <c r="L130" s="1099"/>
    </row>
    <row r="131" spans="1:13" s="420" customFormat="1" ht="64.5" x14ac:dyDescent="0.25">
      <c r="A131" s="460" t="s">
        <v>2027</v>
      </c>
      <c r="B131" s="299">
        <f>SUM(L27:L29)</f>
        <v>77000000</v>
      </c>
      <c r="C131" s="391"/>
      <c r="L131" s="1099"/>
    </row>
    <row r="132" spans="1:13" s="192" customFormat="1" ht="39" x14ac:dyDescent="0.25">
      <c r="A132" s="231" t="s">
        <v>2434</v>
      </c>
      <c r="B132" s="299">
        <f>SUM(L30:L49)</f>
        <v>216983777</v>
      </c>
      <c r="C132" s="232"/>
      <c r="L132" s="1099"/>
    </row>
    <row r="133" spans="1:13" ht="24.75" x14ac:dyDescent="0.25">
      <c r="A133" s="1275" t="s">
        <v>768</v>
      </c>
      <c r="B133" s="299">
        <f>SUM(L50:L55)</f>
        <v>4964672965</v>
      </c>
      <c r="C133" s="232"/>
      <c r="D133" s="192"/>
      <c r="E133" s="192"/>
      <c r="F133" s="192"/>
      <c r="G133" s="192"/>
      <c r="H133" s="192"/>
      <c r="I133" s="192"/>
      <c r="J133" s="192"/>
      <c r="K133" s="192"/>
      <c r="M133" s="192"/>
    </row>
    <row r="134" spans="1:13" s="192" customFormat="1" ht="24.75" x14ac:dyDescent="0.25">
      <c r="A134" s="230" t="s">
        <v>767</v>
      </c>
      <c r="B134" s="299">
        <f>SUM(L56:L117)</f>
        <v>69519000</v>
      </c>
      <c r="C134" s="232"/>
      <c r="L134" s="1099"/>
    </row>
    <row r="135" spans="1:13" ht="24.75" x14ac:dyDescent="0.25">
      <c r="A135" s="230" t="s">
        <v>772</v>
      </c>
      <c r="B135" s="299">
        <f>SUM(L118)</f>
        <v>36000000</v>
      </c>
      <c r="C135" s="232"/>
      <c r="D135" s="192"/>
      <c r="E135" s="192"/>
      <c r="F135" s="192"/>
      <c r="G135" s="192"/>
      <c r="H135" s="192"/>
      <c r="I135" s="192"/>
      <c r="J135" s="192"/>
      <c r="K135" s="192"/>
      <c r="M135" s="192"/>
    </row>
    <row r="136" spans="1:13" s="436" customFormat="1" ht="24.75" x14ac:dyDescent="0.25">
      <c r="A136" s="459" t="s">
        <v>2024</v>
      </c>
      <c r="B136" s="299">
        <f>SUM(L120)</f>
        <v>30385500</v>
      </c>
      <c r="C136" s="906"/>
      <c r="L136" s="1099"/>
    </row>
    <row r="137" spans="1:13" ht="18.75" x14ac:dyDescent="0.25">
      <c r="A137" s="235" t="s">
        <v>758</v>
      </c>
      <c r="B137" s="236">
        <f>SUM(B126:B136)</f>
        <v>6012056647</v>
      </c>
      <c r="C137" s="232"/>
      <c r="D137" s="192"/>
      <c r="E137" s="192"/>
      <c r="F137" s="192"/>
      <c r="G137" s="192"/>
      <c r="H137" s="192"/>
      <c r="I137" s="192"/>
      <c r="J137" s="192"/>
      <c r="K137" s="192"/>
      <c r="M137" s="192"/>
    </row>
    <row r="138" spans="1:13" x14ac:dyDescent="0.25">
      <c r="A138" s="192"/>
      <c r="B138" s="192"/>
      <c r="C138" s="151"/>
      <c r="D138" s="192"/>
      <c r="E138" s="192"/>
      <c r="F138" s="192"/>
      <c r="G138" s="192"/>
      <c r="H138" s="192"/>
      <c r="I138" s="192"/>
      <c r="J138" s="192"/>
      <c r="K138" s="192"/>
      <c r="M138" s="192"/>
    </row>
  </sheetData>
  <protectedRanges>
    <protectedRange sqref="N12:P12 L120:O120 N7:O11 L7:M119" name="Rango1_1_1"/>
  </protectedRanges>
  <sortState ref="A8:Q173">
    <sortCondition ref="J8:J173"/>
  </sortState>
  <mergeCells count="17">
    <mergeCell ref="A122:B123"/>
    <mergeCell ref="C122:E123"/>
    <mergeCell ref="J122:M122"/>
    <mergeCell ref="J123:M123"/>
    <mergeCell ref="A1:A5"/>
    <mergeCell ref="B1:D5"/>
    <mergeCell ref="Q1:Q5"/>
    <mergeCell ref="E2:E3"/>
    <mergeCell ref="F2:G2"/>
    <mergeCell ref="O2:O3"/>
    <mergeCell ref="F3:G3"/>
    <mergeCell ref="F4:G4"/>
    <mergeCell ref="F5:G5"/>
    <mergeCell ref="J1:N5"/>
    <mergeCell ref="F1:G1"/>
    <mergeCell ref="H1:H5"/>
    <mergeCell ref="I1:I5"/>
  </mergeCells>
  <hyperlinks>
    <hyperlink ref="B106" r:id="rId1" display="http://www.daga-sa.com/index.php?option=com_virtuemart&amp;view=productdetails&amp;virtuemart_product_id=155&amp;virtuemart_category_id=30&amp;Itemid=260"/>
  </hyperlinks>
  <pageMargins left="0.70866141732283472" right="0.70866141732283472" top="0.74803149606299213" bottom="0.74803149606299213" header="0.31496062992125984" footer="0.31496062992125984"/>
  <pageSetup paperSize="5" scale="60" orientation="landscape"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69"/>
  <sheetViews>
    <sheetView topLeftCell="A61" workbookViewId="0">
      <selection activeCell="C7" sqref="C7"/>
    </sheetView>
  </sheetViews>
  <sheetFormatPr baseColWidth="10" defaultRowHeight="15" x14ac:dyDescent="0.25"/>
  <cols>
    <col min="2" max="2" width="21.7109375" customWidth="1"/>
    <col min="3" max="3" width="22" customWidth="1"/>
    <col min="4" max="4" width="17.5703125" customWidth="1"/>
    <col min="6" max="6" width="15.5703125" bestFit="1" customWidth="1"/>
    <col min="13" max="13" width="12.42578125" customWidth="1"/>
    <col min="14" max="15" width="15.7109375" bestFit="1" customWidth="1"/>
    <col min="20" max="20" width="13.42578125" customWidth="1"/>
  </cols>
  <sheetData>
    <row r="1" spans="2:27" x14ac:dyDescent="0.25">
      <c r="B1" s="1624"/>
      <c r="C1" s="1620" t="s">
        <v>0</v>
      </c>
      <c r="D1" s="1620"/>
      <c r="E1" s="1620"/>
      <c r="F1" s="914" t="s">
        <v>1</v>
      </c>
      <c r="G1" s="1658" t="s">
        <v>2</v>
      </c>
      <c r="H1" s="1658"/>
      <c r="I1" s="1624"/>
      <c r="J1" s="1624"/>
      <c r="K1" s="1671" t="s">
        <v>0</v>
      </c>
      <c r="L1" s="1672"/>
      <c r="M1" s="1672"/>
      <c r="N1" s="1672"/>
      <c r="O1" s="1673"/>
      <c r="P1" s="915" t="s">
        <v>1</v>
      </c>
      <c r="Q1" s="915" t="s">
        <v>2</v>
      </c>
      <c r="R1" s="1624"/>
      <c r="S1" s="1624"/>
      <c r="T1" s="902"/>
      <c r="U1" s="682"/>
      <c r="V1" s="682"/>
      <c r="W1" s="682"/>
      <c r="X1" s="682"/>
      <c r="Y1" s="682"/>
      <c r="Z1" s="682"/>
      <c r="AA1" s="682"/>
    </row>
    <row r="2" spans="2:27" x14ac:dyDescent="0.25">
      <c r="B2" s="1624"/>
      <c r="C2" s="1620"/>
      <c r="D2" s="1620"/>
      <c r="E2" s="1620"/>
      <c r="F2" s="1669" t="s">
        <v>3</v>
      </c>
      <c r="G2" s="1669" t="s">
        <v>4</v>
      </c>
      <c r="H2" s="1669"/>
      <c r="I2" s="1624"/>
      <c r="J2" s="1624"/>
      <c r="K2" s="1674"/>
      <c r="L2" s="1675"/>
      <c r="M2" s="1675"/>
      <c r="N2" s="1675"/>
      <c r="O2" s="1676"/>
      <c r="P2" s="1615" t="s">
        <v>3</v>
      </c>
      <c r="Q2" s="916" t="s">
        <v>4</v>
      </c>
      <c r="R2" s="1624"/>
      <c r="S2" s="1624"/>
      <c r="T2" s="902"/>
      <c r="U2" s="682"/>
      <c r="V2" s="682"/>
      <c r="W2" s="682"/>
      <c r="X2" s="682"/>
      <c r="Y2" s="682"/>
      <c r="Z2" s="682"/>
      <c r="AA2" s="682"/>
    </row>
    <row r="3" spans="2:27" x14ac:dyDescent="0.25">
      <c r="B3" s="1624"/>
      <c r="C3" s="1620"/>
      <c r="D3" s="1620"/>
      <c r="E3" s="1620"/>
      <c r="F3" s="1669"/>
      <c r="G3" s="1658" t="s">
        <v>5</v>
      </c>
      <c r="H3" s="1658"/>
      <c r="I3" s="1624"/>
      <c r="J3" s="1624"/>
      <c r="K3" s="1674"/>
      <c r="L3" s="1675"/>
      <c r="M3" s="1675"/>
      <c r="N3" s="1675"/>
      <c r="O3" s="1676"/>
      <c r="P3" s="1615"/>
      <c r="Q3" s="916" t="s">
        <v>5</v>
      </c>
      <c r="R3" s="1624"/>
      <c r="S3" s="1624"/>
      <c r="T3" s="902"/>
      <c r="U3" s="682"/>
      <c r="V3" s="682"/>
      <c r="W3" s="682"/>
      <c r="X3" s="682"/>
      <c r="Y3" s="682"/>
      <c r="Z3" s="682"/>
      <c r="AA3" s="682"/>
    </row>
    <row r="4" spans="2:27" x14ac:dyDescent="0.25">
      <c r="B4" s="1624"/>
      <c r="C4" s="1620"/>
      <c r="D4" s="1620"/>
      <c r="E4" s="1620"/>
      <c r="F4" s="914" t="s">
        <v>6</v>
      </c>
      <c r="G4" s="1669" t="s">
        <v>4</v>
      </c>
      <c r="H4" s="1669"/>
      <c r="I4" s="1624"/>
      <c r="J4" s="1624"/>
      <c r="K4" s="1674"/>
      <c r="L4" s="1675"/>
      <c r="M4" s="1675"/>
      <c r="N4" s="1675"/>
      <c r="O4" s="1676"/>
      <c r="P4" s="915" t="s">
        <v>6</v>
      </c>
      <c r="Q4" s="916" t="s">
        <v>4</v>
      </c>
      <c r="R4" s="1624"/>
      <c r="S4" s="1624"/>
      <c r="T4" s="902"/>
      <c r="U4" s="682"/>
      <c r="V4" s="682"/>
      <c r="W4" s="682"/>
      <c r="X4" s="682"/>
      <c r="Y4" s="682"/>
      <c r="Z4" s="682"/>
      <c r="AA4" s="682"/>
    </row>
    <row r="5" spans="2:27" x14ac:dyDescent="0.25">
      <c r="B5" s="1624"/>
      <c r="C5" s="1620"/>
      <c r="D5" s="1620"/>
      <c r="E5" s="1620"/>
      <c r="F5" s="917" t="s">
        <v>7</v>
      </c>
      <c r="G5" s="1658" t="s">
        <v>8</v>
      </c>
      <c r="H5" s="1658"/>
      <c r="I5" s="1624"/>
      <c r="J5" s="1624"/>
      <c r="K5" s="1677"/>
      <c r="L5" s="1678"/>
      <c r="M5" s="1678"/>
      <c r="N5" s="1678"/>
      <c r="O5" s="1679"/>
      <c r="P5" s="918" t="s">
        <v>7</v>
      </c>
      <c r="Q5" s="915" t="s">
        <v>9</v>
      </c>
      <c r="R5" s="1624"/>
      <c r="S5" s="1624"/>
      <c r="T5" s="902"/>
      <c r="U5" s="682"/>
      <c r="V5" s="682"/>
      <c r="W5" s="682"/>
      <c r="X5" s="682"/>
      <c r="Y5" s="682"/>
      <c r="Z5" s="682"/>
      <c r="AA5" s="682"/>
    </row>
    <row r="6" spans="2:27" ht="63.75" x14ac:dyDescent="0.25">
      <c r="B6" s="919" t="s">
        <v>10</v>
      </c>
      <c r="C6" s="919" t="s">
        <v>11</v>
      </c>
      <c r="D6" s="919" t="s">
        <v>12</v>
      </c>
      <c r="E6" s="919" t="s">
        <v>13</v>
      </c>
      <c r="F6" s="919" t="s">
        <v>777</v>
      </c>
      <c r="G6" s="919" t="s">
        <v>14</v>
      </c>
      <c r="H6" s="919" t="s">
        <v>15</v>
      </c>
      <c r="I6" s="919" t="s">
        <v>16</v>
      </c>
      <c r="J6" s="919" t="s">
        <v>17</v>
      </c>
      <c r="K6" s="919" t="s">
        <v>18</v>
      </c>
      <c r="L6" s="919" t="s">
        <v>19</v>
      </c>
      <c r="M6" s="919" t="s">
        <v>20</v>
      </c>
      <c r="N6" s="919" t="s">
        <v>21</v>
      </c>
      <c r="O6" s="919" t="s">
        <v>22</v>
      </c>
      <c r="P6" s="919" t="s">
        <v>23</v>
      </c>
      <c r="Q6" s="919" t="s">
        <v>24</v>
      </c>
      <c r="R6" s="920" t="s">
        <v>25</v>
      </c>
      <c r="S6" s="921" t="s">
        <v>26</v>
      </c>
      <c r="T6" s="998" t="s">
        <v>1838</v>
      </c>
      <c r="U6" s="682"/>
      <c r="V6" s="682"/>
      <c r="W6" s="682"/>
      <c r="X6" s="682"/>
      <c r="Y6" s="682"/>
      <c r="Z6" s="682"/>
      <c r="AA6" s="682"/>
    </row>
    <row r="7" spans="2:27" ht="140.25" x14ac:dyDescent="0.25">
      <c r="B7" s="922"/>
      <c r="C7" s="957" t="s">
        <v>830</v>
      </c>
      <c r="D7" s="958" t="s">
        <v>831</v>
      </c>
      <c r="E7" s="951">
        <v>200000</v>
      </c>
      <c r="F7" s="925">
        <f t="shared" ref="F7:F50" si="0">SUM(E7*G7)</f>
        <v>1200000</v>
      </c>
      <c r="G7" s="937">
        <v>6</v>
      </c>
      <c r="H7" s="961" t="s">
        <v>73</v>
      </c>
      <c r="I7" s="913" t="s">
        <v>787</v>
      </c>
      <c r="J7" s="912" t="s">
        <v>781</v>
      </c>
      <c r="K7" s="913" t="s">
        <v>57</v>
      </c>
      <c r="L7" s="912" t="s">
        <v>926</v>
      </c>
      <c r="M7" s="913" t="s">
        <v>72</v>
      </c>
      <c r="N7" s="930">
        <f t="shared" ref="N7:N50" si="1">SUM(E7*G7)</f>
        <v>1200000</v>
      </c>
      <c r="O7" s="930">
        <f t="shared" ref="O7:O50" si="2">SUM(E7*G7)</f>
        <v>1200000</v>
      </c>
      <c r="P7" s="912" t="s">
        <v>30</v>
      </c>
      <c r="Q7" s="912" t="s">
        <v>724</v>
      </c>
      <c r="R7" s="905" t="s">
        <v>326</v>
      </c>
      <c r="S7" s="932" t="s">
        <v>312</v>
      </c>
      <c r="T7" s="665" t="s">
        <v>1766</v>
      </c>
      <c r="U7" s="682"/>
      <c r="V7" s="682"/>
      <c r="W7" s="682"/>
      <c r="X7" s="682"/>
      <c r="Y7" s="682"/>
      <c r="Z7" s="682"/>
      <c r="AA7" s="682"/>
    </row>
    <row r="8" spans="2:27" ht="140.25" x14ac:dyDescent="0.25">
      <c r="B8" s="922"/>
      <c r="C8" s="957" t="s">
        <v>832</v>
      </c>
      <c r="D8" s="958" t="s">
        <v>832</v>
      </c>
      <c r="E8" s="951">
        <v>1800000</v>
      </c>
      <c r="F8" s="925">
        <f t="shared" si="0"/>
        <v>1800000</v>
      </c>
      <c r="G8" s="951">
        <v>1</v>
      </c>
      <c r="H8" s="961" t="s">
        <v>73</v>
      </c>
      <c r="I8" s="913" t="s">
        <v>787</v>
      </c>
      <c r="J8" s="912" t="s">
        <v>781</v>
      </c>
      <c r="K8" s="913" t="s">
        <v>57</v>
      </c>
      <c r="L8" s="912" t="s">
        <v>926</v>
      </c>
      <c r="M8" s="913" t="s">
        <v>72</v>
      </c>
      <c r="N8" s="930">
        <f t="shared" si="1"/>
        <v>1800000</v>
      </c>
      <c r="O8" s="930">
        <f t="shared" si="2"/>
        <v>1800000</v>
      </c>
      <c r="P8" s="912" t="s">
        <v>30</v>
      </c>
      <c r="Q8" s="912" t="s">
        <v>724</v>
      </c>
      <c r="R8" s="905" t="s">
        <v>326</v>
      </c>
      <c r="S8" s="932" t="s">
        <v>312</v>
      </c>
      <c r="T8" s="665" t="s">
        <v>1766</v>
      </c>
      <c r="U8" s="682"/>
      <c r="V8" s="682"/>
      <c r="W8" s="682"/>
      <c r="X8" s="682"/>
      <c r="Y8" s="682"/>
      <c r="Z8" s="682"/>
      <c r="AA8" s="682"/>
    </row>
    <row r="9" spans="2:27" ht="140.25" x14ac:dyDescent="0.25">
      <c r="B9" s="922"/>
      <c r="C9" s="957" t="s">
        <v>833</v>
      </c>
      <c r="D9" s="1064" t="s">
        <v>833</v>
      </c>
      <c r="E9" s="937">
        <v>3500000</v>
      </c>
      <c r="F9" s="925">
        <f t="shared" si="0"/>
        <v>3500000</v>
      </c>
      <c r="G9" s="937">
        <v>1</v>
      </c>
      <c r="H9" s="961" t="s">
        <v>73</v>
      </c>
      <c r="I9" s="913" t="s">
        <v>787</v>
      </c>
      <c r="J9" s="912" t="s">
        <v>781</v>
      </c>
      <c r="K9" s="913" t="s">
        <v>57</v>
      </c>
      <c r="L9" s="912" t="s">
        <v>926</v>
      </c>
      <c r="M9" s="913" t="s">
        <v>72</v>
      </c>
      <c r="N9" s="930">
        <f t="shared" si="1"/>
        <v>3500000</v>
      </c>
      <c r="O9" s="930">
        <f t="shared" si="2"/>
        <v>3500000</v>
      </c>
      <c r="P9" s="912" t="s">
        <v>30</v>
      </c>
      <c r="Q9" s="912" t="s">
        <v>724</v>
      </c>
      <c r="R9" s="905" t="s">
        <v>326</v>
      </c>
      <c r="S9" s="932" t="s">
        <v>312</v>
      </c>
      <c r="T9" s="665" t="s">
        <v>1766</v>
      </c>
      <c r="U9" s="682"/>
      <c r="V9" s="682"/>
      <c r="W9" s="682"/>
      <c r="X9" s="682"/>
      <c r="Y9" s="682"/>
      <c r="Z9" s="682"/>
      <c r="AA9" s="682"/>
    </row>
    <row r="10" spans="2:27" s="902" customFormat="1" ht="140.25" x14ac:dyDescent="0.25">
      <c r="B10" s="922"/>
      <c r="C10" s="957" t="s">
        <v>836</v>
      </c>
      <c r="D10" s="957" t="s">
        <v>837</v>
      </c>
      <c r="E10" s="951">
        <v>2800000</v>
      </c>
      <c r="F10" s="925">
        <f t="shared" si="0"/>
        <v>5600000</v>
      </c>
      <c r="G10" s="937">
        <v>2</v>
      </c>
      <c r="H10" s="961" t="s">
        <v>73</v>
      </c>
      <c r="I10" s="913" t="s">
        <v>787</v>
      </c>
      <c r="J10" s="912" t="s">
        <v>781</v>
      </c>
      <c r="K10" s="913" t="s">
        <v>57</v>
      </c>
      <c r="L10" s="912" t="s">
        <v>755</v>
      </c>
      <c r="M10" s="913" t="s">
        <v>72</v>
      </c>
      <c r="N10" s="930">
        <f t="shared" si="1"/>
        <v>5600000</v>
      </c>
      <c r="O10" s="930">
        <f t="shared" si="2"/>
        <v>5600000</v>
      </c>
      <c r="P10" s="912" t="s">
        <v>30</v>
      </c>
      <c r="Q10" s="912" t="s">
        <v>724</v>
      </c>
      <c r="R10" s="905" t="s">
        <v>326</v>
      </c>
      <c r="S10" s="932" t="s">
        <v>312</v>
      </c>
      <c r="T10" s="665" t="s">
        <v>1767</v>
      </c>
    </row>
    <row r="11" spans="2:27" s="902" customFormat="1" ht="140.25" x14ac:dyDescent="0.25">
      <c r="B11" s="922"/>
      <c r="C11" s="957" t="s">
        <v>838</v>
      </c>
      <c r="D11" s="957" t="s">
        <v>839</v>
      </c>
      <c r="E11" s="937">
        <v>900000</v>
      </c>
      <c r="F11" s="925">
        <f t="shared" si="0"/>
        <v>5400000</v>
      </c>
      <c r="G11" s="937">
        <v>6</v>
      </c>
      <c r="H11" s="961" t="s">
        <v>73</v>
      </c>
      <c r="I11" s="913" t="s">
        <v>787</v>
      </c>
      <c r="J11" s="912" t="s">
        <v>781</v>
      </c>
      <c r="K11" s="913" t="s">
        <v>57</v>
      </c>
      <c r="L11" s="912" t="s">
        <v>755</v>
      </c>
      <c r="M11" s="913" t="s">
        <v>72</v>
      </c>
      <c r="N11" s="930">
        <f t="shared" si="1"/>
        <v>5400000</v>
      </c>
      <c r="O11" s="930">
        <f t="shared" si="2"/>
        <v>5400000</v>
      </c>
      <c r="P11" s="912" t="s">
        <v>30</v>
      </c>
      <c r="Q11" s="912" t="s">
        <v>724</v>
      </c>
      <c r="R11" s="905" t="s">
        <v>50</v>
      </c>
      <c r="S11" s="932" t="s">
        <v>312</v>
      </c>
      <c r="T11" s="665" t="s">
        <v>1767</v>
      </c>
    </row>
    <row r="12" spans="2:27" s="902" customFormat="1" ht="140.25" x14ac:dyDescent="0.25">
      <c r="B12" s="922"/>
      <c r="C12" s="957" t="s">
        <v>840</v>
      </c>
      <c r="D12" s="957" t="s">
        <v>841</v>
      </c>
      <c r="E12" s="937">
        <v>500000</v>
      </c>
      <c r="F12" s="925">
        <f t="shared" si="0"/>
        <v>3000000</v>
      </c>
      <c r="G12" s="937">
        <v>6</v>
      </c>
      <c r="H12" s="961" t="s">
        <v>73</v>
      </c>
      <c r="I12" s="913" t="s">
        <v>787</v>
      </c>
      <c r="J12" s="912" t="s">
        <v>781</v>
      </c>
      <c r="K12" s="913" t="s">
        <v>57</v>
      </c>
      <c r="L12" s="1028" t="s">
        <v>755</v>
      </c>
      <c r="M12" s="913" t="s">
        <v>72</v>
      </c>
      <c r="N12" s="930">
        <f t="shared" si="1"/>
        <v>3000000</v>
      </c>
      <c r="O12" s="930">
        <f t="shared" si="2"/>
        <v>3000000</v>
      </c>
      <c r="P12" s="912" t="s">
        <v>30</v>
      </c>
      <c r="Q12" s="912" t="s">
        <v>724</v>
      </c>
      <c r="R12" s="905" t="s">
        <v>842</v>
      </c>
      <c r="S12" s="932" t="s">
        <v>312</v>
      </c>
      <c r="T12" s="665" t="s">
        <v>1767</v>
      </c>
    </row>
    <row r="13" spans="2:27" s="902" customFormat="1" ht="140.25" x14ac:dyDescent="0.25">
      <c r="B13" s="922"/>
      <c r="C13" s="957" t="s">
        <v>840</v>
      </c>
      <c r="D13" s="957" t="s">
        <v>843</v>
      </c>
      <c r="E13" s="937">
        <v>590000</v>
      </c>
      <c r="F13" s="925">
        <f t="shared" si="0"/>
        <v>3540000</v>
      </c>
      <c r="G13" s="937">
        <v>6</v>
      </c>
      <c r="H13" s="961" t="s">
        <v>73</v>
      </c>
      <c r="I13" s="913" t="s">
        <v>787</v>
      </c>
      <c r="J13" s="912" t="s">
        <v>781</v>
      </c>
      <c r="K13" s="913" t="s">
        <v>57</v>
      </c>
      <c r="L13" s="1028" t="s">
        <v>755</v>
      </c>
      <c r="M13" s="913" t="s">
        <v>72</v>
      </c>
      <c r="N13" s="930">
        <f t="shared" si="1"/>
        <v>3540000</v>
      </c>
      <c r="O13" s="930">
        <f t="shared" si="2"/>
        <v>3540000</v>
      </c>
      <c r="P13" s="912" t="s">
        <v>30</v>
      </c>
      <c r="Q13" s="912" t="s">
        <v>724</v>
      </c>
      <c r="R13" s="905" t="s">
        <v>844</v>
      </c>
      <c r="S13" s="932" t="s">
        <v>312</v>
      </c>
      <c r="T13" s="665" t="s">
        <v>1767</v>
      </c>
    </row>
    <row r="14" spans="2:27" s="902" customFormat="1" ht="140.25" x14ac:dyDescent="0.25">
      <c r="B14" s="922"/>
      <c r="C14" s="1061" t="s">
        <v>845</v>
      </c>
      <c r="D14" s="1061" t="s">
        <v>845</v>
      </c>
      <c r="E14" s="937">
        <v>45000</v>
      </c>
      <c r="F14" s="925">
        <f t="shared" si="0"/>
        <v>900000</v>
      </c>
      <c r="G14" s="937">
        <v>20</v>
      </c>
      <c r="H14" s="961" t="s">
        <v>73</v>
      </c>
      <c r="I14" s="913" t="s">
        <v>787</v>
      </c>
      <c r="J14" s="912" t="s">
        <v>781</v>
      </c>
      <c r="K14" s="913" t="s">
        <v>57</v>
      </c>
      <c r="L14" s="1028" t="s">
        <v>755</v>
      </c>
      <c r="M14" s="913" t="s">
        <v>72</v>
      </c>
      <c r="N14" s="930">
        <f t="shared" si="1"/>
        <v>900000</v>
      </c>
      <c r="O14" s="930">
        <f t="shared" si="2"/>
        <v>900000</v>
      </c>
      <c r="P14" s="912" t="s">
        <v>30</v>
      </c>
      <c r="Q14" s="912" t="s">
        <v>724</v>
      </c>
      <c r="R14" s="905" t="s">
        <v>846</v>
      </c>
      <c r="S14" s="932" t="s">
        <v>312</v>
      </c>
      <c r="T14" s="665"/>
    </row>
    <row r="15" spans="2:27" s="902" customFormat="1" ht="140.25" x14ac:dyDescent="0.25">
      <c r="B15" s="1059"/>
      <c r="C15" s="966" t="s">
        <v>1770</v>
      </c>
      <c r="D15" s="966" t="s">
        <v>1770</v>
      </c>
      <c r="E15" s="937">
        <v>3000000</v>
      </c>
      <c r="F15" s="925">
        <f t="shared" si="0"/>
        <v>15000000</v>
      </c>
      <c r="G15" s="964">
        <v>5</v>
      </c>
      <c r="H15" s="1000" t="s">
        <v>136</v>
      </c>
      <c r="I15" s="980" t="s">
        <v>938</v>
      </c>
      <c r="J15" s="981" t="s">
        <v>781</v>
      </c>
      <c r="K15" s="982" t="s">
        <v>57</v>
      </c>
      <c r="L15" s="983" t="s">
        <v>755</v>
      </c>
      <c r="M15" s="53" t="s">
        <v>72</v>
      </c>
      <c r="N15" s="930">
        <f t="shared" si="1"/>
        <v>15000000</v>
      </c>
      <c r="O15" s="930">
        <f t="shared" si="2"/>
        <v>15000000</v>
      </c>
      <c r="P15" s="981" t="s">
        <v>246</v>
      </c>
      <c r="Q15" s="981" t="s">
        <v>724</v>
      </c>
      <c r="R15" s="905" t="s">
        <v>863</v>
      </c>
      <c r="S15" s="984" t="s">
        <v>312</v>
      </c>
      <c r="T15" s="999" t="s">
        <v>1771</v>
      </c>
    </row>
    <row r="16" spans="2:27" s="902" customFormat="1" ht="140.25" x14ac:dyDescent="0.25">
      <c r="B16" s="940"/>
      <c r="C16" s="1062" t="s">
        <v>1669</v>
      </c>
      <c r="D16" s="1062" t="s">
        <v>1675</v>
      </c>
      <c r="E16" s="1066">
        <v>600000</v>
      </c>
      <c r="F16" s="805">
        <f t="shared" si="0"/>
        <v>1200000</v>
      </c>
      <c r="G16" s="1067">
        <v>2</v>
      </c>
      <c r="H16" s="1068" t="s">
        <v>73</v>
      </c>
      <c r="I16" s="1069">
        <v>42736</v>
      </c>
      <c r="J16" s="1068" t="s">
        <v>243</v>
      </c>
      <c r="K16" s="1068" t="s">
        <v>57</v>
      </c>
      <c r="L16" s="53" t="s">
        <v>1685</v>
      </c>
      <c r="M16" s="1068" t="s">
        <v>72</v>
      </c>
      <c r="N16" s="930">
        <f t="shared" si="1"/>
        <v>1200000</v>
      </c>
      <c r="O16" s="930">
        <f t="shared" si="2"/>
        <v>1200000</v>
      </c>
      <c r="P16" s="1068" t="s">
        <v>30</v>
      </c>
      <c r="Q16" s="1068" t="s">
        <v>144</v>
      </c>
      <c r="R16" s="537" t="s">
        <v>1485</v>
      </c>
      <c r="S16" s="53" t="s">
        <v>1674</v>
      </c>
      <c r="T16" s="999" t="s">
        <v>2008</v>
      </c>
    </row>
    <row r="17" spans="2:27" s="902" customFormat="1" ht="140.25" x14ac:dyDescent="0.25">
      <c r="B17" s="940"/>
      <c r="C17" s="804" t="s">
        <v>1681</v>
      </c>
      <c r="D17" s="804" t="s">
        <v>1637</v>
      </c>
      <c r="E17" s="805">
        <v>600000</v>
      </c>
      <c r="F17" s="805">
        <f t="shared" si="0"/>
        <v>1200000</v>
      </c>
      <c r="G17" s="806">
        <v>2</v>
      </c>
      <c r="H17" s="53" t="s">
        <v>73</v>
      </c>
      <c r="I17" s="807">
        <v>42736</v>
      </c>
      <c r="J17" s="53" t="s">
        <v>243</v>
      </c>
      <c r="K17" s="53" t="s">
        <v>57</v>
      </c>
      <c r="L17" s="53" t="s">
        <v>1685</v>
      </c>
      <c r="M17" s="53" t="s">
        <v>72</v>
      </c>
      <c r="N17" s="930">
        <f t="shared" si="1"/>
        <v>1200000</v>
      </c>
      <c r="O17" s="930">
        <f t="shared" si="2"/>
        <v>1200000</v>
      </c>
      <c r="P17" s="53" t="s">
        <v>30</v>
      </c>
      <c r="Q17" s="53" t="s">
        <v>144</v>
      </c>
      <c r="R17" s="493" t="s">
        <v>1485</v>
      </c>
      <c r="S17" s="53" t="s">
        <v>1679</v>
      </c>
      <c r="T17" s="999" t="s">
        <v>2008</v>
      </c>
    </row>
    <row r="18" spans="2:27" ht="140.25" x14ac:dyDescent="0.25">
      <c r="B18" s="922"/>
      <c r="C18" s="923" t="s">
        <v>819</v>
      </c>
      <c r="D18" s="1063" t="s">
        <v>819</v>
      </c>
      <c r="E18" s="951">
        <v>40000000</v>
      </c>
      <c r="F18" s="925">
        <f t="shared" si="0"/>
        <v>40000000</v>
      </c>
      <c r="G18" s="937">
        <v>1</v>
      </c>
      <c r="H18" s="927" t="s">
        <v>73</v>
      </c>
      <c r="I18" s="927" t="s">
        <v>787</v>
      </c>
      <c r="J18" s="929" t="s">
        <v>781</v>
      </c>
      <c r="K18" s="927" t="s">
        <v>57</v>
      </c>
      <c r="L18" s="952" t="s">
        <v>820</v>
      </c>
      <c r="M18" s="927" t="s">
        <v>72</v>
      </c>
      <c r="N18" s="930">
        <f t="shared" si="1"/>
        <v>40000000</v>
      </c>
      <c r="O18" s="930">
        <f t="shared" si="2"/>
        <v>40000000</v>
      </c>
      <c r="P18" s="929" t="s">
        <v>30</v>
      </c>
      <c r="Q18" s="929" t="s">
        <v>724</v>
      </c>
      <c r="R18" s="931" t="s">
        <v>326</v>
      </c>
      <c r="S18" s="932" t="s">
        <v>312</v>
      </c>
      <c r="T18" s="665" t="s">
        <v>1763</v>
      </c>
      <c r="U18" s="682"/>
      <c r="V18" s="682"/>
      <c r="W18" s="682"/>
      <c r="X18" s="682"/>
      <c r="Y18" s="682"/>
      <c r="Z18" s="682"/>
      <c r="AA18" s="682"/>
    </row>
    <row r="19" spans="2:27" ht="140.25" x14ac:dyDescent="0.25">
      <c r="B19" s="922"/>
      <c r="C19" s="941" t="s">
        <v>812</v>
      </c>
      <c r="D19" s="936" t="s">
        <v>812</v>
      </c>
      <c r="E19" s="937">
        <v>6014</v>
      </c>
      <c r="F19" s="925">
        <f t="shared" si="0"/>
        <v>9021000</v>
      </c>
      <c r="G19" s="937">
        <v>1500</v>
      </c>
      <c r="H19" s="942" t="s">
        <v>773</v>
      </c>
      <c r="I19" s="927" t="s">
        <v>787</v>
      </c>
      <c r="J19" s="929" t="s">
        <v>781</v>
      </c>
      <c r="K19" s="927" t="s">
        <v>57</v>
      </c>
      <c r="L19" s="938" t="s">
        <v>813</v>
      </c>
      <c r="M19" s="927" t="s">
        <v>72</v>
      </c>
      <c r="N19" s="930">
        <f t="shared" si="1"/>
        <v>9021000</v>
      </c>
      <c r="O19" s="930">
        <f t="shared" si="2"/>
        <v>9021000</v>
      </c>
      <c r="P19" s="929" t="s">
        <v>30</v>
      </c>
      <c r="Q19" s="929" t="s">
        <v>724</v>
      </c>
      <c r="R19" s="931" t="s">
        <v>326</v>
      </c>
      <c r="S19" s="932" t="s">
        <v>312</v>
      </c>
      <c r="T19" s="665" t="s">
        <v>1763</v>
      </c>
      <c r="U19" s="682"/>
      <c r="V19" s="682"/>
      <c r="W19" s="682"/>
      <c r="X19" s="682"/>
      <c r="Y19" s="682"/>
      <c r="Z19" s="682"/>
      <c r="AA19" s="682"/>
    </row>
    <row r="20" spans="2:27" ht="140.25" x14ac:dyDescent="0.25">
      <c r="B20" s="940"/>
      <c r="C20" s="941" t="s">
        <v>814</v>
      </c>
      <c r="D20" s="941" t="s">
        <v>814</v>
      </c>
      <c r="E20" s="937">
        <v>5872</v>
      </c>
      <c r="F20" s="925">
        <f t="shared" si="0"/>
        <v>10569600</v>
      </c>
      <c r="G20" s="937">
        <v>1800</v>
      </c>
      <c r="H20" s="942" t="s">
        <v>773</v>
      </c>
      <c r="I20" s="927" t="s">
        <v>787</v>
      </c>
      <c r="J20" s="929" t="s">
        <v>781</v>
      </c>
      <c r="K20" s="927" t="s">
        <v>57</v>
      </c>
      <c r="L20" s="938" t="s">
        <v>813</v>
      </c>
      <c r="M20" s="927" t="s">
        <v>72</v>
      </c>
      <c r="N20" s="930">
        <f t="shared" si="1"/>
        <v>10569600</v>
      </c>
      <c r="O20" s="930">
        <f t="shared" si="2"/>
        <v>10569600</v>
      </c>
      <c r="P20" s="929" t="s">
        <v>30</v>
      </c>
      <c r="Q20" s="929" t="s">
        <v>724</v>
      </c>
      <c r="R20" s="931" t="s">
        <v>326</v>
      </c>
      <c r="S20" s="932" t="s">
        <v>312</v>
      </c>
      <c r="T20" s="665" t="s">
        <v>1763</v>
      </c>
      <c r="U20" s="682"/>
      <c r="V20" s="682"/>
      <c r="W20" s="682"/>
      <c r="X20" s="682"/>
      <c r="Y20" s="682"/>
      <c r="Z20" s="682"/>
      <c r="AA20" s="682"/>
    </row>
    <row r="21" spans="2:27" ht="140.25" x14ac:dyDescent="0.25">
      <c r="B21" s="940"/>
      <c r="C21" s="943" t="s">
        <v>815</v>
      </c>
      <c r="D21" s="943" t="s">
        <v>815</v>
      </c>
      <c r="E21" s="944">
        <v>53000</v>
      </c>
      <c r="F21" s="925">
        <f t="shared" si="0"/>
        <v>1060000</v>
      </c>
      <c r="G21" s="944">
        <v>20</v>
      </c>
      <c r="H21" s="945" t="s">
        <v>773</v>
      </c>
      <c r="I21" s="946" t="s">
        <v>787</v>
      </c>
      <c r="J21" s="947" t="s">
        <v>781</v>
      </c>
      <c r="K21" s="946" t="s">
        <v>57</v>
      </c>
      <c r="L21" s="938" t="s">
        <v>813</v>
      </c>
      <c r="M21" s="946" t="s">
        <v>72</v>
      </c>
      <c r="N21" s="930">
        <f t="shared" si="1"/>
        <v>1060000</v>
      </c>
      <c r="O21" s="930">
        <f t="shared" si="2"/>
        <v>1060000</v>
      </c>
      <c r="P21" s="947" t="s">
        <v>30</v>
      </c>
      <c r="Q21" s="947" t="s">
        <v>724</v>
      </c>
      <c r="R21" s="948" t="s">
        <v>326</v>
      </c>
      <c r="S21" s="932" t="s">
        <v>312</v>
      </c>
      <c r="T21" s="665" t="s">
        <v>1763</v>
      </c>
      <c r="U21" s="682"/>
      <c r="V21" s="682"/>
      <c r="W21" s="682"/>
      <c r="X21" s="682"/>
      <c r="Y21" s="682"/>
      <c r="Z21" s="682"/>
      <c r="AA21" s="682"/>
    </row>
    <row r="22" spans="2:27" ht="140.25" x14ac:dyDescent="0.25">
      <c r="B22" s="940"/>
      <c r="C22" s="923" t="s">
        <v>816</v>
      </c>
      <c r="D22" s="941" t="s">
        <v>816</v>
      </c>
      <c r="E22" s="937">
        <v>73000</v>
      </c>
      <c r="F22" s="925">
        <f t="shared" si="0"/>
        <v>2044000</v>
      </c>
      <c r="G22" s="937">
        <v>28</v>
      </c>
      <c r="H22" s="942" t="s">
        <v>773</v>
      </c>
      <c r="I22" s="927" t="s">
        <v>787</v>
      </c>
      <c r="J22" s="929" t="s">
        <v>781</v>
      </c>
      <c r="K22" s="927" t="s">
        <v>57</v>
      </c>
      <c r="L22" s="938" t="s">
        <v>813</v>
      </c>
      <c r="M22" s="927" t="s">
        <v>72</v>
      </c>
      <c r="N22" s="930">
        <f t="shared" si="1"/>
        <v>2044000</v>
      </c>
      <c r="O22" s="930">
        <f t="shared" si="2"/>
        <v>2044000</v>
      </c>
      <c r="P22" s="929" t="s">
        <v>30</v>
      </c>
      <c r="Q22" s="929" t="s">
        <v>724</v>
      </c>
      <c r="R22" s="931" t="s">
        <v>326</v>
      </c>
      <c r="S22" s="932" t="s">
        <v>312</v>
      </c>
      <c r="T22" s="665" t="s">
        <v>1763</v>
      </c>
      <c r="U22" s="902"/>
      <c r="V22" s="902"/>
      <c r="W22" s="902"/>
      <c r="X22" s="902"/>
      <c r="Y22" s="902"/>
      <c r="Z22" s="902"/>
      <c r="AA22" s="682"/>
    </row>
    <row r="23" spans="2:27" ht="140.25" x14ac:dyDescent="0.25">
      <c r="B23" s="940"/>
      <c r="C23" s="923" t="s">
        <v>817</v>
      </c>
      <c r="D23" s="941" t="s">
        <v>818</v>
      </c>
      <c r="E23" s="951">
        <v>1873796</v>
      </c>
      <c r="F23" s="925">
        <f t="shared" si="0"/>
        <v>1873796</v>
      </c>
      <c r="G23" s="937">
        <v>1</v>
      </c>
      <c r="H23" s="938" t="s">
        <v>73</v>
      </c>
      <c r="I23" s="927" t="s">
        <v>787</v>
      </c>
      <c r="J23" s="929" t="s">
        <v>781</v>
      </c>
      <c r="K23" s="927" t="s">
        <v>57</v>
      </c>
      <c r="L23" s="938" t="s">
        <v>813</v>
      </c>
      <c r="M23" s="927" t="s">
        <v>72</v>
      </c>
      <c r="N23" s="930">
        <f t="shared" si="1"/>
        <v>1873796</v>
      </c>
      <c r="O23" s="930">
        <f t="shared" si="2"/>
        <v>1873796</v>
      </c>
      <c r="P23" s="929" t="s">
        <v>30</v>
      </c>
      <c r="Q23" s="929" t="s">
        <v>724</v>
      </c>
      <c r="R23" s="931" t="s">
        <v>326</v>
      </c>
      <c r="S23" s="932" t="s">
        <v>312</v>
      </c>
      <c r="T23" s="665" t="s">
        <v>1763</v>
      </c>
      <c r="U23" s="902"/>
      <c r="V23" s="902"/>
      <c r="W23" s="902"/>
      <c r="X23" s="902"/>
      <c r="Y23" s="902"/>
      <c r="Z23" s="902"/>
      <c r="AA23" s="682"/>
    </row>
    <row r="24" spans="2:27" ht="140.25" x14ac:dyDescent="0.25">
      <c r="B24" s="962"/>
      <c r="C24" s="963" t="s">
        <v>864</v>
      </c>
      <c r="D24" s="963" t="s">
        <v>864</v>
      </c>
      <c r="E24" s="937">
        <v>1000000</v>
      </c>
      <c r="F24" s="925">
        <f t="shared" si="0"/>
        <v>1000000</v>
      </c>
      <c r="G24" s="964">
        <v>1</v>
      </c>
      <c r="H24" s="965" t="s">
        <v>73</v>
      </c>
      <c r="I24" s="967" t="s">
        <v>938</v>
      </c>
      <c r="J24" s="912" t="s">
        <v>781</v>
      </c>
      <c r="K24" s="913" t="s">
        <v>57</v>
      </c>
      <c r="L24" s="995" t="s">
        <v>937</v>
      </c>
      <c r="M24" s="913" t="s">
        <v>72</v>
      </c>
      <c r="N24" s="930">
        <f t="shared" si="1"/>
        <v>1000000</v>
      </c>
      <c r="O24" s="930">
        <f t="shared" si="2"/>
        <v>1000000</v>
      </c>
      <c r="P24" s="912" t="s">
        <v>30</v>
      </c>
      <c r="Q24" s="912" t="s">
        <v>724</v>
      </c>
      <c r="R24" s="905" t="s">
        <v>863</v>
      </c>
      <c r="S24" s="932" t="s">
        <v>312</v>
      </c>
      <c r="T24" s="665" t="s">
        <v>1768</v>
      </c>
      <c r="U24" s="902"/>
      <c r="V24" s="902"/>
      <c r="W24" s="902"/>
      <c r="X24" s="902"/>
      <c r="Y24" s="902"/>
      <c r="Z24" s="902"/>
      <c r="AA24" s="682"/>
    </row>
    <row r="25" spans="2:27" ht="140.25" x14ac:dyDescent="0.25">
      <c r="B25" s="940"/>
      <c r="C25" s="957" t="s">
        <v>828</v>
      </c>
      <c r="D25" s="958" t="s">
        <v>829</v>
      </c>
      <c r="E25" s="937">
        <v>3000000</v>
      </c>
      <c r="F25" s="925">
        <f t="shared" si="0"/>
        <v>3000000</v>
      </c>
      <c r="G25" s="937">
        <v>1</v>
      </c>
      <c r="H25" s="959" t="s">
        <v>773</v>
      </c>
      <c r="I25" s="913" t="s">
        <v>787</v>
      </c>
      <c r="J25" s="912" t="s">
        <v>781</v>
      </c>
      <c r="K25" s="913" t="s">
        <v>57</v>
      </c>
      <c r="L25" s="1028" t="s">
        <v>925</v>
      </c>
      <c r="M25" s="913" t="s">
        <v>72</v>
      </c>
      <c r="N25" s="930">
        <f t="shared" si="1"/>
        <v>3000000</v>
      </c>
      <c r="O25" s="930">
        <f t="shared" si="2"/>
        <v>3000000</v>
      </c>
      <c r="P25" s="912" t="s">
        <v>30</v>
      </c>
      <c r="Q25" s="912" t="s">
        <v>724</v>
      </c>
      <c r="R25" s="905" t="s">
        <v>326</v>
      </c>
      <c r="S25" s="932" t="s">
        <v>312</v>
      </c>
      <c r="T25" s="665" t="s">
        <v>1765</v>
      </c>
      <c r="U25" s="902"/>
      <c r="V25" s="902"/>
      <c r="W25" s="902"/>
      <c r="X25" s="902"/>
      <c r="Y25" s="902"/>
      <c r="Z25" s="902"/>
      <c r="AA25" s="682"/>
    </row>
    <row r="26" spans="2:27" ht="140.25" x14ac:dyDescent="0.25">
      <c r="B26" s="940"/>
      <c r="C26" s="957" t="s">
        <v>826</v>
      </c>
      <c r="D26" s="1060" t="s">
        <v>827</v>
      </c>
      <c r="E26" s="937">
        <v>687.88</v>
      </c>
      <c r="F26" s="925">
        <f t="shared" si="0"/>
        <v>550304</v>
      </c>
      <c r="G26" s="937">
        <v>800</v>
      </c>
      <c r="H26" s="913"/>
      <c r="I26" s="913" t="s">
        <v>787</v>
      </c>
      <c r="J26" s="912" t="s">
        <v>781</v>
      </c>
      <c r="K26" s="913" t="s">
        <v>57</v>
      </c>
      <c r="L26" s="913" t="s">
        <v>932</v>
      </c>
      <c r="M26" s="913" t="s">
        <v>72</v>
      </c>
      <c r="N26" s="930">
        <f t="shared" si="1"/>
        <v>550304</v>
      </c>
      <c r="O26" s="930">
        <f t="shared" si="2"/>
        <v>550304</v>
      </c>
      <c r="P26" s="912" t="s">
        <v>30</v>
      </c>
      <c r="Q26" s="912" t="s">
        <v>724</v>
      </c>
      <c r="R26" s="905" t="s">
        <v>326</v>
      </c>
      <c r="S26" s="932" t="s">
        <v>312</v>
      </c>
      <c r="T26" s="665" t="s">
        <v>1763</v>
      </c>
      <c r="U26" s="902"/>
      <c r="V26" s="902"/>
      <c r="W26" s="902"/>
      <c r="X26" s="902"/>
      <c r="Y26" s="902"/>
      <c r="Z26" s="902"/>
      <c r="AA26" s="682"/>
    </row>
    <row r="27" spans="2:27" ht="140.25" x14ac:dyDescent="0.25">
      <c r="B27" s="922"/>
      <c r="C27" s="957" t="s">
        <v>834</v>
      </c>
      <c r="D27" s="1065" t="s">
        <v>835</v>
      </c>
      <c r="E27" s="937">
        <v>300000</v>
      </c>
      <c r="F27" s="925">
        <f t="shared" si="0"/>
        <v>3600000</v>
      </c>
      <c r="G27" s="937">
        <v>12</v>
      </c>
      <c r="H27" s="961" t="s">
        <v>73</v>
      </c>
      <c r="I27" s="913" t="s">
        <v>787</v>
      </c>
      <c r="J27" s="912" t="s">
        <v>781</v>
      </c>
      <c r="K27" s="913" t="s">
        <v>57</v>
      </c>
      <c r="L27" s="1028" t="s">
        <v>772</v>
      </c>
      <c r="M27" s="913" t="s">
        <v>72</v>
      </c>
      <c r="N27" s="930">
        <f t="shared" si="1"/>
        <v>3600000</v>
      </c>
      <c r="O27" s="930">
        <f t="shared" si="2"/>
        <v>3600000</v>
      </c>
      <c r="P27" s="912" t="s">
        <v>30</v>
      </c>
      <c r="Q27" s="912" t="s">
        <v>724</v>
      </c>
      <c r="R27" s="905" t="s">
        <v>326</v>
      </c>
      <c r="S27" s="932" t="s">
        <v>312</v>
      </c>
      <c r="T27" s="665" t="s">
        <v>1766</v>
      </c>
      <c r="U27" s="682"/>
      <c r="V27" s="682"/>
      <c r="W27" s="682"/>
      <c r="X27" s="682"/>
      <c r="Y27" s="682"/>
      <c r="Z27" s="682"/>
      <c r="AA27" s="682"/>
    </row>
    <row r="28" spans="2:27" ht="140.25" x14ac:dyDescent="0.25">
      <c r="B28" s="1059"/>
      <c r="C28" s="804" t="s">
        <v>1669</v>
      </c>
      <c r="D28" s="804" t="s">
        <v>1637</v>
      </c>
      <c r="E28" s="805">
        <v>600000</v>
      </c>
      <c r="F28" s="805">
        <f t="shared" si="0"/>
        <v>1200000</v>
      </c>
      <c r="G28" s="806">
        <v>2</v>
      </c>
      <c r="H28" s="53" t="s">
        <v>73</v>
      </c>
      <c r="I28" s="807">
        <v>42736</v>
      </c>
      <c r="J28" s="53" t="s">
        <v>243</v>
      </c>
      <c r="K28" s="53" t="s">
        <v>57</v>
      </c>
      <c r="L28" s="1072" t="s">
        <v>1687</v>
      </c>
      <c r="M28" s="53" t="s">
        <v>72</v>
      </c>
      <c r="N28" s="930">
        <f t="shared" si="1"/>
        <v>1200000</v>
      </c>
      <c r="O28" s="930">
        <f t="shared" si="2"/>
        <v>1200000</v>
      </c>
      <c r="P28" s="53" t="s">
        <v>30</v>
      </c>
      <c r="Q28" s="53" t="s">
        <v>144</v>
      </c>
      <c r="R28" s="493" t="s">
        <v>1485</v>
      </c>
      <c r="S28" s="53" t="s">
        <v>1668</v>
      </c>
      <c r="T28" s="999" t="s">
        <v>2008</v>
      </c>
      <c r="U28" s="682"/>
      <c r="V28" s="682"/>
      <c r="W28" s="682"/>
      <c r="X28" s="682"/>
      <c r="Y28" s="682"/>
      <c r="Z28" s="682"/>
      <c r="AA28" s="682"/>
    </row>
    <row r="29" spans="2:27" s="902" customFormat="1" ht="140.25" x14ac:dyDescent="0.25">
      <c r="B29" s="922"/>
      <c r="C29" s="923" t="s">
        <v>778</v>
      </c>
      <c r="D29" s="924" t="s">
        <v>779</v>
      </c>
      <c r="E29" s="925">
        <v>11472.4</v>
      </c>
      <c r="F29" s="925">
        <f t="shared" si="0"/>
        <v>45889600</v>
      </c>
      <c r="G29" s="926">
        <v>4000</v>
      </c>
      <c r="H29" s="927" t="s">
        <v>116</v>
      </c>
      <c r="I29" s="928" t="s">
        <v>780</v>
      </c>
      <c r="J29" s="929" t="s">
        <v>781</v>
      </c>
      <c r="K29" s="927" t="s">
        <v>57</v>
      </c>
      <c r="L29" s="927" t="s">
        <v>935</v>
      </c>
      <c r="M29" s="927" t="s">
        <v>72</v>
      </c>
      <c r="N29" s="930">
        <f t="shared" si="1"/>
        <v>45889600</v>
      </c>
      <c r="O29" s="930">
        <f t="shared" si="2"/>
        <v>45889600</v>
      </c>
      <c r="P29" s="929" t="s">
        <v>30</v>
      </c>
      <c r="Q29" s="929" t="s">
        <v>724</v>
      </c>
      <c r="R29" s="931" t="s">
        <v>326</v>
      </c>
      <c r="S29" s="932" t="s">
        <v>312</v>
      </c>
      <c r="T29" s="665" t="s">
        <v>1763</v>
      </c>
    </row>
    <row r="30" spans="2:27" s="902" customFormat="1" ht="140.25" x14ac:dyDescent="0.25">
      <c r="B30" s="940"/>
      <c r="C30" s="923" t="s">
        <v>1764</v>
      </c>
      <c r="D30" s="941" t="s">
        <v>805</v>
      </c>
      <c r="E30" s="937">
        <v>145</v>
      </c>
      <c r="F30" s="925">
        <f t="shared" si="0"/>
        <v>362500</v>
      </c>
      <c r="G30" s="937">
        <v>2500</v>
      </c>
      <c r="H30" s="942" t="s">
        <v>136</v>
      </c>
      <c r="I30" s="927" t="s">
        <v>787</v>
      </c>
      <c r="J30" s="929" t="s">
        <v>781</v>
      </c>
      <c r="K30" s="927" t="s">
        <v>57</v>
      </c>
      <c r="L30" s="927" t="s">
        <v>931</v>
      </c>
      <c r="M30" s="927" t="s">
        <v>72</v>
      </c>
      <c r="N30" s="930">
        <f t="shared" si="1"/>
        <v>362500</v>
      </c>
      <c r="O30" s="930">
        <f t="shared" si="2"/>
        <v>362500</v>
      </c>
      <c r="P30" s="929" t="s">
        <v>30</v>
      </c>
      <c r="Q30" s="929" t="s">
        <v>724</v>
      </c>
      <c r="R30" s="931" t="s">
        <v>326</v>
      </c>
      <c r="S30" s="932" t="s">
        <v>312</v>
      </c>
      <c r="T30" s="665" t="s">
        <v>1763</v>
      </c>
    </row>
    <row r="31" spans="2:27" s="902" customFormat="1" ht="140.25" x14ac:dyDescent="0.25">
      <c r="B31" s="940"/>
      <c r="C31" s="923" t="s">
        <v>936</v>
      </c>
      <c r="D31" s="941" t="s">
        <v>801</v>
      </c>
      <c r="E31" s="937">
        <v>11000</v>
      </c>
      <c r="F31" s="925">
        <f t="shared" si="0"/>
        <v>1100000</v>
      </c>
      <c r="G31" s="937">
        <v>100</v>
      </c>
      <c r="H31" s="942" t="s">
        <v>136</v>
      </c>
      <c r="I31" s="927" t="s">
        <v>802</v>
      </c>
      <c r="J31" s="929" t="s">
        <v>781</v>
      </c>
      <c r="K31" s="927" t="s">
        <v>57</v>
      </c>
      <c r="L31" s="912" t="s">
        <v>782</v>
      </c>
      <c r="M31" s="927" t="s">
        <v>72</v>
      </c>
      <c r="N31" s="930">
        <f t="shared" si="1"/>
        <v>1100000</v>
      </c>
      <c r="O31" s="930">
        <f t="shared" si="2"/>
        <v>1100000</v>
      </c>
      <c r="P31" s="929" t="s">
        <v>30</v>
      </c>
      <c r="Q31" s="929" t="s">
        <v>724</v>
      </c>
      <c r="R31" s="931" t="s">
        <v>50</v>
      </c>
      <c r="S31" s="932" t="s">
        <v>312</v>
      </c>
      <c r="T31" s="665" t="s">
        <v>1763</v>
      </c>
    </row>
    <row r="32" spans="2:27" s="902" customFormat="1" ht="140.25" x14ac:dyDescent="0.25">
      <c r="B32" s="940"/>
      <c r="C32" s="923" t="s">
        <v>806</v>
      </c>
      <c r="D32" s="941" t="s">
        <v>807</v>
      </c>
      <c r="E32" s="937">
        <v>25000.32</v>
      </c>
      <c r="F32" s="925">
        <f t="shared" si="0"/>
        <v>5000064</v>
      </c>
      <c r="G32" s="937">
        <v>200</v>
      </c>
      <c r="H32" s="939" t="s">
        <v>136</v>
      </c>
      <c r="I32" s="927" t="s">
        <v>787</v>
      </c>
      <c r="J32" s="929" t="s">
        <v>781</v>
      </c>
      <c r="K32" s="927" t="s">
        <v>57</v>
      </c>
      <c r="L32" s="927" t="s">
        <v>782</v>
      </c>
      <c r="M32" s="927" t="s">
        <v>72</v>
      </c>
      <c r="N32" s="930">
        <f t="shared" si="1"/>
        <v>5000064</v>
      </c>
      <c r="O32" s="930">
        <f t="shared" si="2"/>
        <v>5000064</v>
      </c>
      <c r="P32" s="929" t="s">
        <v>30</v>
      </c>
      <c r="Q32" s="929" t="s">
        <v>724</v>
      </c>
      <c r="R32" s="931" t="s">
        <v>326</v>
      </c>
      <c r="S32" s="932" t="s">
        <v>312</v>
      </c>
      <c r="T32" s="665" t="s">
        <v>1763</v>
      </c>
    </row>
    <row r="33" spans="2:27" ht="140.25" x14ac:dyDescent="0.25">
      <c r="B33" s="922"/>
      <c r="C33" s="955" t="s">
        <v>824</v>
      </c>
      <c r="D33" s="956" t="s">
        <v>825</v>
      </c>
      <c r="E33" s="937">
        <v>5000000</v>
      </c>
      <c r="F33" s="925">
        <f t="shared" si="0"/>
        <v>5000000</v>
      </c>
      <c r="G33" s="937">
        <v>1</v>
      </c>
      <c r="H33" s="913" t="s">
        <v>73</v>
      </c>
      <c r="I33" s="913" t="s">
        <v>787</v>
      </c>
      <c r="J33" s="912" t="s">
        <v>781</v>
      </c>
      <c r="K33" s="913" t="s">
        <v>57</v>
      </c>
      <c r="L33" s="166" t="s">
        <v>933</v>
      </c>
      <c r="M33" s="913" t="s">
        <v>72</v>
      </c>
      <c r="N33" s="930">
        <f t="shared" si="1"/>
        <v>5000000</v>
      </c>
      <c r="O33" s="930">
        <f t="shared" si="2"/>
        <v>5000000</v>
      </c>
      <c r="P33" s="912" t="s">
        <v>30</v>
      </c>
      <c r="Q33" s="912" t="s">
        <v>724</v>
      </c>
      <c r="R33" s="905" t="s">
        <v>326</v>
      </c>
      <c r="S33" s="932" t="s">
        <v>312</v>
      </c>
      <c r="T33" s="665" t="s">
        <v>1763</v>
      </c>
      <c r="U33" s="682"/>
      <c r="V33" s="682"/>
      <c r="W33" s="682"/>
      <c r="X33" s="682"/>
      <c r="Y33" s="682"/>
      <c r="Z33" s="682"/>
      <c r="AA33" s="682"/>
    </row>
    <row r="34" spans="2:27" ht="140.25" x14ac:dyDescent="0.25">
      <c r="B34" s="922"/>
      <c r="C34" s="1060" t="s">
        <v>822</v>
      </c>
      <c r="D34" s="1060" t="s">
        <v>823</v>
      </c>
      <c r="E34" s="937">
        <v>900</v>
      </c>
      <c r="F34" s="925">
        <f t="shared" si="0"/>
        <v>10000800</v>
      </c>
      <c r="G34" s="937">
        <v>11112</v>
      </c>
      <c r="H34" s="913" t="s">
        <v>73</v>
      </c>
      <c r="I34" s="913" t="s">
        <v>787</v>
      </c>
      <c r="J34" s="912" t="s">
        <v>781</v>
      </c>
      <c r="K34" s="913" t="s">
        <v>57</v>
      </c>
      <c r="L34" s="1071" t="s">
        <v>821</v>
      </c>
      <c r="M34" s="913" t="s">
        <v>72</v>
      </c>
      <c r="N34" s="930">
        <f t="shared" si="1"/>
        <v>10000800</v>
      </c>
      <c r="O34" s="930">
        <f t="shared" si="2"/>
        <v>10000800</v>
      </c>
      <c r="P34" s="912" t="s">
        <v>30</v>
      </c>
      <c r="Q34" s="912" t="s">
        <v>724</v>
      </c>
      <c r="R34" s="905" t="s">
        <v>326</v>
      </c>
      <c r="S34" s="932" t="s">
        <v>312</v>
      </c>
      <c r="T34" s="665" t="s">
        <v>1763</v>
      </c>
      <c r="U34" s="682"/>
      <c r="V34" s="682"/>
      <c r="W34" s="682"/>
      <c r="X34" s="682"/>
      <c r="Y34" s="682"/>
      <c r="Z34" s="682"/>
      <c r="AA34" s="682"/>
    </row>
    <row r="35" spans="2:27" ht="140.25" x14ac:dyDescent="0.25">
      <c r="B35" s="922"/>
      <c r="C35" s="923" t="s">
        <v>783</v>
      </c>
      <c r="D35" s="924" t="s">
        <v>784</v>
      </c>
      <c r="E35" s="925">
        <v>11588.4</v>
      </c>
      <c r="F35" s="925">
        <f t="shared" si="0"/>
        <v>57942000</v>
      </c>
      <c r="G35" s="926">
        <v>5000</v>
      </c>
      <c r="H35" s="927" t="s">
        <v>116</v>
      </c>
      <c r="I35" s="927" t="s">
        <v>780</v>
      </c>
      <c r="J35" s="929" t="s">
        <v>781</v>
      </c>
      <c r="K35" s="927" t="s">
        <v>57</v>
      </c>
      <c r="L35" s="1070" t="s">
        <v>934</v>
      </c>
      <c r="M35" s="927" t="s">
        <v>72</v>
      </c>
      <c r="N35" s="930">
        <f t="shared" si="1"/>
        <v>57942000</v>
      </c>
      <c r="O35" s="930">
        <f t="shared" si="2"/>
        <v>57942000</v>
      </c>
      <c r="P35" s="929" t="s">
        <v>30</v>
      </c>
      <c r="Q35" s="929" t="s">
        <v>724</v>
      </c>
      <c r="R35" s="931" t="s">
        <v>326</v>
      </c>
      <c r="S35" s="932" t="s">
        <v>312</v>
      </c>
      <c r="T35" s="665" t="s">
        <v>1763</v>
      </c>
      <c r="U35" s="682"/>
      <c r="V35" s="682"/>
      <c r="W35" s="682"/>
      <c r="X35" s="682"/>
      <c r="Y35" s="682"/>
      <c r="Z35" s="682"/>
      <c r="AA35" s="682"/>
    </row>
    <row r="36" spans="2:27" ht="140.25" x14ac:dyDescent="0.25">
      <c r="B36" s="922"/>
      <c r="C36" s="923" t="s">
        <v>785</v>
      </c>
      <c r="D36" s="924" t="s">
        <v>786</v>
      </c>
      <c r="E36" s="925">
        <v>12168</v>
      </c>
      <c r="F36" s="925">
        <f t="shared" si="0"/>
        <v>24336000</v>
      </c>
      <c r="G36" s="926">
        <v>2000</v>
      </c>
      <c r="H36" s="927" t="s">
        <v>116</v>
      </c>
      <c r="I36" s="927" t="s">
        <v>787</v>
      </c>
      <c r="J36" s="929" t="s">
        <v>781</v>
      </c>
      <c r="K36" s="927" t="s">
        <v>57</v>
      </c>
      <c r="L36" s="1070" t="s">
        <v>934</v>
      </c>
      <c r="M36" s="927" t="s">
        <v>72</v>
      </c>
      <c r="N36" s="930">
        <f t="shared" si="1"/>
        <v>24336000</v>
      </c>
      <c r="O36" s="930">
        <f t="shared" si="2"/>
        <v>24336000</v>
      </c>
      <c r="P36" s="929" t="s">
        <v>30</v>
      </c>
      <c r="Q36" s="929" t="s">
        <v>724</v>
      </c>
      <c r="R36" s="931" t="s">
        <v>326</v>
      </c>
      <c r="S36" s="932" t="s">
        <v>312</v>
      </c>
      <c r="T36" s="665" t="s">
        <v>1763</v>
      </c>
      <c r="U36" s="682"/>
      <c r="V36" s="682"/>
      <c r="W36" s="682"/>
      <c r="X36" s="682"/>
      <c r="Y36" s="682"/>
      <c r="Z36" s="682"/>
      <c r="AA36" s="682"/>
    </row>
    <row r="37" spans="2:27" ht="140.25" x14ac:dyDescent="0.25">
      <c r="B37" s="922"/>
      <c r="C37" s="923" t="s">
        <v>788</v>
      </c>
      <c r="D37" s="924" t="s">
        <v>789</v>
      </c>
      <c r="E37" s="935">
        <v>5013</v>
      </c>
      <c r="F37" s="925">
        <f t="shared" si="0"/>
        <v>7519500</v>
      </c>
      <c r="G37" s="926">
        <v>1500</v>
      </c>
      <c r="H37" s="927" t="s">
        <v>116</v>
      </c>
      <c r="I37" s="927" t="s">
        <v>787</v>
      </c>
      <c r="J37" s="929" t="s">
        <v>781</v>
      </c>
      <c r="K37" s="927" t="s">
        <v>57</v>
      </c>
      <c r="L37" s="1070" t="s">
        <v>934</v>
      </c>
      <c r="M37" s="927" t="s">
        <v>72</v>
      </c>
      <c r="N37" s="930">
        <f t="shared" si="1"/>
        <v>7519500</v>
      </c>
      <c r="O37" s="930">
        <f t="shared" si="2"/>
        <v>7519500</v>
      </c>
      <c r="P37" s="929" t="s">
        <v>30</v>
      </c>
      <c r="Q37" s="929" t="s">
        <v>724</v>
      </c>
      <c r="R37" s="931" t="s">
        <v>326</v>
      </c>
      <c r="S37" s="932" t="s">
        <v>312</v>
      </c>
      <c r="T37" s="665" t="s">
        <v>1763</v>
      </c>
      <c r="U37" s="682"/>
      <c r="V37" s="682"/>
      <c r="W37" s="682"/>
      <c r="X37" s="682"/>
      <c r="Y37" s="682"/>
      <c r="Z37" s="682"/>
      <c r="AA37" s="682"/>
    </row>
    <row r="38" spans="2:27" ht="38.25" x14ac:dyDescent="0.25">
      <c r="B38" s="922"/>
      <c r="C38" s="923" t="s">
        <v>790</v>
      </c>
      <c r="D38" s="923" t="s">
        <v>790</v>
      </c>
      <c r="E38" s="935">
        <v>6000</v>
      </c>
      <c r="F38" s="925">
        <f t="shared" si="0"/>
        <v>300000</v>
      </c>
      <c r="G38" s="926">
        <v>50</v>
      </c>
      <c r="H38" s="927" t="s">
        <v>116</v>
      </c>
      <c r="I38" s="927" t="s">
        <v>787</v>
      </c>
      <c r="J38" s="929" t="s">
        <v>781</v>
      </c>
      <c r="K38" s="927" t="s">
        <v>57</v>
      </c>
      <c r="L38" s="1070" t="s">
        <v>934</v>
      </c>
      <c r="M38" s="927" t="s">
        <v>72</v>
      </c>
      <c r="N38" s="930">
        <f t="shared" si="1"/>
        <v>300000</v>
      </c>
      <c r="O38" s="930">
        <f t="shared" si="2"/>
        <v>300000</v>
      </c>
      <c r="P38" s="929" t="s">
        <v>30</v>
      </c>
      <c r="Q38" s="929" t="s">
        <v>724</v>
      </c>
      <c r="R38" s="931"/>
      <c r="S38" s="932" t="s">
        <v>312</v>
      </c>
      <c r="T38" s="665" t="s">
        <v>1763</v>
      </c>
      <c r="U38" s="682"/>
      <c r="V38" s="682"/>
      <c r="W38" s="682"/>
      <c r="X38" s="682"/>
      <c r="Y38" s="682"/>
      <c r="Z38" s="682"/>
      <c r="AA38" s="682"/>
    </row>
    <row r="39" spans="2:27" ht="140.25" x14ac:dyDescent="0.25">
      <c r="B39" s="922"/>
      <c r="C39" s="923" t="s">
        <v>791</v>
      </c>
      <c r="D39" s="941" t="s">
        <v>792</v>
      </c>
      <c r="E39" s="937">
        <v>464</v>
      </c>
      <c r="F39" s="925">
        <f t="shared" si="0"/>
        <v>928000</v>
      </c>
      <c r="G39" s="937">
        <v>2000</v>
      </c>
      <c r="H39" s="938" t="s">
        <v>793</v>
      </c>
      <c r="I39" s="927" t="s">
        <v>787</v>
      </c>
      <c r="J39" s="929" t="s">
        <v>781</v>
      </c>
      <c r="K39" s="927" t="s">
        <v>57</v>
      </c>
      <c r="L39" s="1070" t="s">
        <v>934</v>
      </c>
      <c r="M39" s="927" t="s">
        <v>72</v>
      </c>
      <c r="N39" s="930">
        <f t="shared" si="1"/>
        <v>928000</v>
      </c>
      <c r="O39" s="930">
        <f t="shared" si="2"/>
        <v>928000</v>
      </c>
      <c r="P39" s="929" t="s">
        <v>30</v>
      </c>
      <c r="Q39" s="929" t="s">
        <v>724</v>
      </c>
      <c r="R39" s="931" t="s">
        <v>326</v>
      </c>
      <c r="S39" s="932" t="s">
        <v>312</v>
      </c>
      <c r="T39" s="665" t="s">
        <v>1763</v>
      </c>
      <c r="U39" s="682"/>
      <c r="V39" s="682"/>
      <c r="W39" s="682"/>
      <c r="X39" s="682"/>
      <c r="Y39" s="682"/>
      <c r="Z39" s="682"/>
      <c r="AA39" s="682"/>
    </row>
    <row r="40" spans="2:27" ht="140.25" x14ac:dyDescent="0.25">
      <c r="B40" s="922"/>
      <c r="C40" s="923" t="s">
        <v>791</v>
      </c>
      <c r="D40" s="941" t="s">
        <v>794</v>
      </c>
      <c r="E40" s="937">
        <v>200</v>
      </c>
      <c r="F40" s="925">
        <f t="shared" si="0"/>
        <v>60000</v>
      </c>
      <c r="G40" s="937">
        <v>300</v>
      </c>
      <c r="H40" s="938" t="s">
        <v>793</v>
      </c>
      <c r="I40" s="927" t="s">
        <v>787</v>
      </c>
      <c r="J40" s="929" t="s">
        <v>781</v>
      </c>
      <c r="K40" s="927" t="s">
        <v>57</v>
      </c>
      <c r="L40" s="1070" t="s">
        <v>934</v>
      </c>
      <c r="M40" s="927" t="s">
        <v>72</v>
      </c>
      <c r="N40" s="930">
        <f t="shared" si="1"/>
        <v>60000</v>
      </c>
      <c r="O40" s="930">
        <f t="shared" si="2"/>
        <v>60000</v>
      </c>
      <c r="P40" s="929" t="s">
        <v>30</v>
      </c>
      <c r="Q40" s="929" t="s">
        <v>724</v>
      </c>
      <c r="R40" s="931" t="s">
        <v>50</v>
      </c>
      <c r="S40" s="932" t="s">
        <v>312</v>
      </c>
      <c r="T40" s="665" t="s">
        <v>1763</v>
      </c>
      <c r="U40" s="682"/>
      <c r="V40" s="682"/>
      <c r="W40" s="682"/>
      <c r="X40" s="682"/>
      <c r="Y40" s="682"/>
      <c r="Z40" s="682"/>
      <c r="AA40" s="682"/>
    </row>
    <row r="41" spans="2:27" ht="140.25" x14ac:dyDescent="0.25">
      <c r="B41" s="922"/>
      <c r="C41" s="923" t="s">
        <v>795</v>
      </c>
      <c r="D41" s="941" t="s">
        <v>796</v>
      </c>
      <c r="E41" s="937">
        <v>8000</v>
      </c>
      <c r="F41" s="925">
        <f t="shared" si="0"/>
        <v>1200000</v>
      </c>
      <c r="G41" s="937">
        <v>150</v>
      </c>
      <c r="H41" s="939" t="s">
        <v>136</v>
      </c>
      <c r="I41" s="927" t="s">
        <v>787</v>
      </c>
      <c r="J41" s="929" t="s">
        <v>781</v>
      </c>
      <c r="K41" s="927" t="s">
        <v>57</v>
      </c>
      <c r="L41" s="1070" t="s">
        <v>934</v>
      </c>
      <c r="M41" s="927" t="s">
        <v>72</v>
      </c>
      <c r="N41" s="930">
        <f t="shared" si="1"/>
        <v>1200000</v>
      </c>
      <c r="O41" s="930">
        <f t="shared" si="2"/>
        <v>1200000</v>
      </c>
      <c r="P41" s="929" t="s">
        <v>30</v>
      </c>
      <c r="Q41" s="929" t="s">
        <v>724</v>
      </c>
      <c r="R41" s="931" t="s">
        <v>326</v>
      </c>
      <c r="S41" s="932" t="s">
        <v>312</v>
      </c>
      <c r="T41" s="665" t="s">
        <v>1763</v>
      </c>
      <c r="U41" s="682"/>
      <c r="V41" s="682"/>
      <c r="W41" s="682"/>
      <c r="X41" s="682"/>
      <c r="Y41" s="682"/>
      <c r="Z41" s="682"/>
      <c r="AA41" s="682"/>
    </row>
    <row r="42" spans="2:27" ht="140.25" x14ac:dyDescent="0.25">
      <c r="B42" s="922"/>
      <c r="C42" s="923" t="s">
        <v>797</v>
      </c>
      <c r="D42" s="941" t="s">
        <v>798</v>
      </c>
      <c r="E42" s="937">
        <v>200000.24</v>
      </c>
      <c r="F42" s="925">
        <f t="shared" si="0"/>
        <v>24000028.799999997</v>
      </c>
      <c r="G42" s="937">
        <v>120</v>
      </c>
      <c r="H42" s="942" t="s">
        <v>136</v>
      </c>
      <c r="I42" s="927" t="s">
        <v>787</v>
      </c>
      <c r="J42" s="929" t="s">
        <v>781</v>
      </c>
      <c r="K42" s="927" t="s">
        <v>57</v>
      </c>
      <c r="L42" s="1070" t="s">
        <v>934</v>
      </c>
      <c r="M42" s="927" t="s">
        <v>72</v>
      </c>
      <c r="N42" s="930">
        <f t="shared" si="1"/>
        <v>24000028.799999997</v>
      </c>
      <c r="O42" s="930">
        <f t="shared" si="2"/>
        <v>24000028.799999997</v>
      </c>
      <c r="P42" s="929" t="s">
        <v>30</v>
      </c>
      <c r="Q42" s="929" t="s">
        <v>724</v>
      </c>
      <c r="R42" s="931" t="s">
        <v>326</v>
      </c>
      <c r="S42" s="932" t="s">
        <v>312</v>
      </c>
      <c r="T42" s="665" t="s">
        <v>1763</v>
      </c>
      <c r="U42" s="682"/>
      <c r="V42" s="682"/>
      <c r="W42" s="682"/>
      <c r="X42" s="682"/>
      <c r="Y42" s="682"/>
      <c r="Z42" s="682"/>
      <c r="AA42" s="682"/>
    </row>
    <row r="43" spans="2:27" ht="140.25" x14ac:dyDescent="0.25">
      <c r="B43" s="922"/>
      <c r="C43" s="923" t="s">
        <v>799</v>
      </c>
      <c r="D43" s="941" t="s">
        <v>800</v>
      </c>
      <c r="E43" s="937">
        <v>179999.52</v>
      </c>
      <c r="F43" s="925">
        <f t="shared" si="0"/>
        <v>4499988</v>
      </c>
      <c r="G43" s="937">
        <v>25</v>
      </c>
      <c r="H43" s="942" t="s">
        <v>136</v>
      </c>
      <c r="I43" s="927" t="s">
        <v>787</v>
      </c>
      <c r="J43" s="929" t="s">
        <v>781</v>
      </c>
      <c r="K43" s="927" t="s">
        <v>57</v>
      </c>
      <c r="L43" s="1070" t="s">
        <v>934</v>
      </c>
      <c r="M43" s="927" t="s">
        <v>72</v>
      </c>
      <c r="N43" s="930">
        <f t="shared" si="1"/>
        <v>4499988</v>
      </c>
      <c r="O43" s="930">
        <f t="shared" si="2"/>
        <v>4499988</v>
      </c>
      <c r="P43" s="929" t="s">
        <v>30</v>
      </c>
      <c r="Q43" s="929" t="s">
        <v>724</v>
      </c>
      <c r="R43" s="931" t="s">
        <v>326</v>
      </c>
      <c r="S43" s="932" t="s">
        <v>312</v>
      </c>
      <c r="T43" s="665" t="s">
        <v>1763</v>
      </c>
      <c r="U43" s="682"/>
      <c r="V43" s="682"/>
      <c r="W43" s="682"/>
      <c r="X43" s="682"/>
      <c r="Y43" s="682"/>
      <c r="Z43" s="682"/>
      <c r="AA43" s="682"/>
    </row>
    <row r="44" spans="2:27" ht="140.25" x14ac:dyDescent="0.25">
      <c r="B44" s="940"/>
      <c r="C44" s="923" t="s">
        <v>801</v>
      </c>
      <c r="D44" s="941" t="s">
        <v>801</v>
      </c>
      <c r="E44" s="937">
        <v>17400</v>
      </c>
      <c r="F44" s="925">
        <f t="shared" si="0"/>
        <v>1740000</v>
      </c>
      <c r="G44" s="937">
        <v>100</v>
      </c>
      <c r="H44" s="942" t="s">
        <v>136</v>
      </c>
      <c r="I44" s="928" t="s">
        <v>787</v>
      </c>
      <c r="J44" s="929" t="s">
        <v>781</v>
      </c>
      <c r="K44" s="928" t="s">
        <v>57</v>
      </c>
      <c r="L44" s="927" t="s">
        <v>934</v>
      </c>
      <c r="M44" s="928" t="s">
        <v>72</v>
      </c>
      <c r="N44" s="930">
        <f t="shared" si="1"/>
        <v>1740000</v>
      </c>
      <c r="O44" s="930">
        <f t="shared" si="2"/>
        <v>1740000</v>
      </c>
      <c r="P44" s="933" t="s">
        <v>30</v>
      </c>
      <c r="Q44" s="933" t="s">
        <v>724</v>
      </c>
      <c r="R44" s="934" t="s">
        <v>326</v>
      </c>
      <c r="S44" s="932" t="s">
        <v>312</v>
      </c>
      <c r="T44" s="665" t="s">
        <v>1763</v>
      </c>
      <c r="U44" s="902"/>
      <c r="V44" s="902"/>
      <c r="W44" s="902"/>
      <c r="X44" s="902"/>
      <c r="Y44" s="902"/>
      <c r="Z44" s="902"/>
      <c r="AA44" s="902"/>
    </row>
    <row r="45" spans="2:27" ht="140.25" x14ac:dyDescent="0.25">
      <c r="B45" s="940"/>
      <c r="C45" s="923" t="s">
        <v>803</v>
      </c>
      <c r="D45" s="941" t="s">
        <v>804</v>
      </c>
      <c r="E45" s="937">
        <v>5300.04</v>
      </c>
      <c r="F45" s="925">
        <f t="shared" si="0"/>
        <v>530004</v>
      </c>
      <c r="G45" s="937">
        <v>100</v>
      </c>
      <c r="H45" s="942" t="s">
        <v>136</v>
      </c>
      <c r="I45" s="927" t="s">
        <v>787</v>
      </c>
      <c r="J45" s="929" t="s">
        <v>781</v>
      </c>
      <c r="K45" s="927" t="s">
        <v>57</v>
      </c>
      <c r="L45" s="927" t="s">
        <v>934</v>
      </c>
      <c r="M45" s="927" t="s">
        <v>72</v>
      </c>
      <c r="N45" s="930">
        <f t="shared" si="1"/>
        <v>530004</v>
      </c>
      <c r="O45" s="930">
        <f t="shared" si="2"/>
        <v>530004</v>
      </c>
      <c r="P45" s="929" t="s">
        <v>30</v>
      </c>
      <c r="Q45" s="929" t="s">
        <v>724</v>
      </c>
      <c r="R45" s="931" t="s">
        <v>326</v>
      </c>
      <c r="S45" s="932" t="s">
        <v>312</v>
      </c>
      <c r="T45" s="665" t="s">
        <v>1763</v>
      </c>
      <c r="U45" s="902"/>
      <c r="V45" s="902"/>
      <c r="W45" s="902"/>
      <c r="X45" s="902"/>
      <c r="Y45" s="902"/>
      <c r="Z45" s="902"/>
      <c r="AA45" s="902"/>
    </row>
    <row r="46" spans="2:27" ht="140.25" x14ac:dyDescent="0.25">
      <c r="B46" s="940"/>
      <c r="C46" s="923" t="s">
        <v>808</v>
      </c>
      <c r="D46" s="941" t="s">
        <v>808</v>
      </c>
      <c r="E46" s="937">
        <v>15999.880000000001</v>
      </c>
      <c r="F46" s="925">
        <f t="shared" si="0"/>
        <v>479996.4</v>
      </c>
      <c r="G46" s="937">
        <v>30</v>
      </c>
      <c r="H46" s="949" t="s">
        <v>116</v>
      </c>
      <c r="I46" s="927" t="s">
        <v>787</v>
      </c>
      <c r="J46" s="929" t="s">
        <v>781</v>
      </c>
      <c r="K46" s="927" t="s">
        <v>57</v>
      </c>
      <c r="L46" s="927" t="s">
        <v>934</v>
      </c>
      <c r="M46" s="927" t="s">
        <v>72</v>
      </c>
      <c r="N46" s="930">
        <f t="shared" si="1"/>
        <v>479996.4</v>
      </c>
      <c r="O46" s="930">
        <f t="shared" si="2"/>
        <v>479996.4</v>
      </c>
      <c r="P46" s="929" t="s">
        <v>30</v>
      </c>
      <c r="Q46" s="929" t="s">
        <v>724</v>
      </c>
      <c r="R46" s="931" t="s">
        <v>326</v>
      </c>
      <c r="S46" s="932" t="s">
        <v>312</v>
      </c>
      <c r="T46" s="665" t="s">
        <v>1763</v>
      </c>
      <c r="U46" s="902"/>
      <c r="V46" s="902"/>
      <c r="W46" s="902"/>
      <c r="X46" s="902"/>
      <c r="Y46" s="902"/>
      <c r="Z46" s="902"/>
      <c r="AA46" s="902"/>
    </row>
    <row r="47" spans="2:27" s="902" customFormat="1" ht="72" customHeight="1" x14ac:dyDescent="0.25">
      <c r="B47" s="940"/>
      <c r="C47" s="941" t="s">
        <v>809</v>
      </c>
      <c r="D47" s="941" t="s">
        <v>810</v>
      </c>
      <c r="E47" s="937">
        <v>55000.24</v>
      </c>
      <c r="F47" s="925">
        <f t="shared" si="0"/>
        <v>5500024</v>
      </c>
      <c r="G47" s="937">
        <v>100</v>
      </c>
      <c r="H47" s="950" t="s">
        <v>54</v>
      </c>
      <c r="I47" s="927" t="s">
        <v>787</v>
      </c>
      <c r="J47" s="929" t="s">
        <v>781</v>
      </c>
      <c r="K47" s="927" t="s">
        <v>57</v>
      </c>
      <c r="L47" s="927" t="s">
        <v>934</v>
      </c>
      <c r="M47" s="927" t="s">
        <v>72</v>
      </c>
      <c r="N47" s="930">
        <f t="shared" si="1"/>
        <v>5500024</v>
      </c>
      <c r="O47" s="930">
        <f t="shared" si="2"/>
        <v>5500024</v>
      </c>
      <c r="P47" s="929" t="s">
        <v>30</v>
      </c>
      <c r="Q47" s="929" t="s">
        <v>724</v>
      </c>
      <c r="R47" s="931" t="s">
        <v>326</v>
      </c>
      <c r="S47" s="932" t="s">
        <v>312</v>
      </c>
      <c r="T47" s="665" t="s">
        <v>1763</v>
      </c>
    </row>
    <row r="48" spans="2:27" s="902" customFormat="1" ht="57.75" customHeight="1" x14ac:dyDescent="0.25">
      <c r="B48" s="940"/>
      <c r="C48" s="941" t="s">
        <v>811</v>
      </c>
      <c r="D48" s="941" t="s">
        <v>811</v>
      </c>
      <c r="E48" s="937">
        <v>2000</v>
      </c>
      <c r="F48" s="925">
        <f t="shared" si="0"/>
        <v>800000</v>
      </c>
      <c r="G48" s="937">
        <v>400</v>
      </c>
      <c r="H48" s="950" t="s">
        <v>54</v>
      </c>
      <c r="I48" s="927" t="s">
        <v>787</v>
      </c>
      <c r="J48" s="929" t="s">
        <v>781</v>
      </c>
      <c r="K48" s="927" t="s">
        <v>57</v>
      </c>
      <c r="L48" s="927" t="s">
        <v>934</v>
      </c>
      <c r="M48" s="927" t="s">
        <v>72</v>
      </c>
      <c r="N48" s="930">
        <f t="shared" si="1"/>
        <v>800000</v>
      </c>
      <c r="O48" s="930">
        <f t="shared" si="2"/>
        <v>800000</v>
      </c>
      <c r="P48" s="929" t="s">
        <v>30</v>
      </c>
      <c r="Q48" s="929" t="s">
        <v>724</v>
      </c>
      <c r="R48" s="931" t="s">
        <v>326</v>
      </c>
      <c r="S48" s="932" t="s">
        <v>312</v>
      </c>
      <c r="T48" s="665" t="s">
        <v>1763</v>
      </c>
    </row>
    <row r="49" spans="2:27" s="902" customFormat="1" ht="63.75" customHeight="1" x14ac:dyDescent="0.25">
      <c r="B49" s="962"/>
      <c r="C49" s="966" t="s">
        <v>865</v>
      </c>
      <c r="D49" s="966" t="s">
        <v>865</v>
      </c>
      <c r="E49" s="937">
        <v>183636000</v>
      </c>
      <c r="F49" s="925">
        <f t="shared" si="0"/>
        <v>183636000</v>
      </c>
      <c r="G49" s="964">
        <v>1</v>
      </c>
      <c r="H49" s="965" t="s">
        <v>73</v>
      </c>
      <c r="I49" s="967" t="s">
        <v>938</v>
      </c>
      <c r="J49" s="912" t="s">
        <v>781</v>
      </c>
      <c r="K49" s="913" t="s">
        <v>57</v>
      </c>
      <c r="L49" s="995" t="s">
        <v>939</v>
      </c>
      <c r="M49" s="913" t="s">
        <v>72</v>
      </c>
      <c r="N49" s="930">
        <f t="shared" si="1"/>
        <v>183636000</v>
      </c>
      <c r="O49" s="930">
        <f t="shared" si="2"/>
        <v>183636000</v>
      </c>
      <c r="P49" s="912" t="s">
        <v>30</v>
      </c>
      <c r="Q49" s="912" t="s">
        <v>724</v>
      </c>
      <c r="R49" s="905" t="s">
        <v>863</v>
      </c>
      <c r="S49" s="932" t="s">
        <v>312</v>
      </c>
      <c r="T49" s="665" t="s">
        <v>1769</v>
      </c>
    </row>
    <row r="50" spans="2:27" s="902" customFormat="1" ht="50.25" customHeight="1" x14ac:dyDescent="0.25">
      <c r="B50" s="962"/>
      <c r="C50" s="966" t="s">
        <v>865</v>
      </c>
      <c r="D50" s="966" t="s">
        <v>865</v>
      </c>
      <c r="E50" s="937">
        <v>734544000</v>
      </c>
      <c r="F50" s="925">
        <f t="shared" si="0"/>
        <v>734544000</v>
      </c>
      <c r="G50" s="964">
        <v>1</v>
      </c>
      <c r="H50" s="965" t="s">
        <v>73</v>
      </c>
      <c r="I50" s="967" t="s">
        <v>938</v>
      </c>
      <c r="J50" s="912" t="s">
        <v>781</v>
      </c>
      <c r="K50" s="913" t="s">
        <v>57</v>
      </c>
      <c r="L50" s="995" t="s">
        <v>940</v>
      </c>
      <c r="M50" s="913" t="s">
        <v>72</v>
      </c>
      <c r="N50" s="930">
        <f t="shared" si="1"/>
        <v>734544000</v>
      </c>
      <c r="O50" s="930">
        <f t="shared" si="2"/>
        <v>734544000</v>
      </c>
      <c r="P50" s="912" t="s">
        <v>30</v>
      </c>
      <c r="Q50" s="912" t="s">
        <v>724</v>
      </c>
      <c r="R50" s="905" t="s">
        <v>863</v>
      </c>
      <c r="S50" s="932" t="s">
        <v>312</v>
      </c>
      <c r="T50" s="665" t="s">
        <v>1769</v>
      </c>
    </row>
    <row r="51" spans="2:27" x14ac:dyDescent="0.25">
      <c r="B51" s="902"/>
      <c r="C51" s="902"/>
      <c r="D51" s="902"/>
      <c r="E51" s="902"/>
      <c r="F51" s="968">
        <f>SUM(F7:F50)</f>
        <v>1231627205.2</v>
      </c>
      <c r="G51" s="902"/>
      <c r="H51" s="902"/>
      <c r="I51" s="902"/>
      <c r="J51" s="902"/>
      <c r="K51" s="902"/>
      <c r="L51" s="902"/>
      <c r="M51" s="902"/>
      <c r="N51" s="969">
        <f>SUM(N7:N50)</f>
        <v>1231627205.2</v>
      </c>
      <c r="O51" s="970">
        <f>SUM(O7:O50)</f>
        <v>1231627205.2</v>
      </c>
      <c r="P51" s="902"/>
      <c r="Q51" s="902"/>
      <c r="R51" s="902"/>
      <c r="S51" s="902"/>
      <c r="T51" s="902"/>
      <c r="U51" s="902"/>
      <c r="V51" s="902"/>
      <c r="W51" s="902"/>
      <c r="X51" s="902"/>
      <c r="Y51" s="902"/>
      <c r="Z51" s="902"/>
      <c r="AA51" s="902"/>
    </row>
    <row r="52" spans="2:27" x14ac:dyDescent="0.25">
      <c r="B52" s="902"/>
      <c r="C52" s="902"/>
      <c r="D52" s="902"/>
      <c r="E52" s="902"/>
      <c r="F52" s="902"/>
      <c r="G52" s="902"/>
      <c r="H52" s="902"/>
      <c r="I52" s="902"/>
      <c r="J52" s="902"/>
      <c r="K52" s="902"/>
      <c r="L52" s="902"/>
      <c r="M52" s="902"/>
      <c r="N52" s="970"/>
      <c r="O52" s="902"/>
      <c r="P52" s="902"/>
      <c r="Q52" s="902"/>
      <c r="R52" s="902"/>
      <c r="S52" s="902"/>
      <c r="T52" s="902"/>
      <c r="U52" s="902"/>
      <c r="V52" s="902"/>
      <c r="W52" s="902"/>
      <c r="X52" s="902"/>
      <c r="Y52" s="902"/>
      <c r="Z52" s="902"/>
      <c r="AA52" s="902"/>
    </row>
    <row r="53" spans="2:27" ht="16.5" x14ac:dyDescent="0.3">
      <c r="B53" s="1695"/>
      <c r="C53" s="1756" t="s">
        <v>922</v>
      </c>
      <c r="D53" s="1784"/>
      <c r="E53" s="971"/>
      <c r="F53" s="903"/>
      <c r="G53" s="903"/>
      <c r="H53" s="903"/>
      <c r="I53" s="972" t="s">
        <v>328</v>
      </c>
      <c r="J53" s="1760" t="s">
        <v>929</v>
      </c>
      <c r="K53" s="1760"/>
      <c r="L53" s="1760"/>
      <c r="M53" s="973"/>
      <c r="N53" s="902"/>
      <c r="O53" s="902"/>
      <c r="P53" s="902"/>
      <c r="Q53" s="902"/>
      <c r="R53" s="902"/>
      <c r="S53" s="902"/>
      <c r="T53" s="902"/>
      <c r="U53" s="902"/>
      <c r="V53" s="902"/>
      <c r="W53" s="902"/>
      <c r="X53" s="902"/>
      <c r="Y53" s="902"/>
      <c r="Z53" s="902"/>
      <c r="AA53" s="902"/>
    </row>
    <row r="54" spans="2:27" ht="16.5" x14ac:dyDescent="0.3">
      <c r="B54" s="1695"/>
      <c r="C54" s="1758"/>
      <c r="D54" s="1759"/>
      <c r="E54" s="971"/>
      <c r="F54" s="903"/>
      <c r="G54" s="903"/>
      <c r="H54" s="903"/>
      <c r="I54" s="974"/>
      <c r="J54" s="1761" t="s">
        <v>928</v>
      </c>
      <c r="K54" s="1761"/>
      <c r="L54" s="1761"/>
      <c r="M54" s="1761"/>
      <c r="N54" s="902"/>
      <c r="O54" s="902"/>
      <c r="P54" s="902"/>
      <c r="Q54" s="902"/>
      <c r="R54" s="902"/>
      <c r="S54" s="902"/>
      <c r="T54" s="902"/>
      <c r="U54" s="902"/>
      <c r="V54" s="902"/>
      <c r="W54" s="902"/>
      <c r="X54" s="902"/>
      <c r="Y54" s="902"/>
      <c r="Z54" s="902"/>
      <c r="AA54" s="902"/>
    </row>
    <row r="55" spans="2:27" ht="15.75" x14ac:dyDescent="0.3">
      <c r="B55" s="903"/>
      <c r="C55" s="904"/>
      <c r="D55" s="903"/>
      <c r="E55" s="903"/>
      <c r="F55" s="903"/>
      <c r="G55" s="903"/>
      <c r="H55" s="903"/>
      <c r="I55" s="975"/>
      <c r="J55" s="975"/>
      <c r="K55" s="975"/>
      <c r="L55" s="975"/>
      <c r="M55" s="975"/>
      <c r="N55" s="976"/>
      <c r="O55" s="902"/>
      <c r="P55" s="902"/>
      <c r="Q55" s="902"/>
      <c r="R55" s="902"/>
      <c r="S55" s="902"/>
      <c r="T55" s="902"/>
      <c r="U55" s="902"/>
      <c r="V55" s="902"/>
      <c r="W55" s="902"/>
      <c r="X55" s="902"/>
      <c r="Y55" s="902"/>
      <c r="Z55" s="902"/>
      <c r="AA55" s="902"/>
    </row>
    <row r="56" spans="2:27" ht="45" x14ac:dyDescent="0.25">
      <c r="B56" s="907" t="s">
        <v>866</v>
      </c>
      <c r="C56" s="908" t="s">
        <v>870</v>
      </c>
      <c r="D56" s="908" t="s">
        <v>869</v>
      </c>
      <c r="E56" s="902"/>
      <c r="F56" s="902"/>
      <c r="G56" s="902"/>
      <c r="H56" s="902"/>
      <c r="I56" s="977"/>
      <c r="J56" s="977"/>
      <c r="K56" s="977"/>
      <c r="L56" s="977"/>
      <c r="M56" s="977"/>
      <c r="N56" s="902"/>
      <c r="O56" s="902"/>
      <c r="P56" s="902"/>
      <c r="Q56" s="902"/>
      <c r="R56" s="902"/>
      <c r="S56" s="902"/>
      <c r="T56" s="902"/>
      <c r="U56" s="902"/>
      <c r="V56" s="902"/>
      <c r="W56" s="902"/>
      <c r="X56" s="902"/>
      <c r="Y56" s="902"/>
      <c r="Z56" s="902"/>
      <c r="AA56" s="902"/>
    </row>
    <row r="57" spans="2:27" ht="30" x14ac:dyDescent="0.25">
      <c r="B57" s="978" t="s">
        <v>767</v>
      </c>
      <c r="C57" s="1243">
        <f>SUM(N7:N9)</f>
        <v>6500000</v>
      </c>
      <c r="D57" s="907"/>
      <c r="E57" s="902"/>
      <c r="F57" s="902"/>
      <c r="G57" s="902"/>
      <c r="H57" s="902"/>
      <c r="I57" s="977"/>
      <c r="J57" s="977"/>
      <c r="K57" s="977"/>
      <c r="L57" s="977"/>
      <c r="M57" s="977"/>
      <c r="N57" s="902"/>
      <c r="O57" s="902"/>
      <c r="P57" s="902"/>
      <c r="Q57" s="902"/>
      <c r="R57" s="902"/>
      <c r="S57" s="902"/>
      <c r="T57" s="902"/>
      <c r="U57" s="902"/>
      <c r="V57" s="902"/>
      <c r="W57" s="902"/>
      <c r="X57" s="902"/>
      <c r="Y57" s="902"/>
      <c r="Z57" s="902"/>
      <c r="AA57" s="902"/>
    </row>
    <row r="58" spans="2:27" ht="30" x14ac:dyDescent="0.25">
      <c r="B58" s="978" t="s">
        <v>755</v>
      </c>
      <c r="C58" s="1085">
        <f>SUM(N10:N17)</f>
        <v>35840000</v>
      </c>
      <c r="D58" s="906"/>
      <c r="E58" s="902"/>
      <c r="F58" s="902"/>
      <c r="G58" s="902"/>
      <c r="H58" s="902"/>
      <c r="I58" s="977"/>
      <c r="J58" s="977"/>
      <c r="K58" s="977"/>
      <c r="L58" s="977"/>
      <c r="M58" s="977"/>
      <c r="N58" s="682"/>
      <c r="O58" s="682"/>
      <c r="P58" s="682"/>
      <c r="Q58" s="682"/>
      <c r="R58" s="682"/>
      <c r="S58" s="682"/>
      <c r="T58" s="682"/>
      <c r="U58" s="682"/>
      <c r="V58" s="682"/>
      <c r="W58" s="682"/>
      <c r="X58" s="682"/>
      <c r="Y58" s="682"/>
      <c r="Z58" s="682"/>
      <c r="AA58" s="682"/>
    </row>
    <row r="59" spans="2:27" ht="45" x14ac:dyDescent="0.25">
      <c r="B59" s="978" t="s">
        <v>2019</v>
      </c>
      <c r="C59" s="979">
        <f>SUM(N18)</f>
        <v>40000000</v>
      </c>
      <c r="D59" s="906"/>
      <c r="E59" s="902"/>
      <c r="F59" s="902"/>
      <c r="G59" s="902"/>
      <c r="H59" s="902"/>
      <c r="I59" s="977"/>
      <c r="J59" s="977"/>
      <c r="K59" s="977"/>
      <c r="L59" s="977"/>
      <c r="M59" s="977"/>
      <c r="N59" s="682"/>
      <c r="O59" s="682"/>
      <c r="P59" s="682"/>
      <c r="Q59" s="682"/>
      <c r="R59" s="682"/>
      <c r="S59" s="682"/>
      <c r="T59" s="682"/>
      <c r="U59" s="682"/>
      <c r="V59" s="682"/>
      <c r="W59" s="682"/>
      <c r="X59" s="682"/>
      <c r="Y59" s="682"/>
      <c r="Z59" s="682"/>
      <c r="AA59" s="682"/>
    </row>
    <row r="60" spans="2:27" ht="45" x14ac:dyDescent="0.25">
      <c r="B60" s="978" t="s">
        <v>2020</v>
      </c>
      <c r="C60" s="979">
        <f>SUM(N19:N23)</f>
        <v>24568396</v>
      </c>
      <c r="D60" s="906"/>
      <c r="E60" s="902"/>
      <c r="F60" s="902"/>
      <c r="G60" s="902"/>
      <c r="H60" s="902"/>
      <c r="I60" s="977"/>
      <c r="J60" s="977"/>
      <c r="K60" s="977"/>
      <c r="L60" s="977"/>
      <c r="M60" s="977"/>
      <c r="N60" s="682"/>
      <c r="O60" s="682"/>
      <c r="P60" s="682"/>
      <c r="Q60" s="682"/>
      <c r="R60" s="682"/>
      <c r="S60" s="682"/>
      <c r="T60" s="682"/>
      <c r="U60" s="682"/>
      <c r="V60" s="682"/>
      <c r="W60" s="682"/>
      <c r="X60" s="682"/>
      <c r="Y60" s="682"/>
      <c r="Z60" s="682"/>
      <c r="AA60" s="682"/>
    </row>
    <row r="61" spans="2:27" ht="30" x14ac:dyDescent="0.25">
      <c r="B61" s="978" t="s">
        <v>937</v>
      </c>
      <c r="C61" s="979">
        <f>SUM(N24)</f>
        <v>1000000</v>
      </c>
      <c r="D61" s="906"/>
      <c r="E61" s="902"/>
      <c r="F61" s="902"/>
      <c r="G61" s="902"/>
      <c r="H61" s="902"/>
      <c r="I61" s="977"/>
      <c r="J61" s="977"/>
      <c r="K61" s="977"/>
      <c r="L61" s="977"/>
      <c r="M61" s="977"/>
      <c r="N61" s="682"/>
      <c r="O61" s="682"/>
      <c r="P61" s="682"/>
      <c r="Q61" s="682"/>
      <c r="R61" s="682"/>
      <c r="S61" s="682"/>
      <c r="T61" s="682"/>
      <c r="U61" s="682"/>
      <c r="V61" s="682"/>
      <c r="W61" s="682"/>
      <c r="X61" s="682"/>
      <c r="Y61" s="682"/>
      <c r="Z61" s="682"/>
      <c r="AA61" s="682"/>
    </row>
    <row r="62" spans="2:27" ht="45" x14ac:dyDescent="0.25">
      <c r="B62" s="1096" t="s">
        <v>1702</v>
      </c>
      <c r="C62" s="979">
        <f>SUM(N25)</f>
        <v>3000000</v>
      </c>
      <c r="D62" s="906"/>
      <c r="E62" s="902"/>
      <c r="F62" s="902"/>
      <c r="G62" s="902"/>
      <c r="H62" s="902"/>
      <c r="I62" s="977"/>
      <c r="J62" s="977"/>
      <c r="K62" s="977"/>
      <c r="L62" s="977"/>
      <c r="M62" s="977"/>
      <c r="N62" s="682"/>
      <c r="O62" s="682"/>
      <c r="P62" s="682"/>
      <c r="Q62" s="682"/>
      <c r="R62" s="682"/>
      <c r="S62" s="682"/>
      <c r="T62" s="682"/>
      <c r="U62" s="682"/>
      <c r="V62" s="682"/>
      <c r="W62" s="682"/>
      <c r="X62" s="682"/>
      <c r="Y62" s="682"/>
      <c r="Z62" s="682"/>
      <c r="AA62" s="682"/>
    </row>
    <row r="63" spans="2:27" ht="45" x14ac:dyDescent="0.25">
      <c r="B63" s="1096" t="s">
        <v>932</v>
      </c>
      <c r="C63" s="979">
        <f>SUM(N26)</f>
        <v>550304</v>
      </c>
      <c r="D63" s="906"/>
      <c r="E63" s="902"/>
      <c r="F63" s="902"/>
      <c r="G63" s="902"/>
      <c r="H63" s="902"/>
      <c r="I63" s="977"/>
      <c r="J63" s="977"/>
      <c r="K63" s="977"/>
      <c r="L63" s="977"/>
      <c r="M63" s="977"/>
      <c r="N63" s="682"/>
      <c r="O63" s="682"/>
      <c r="P63" s="682"/>
      <c r="Q63" s="682"/>
      <c r="R63" s="682"/>
      <c r="S63" s="682"/>
      <c r="T63" s="682"/>
      <c r="U63" s="682"/>
      <c r="V63" s="682"/>
      <c r="W63" s="682"/>
      <c r="X63" s="682"/>
      <c r="Y63" s="682"/>
      <c r="Z63" s="682"/>
      <c r="AA63" s="682"/>
    </row>
    <row r="64" spans="2:27" s="902" customFormat="1" ht="30" x14ac:dyDescent="0.25">
      <c r="B64" s="1096" t="s">
        <v>753</v>
      </c>
      <c r="C64" s="979">
        <f>SUM(N28)</f>
        <v>1200000</v>
      </c>
      <c r="D64" s="906"/>
      <c r="I64" s="977"/>
      <c r="J64" s="977"/>
      <c r="K64" s="977"/>
      <c r="L64" s="977"/>
      <c r="M64" s="977"/>
    </row>
    <row r="65" spans="2:27" s="902" customFormat="1" ht="30" x14ac:dyDescent="0.25">
      <c r="B65" s="1096" t="s">
        <v>772</v>
      </c>
      <c r="C65" s="979">
        <f>SUM(N27)</f>
        <v>3600000</v>
      </c>
      <c r="D65" s="906"/>
      <c r="I65" s="977"/>
      <c r="J65" s="977"/>
      <c r="K65" s="977"/>
      <c r="L65" s="977"/>
      <c r="M65" s="977"/>
    </row>
    <row r="66" spans="2:27" s="902" customFormat="1" ht="30" x14ac:dyDescent="0.25">
      <c r="B66" s="978" t="s">
        <v>2021</v>
      </c>
      <c r="C66" s="979">
        <v>197188505</v>
      </c>
      <c r="D66" s="906"/>
      <c r="I66" s="977"/>
      <c r="J66" s="977"/>
      <c r="K66" s="977"/>
      <c r="L66" s="977"/>
      <c r="M66" s="977"/>
    </row>
    <row r="67" spans="2:27" x14ac:dyDescent="0.25">
      <c r="B67" s="978" t="s">
        <v>939</v>
      </c>
      <c r="C67" s="979">
        <f>SUM(O49)</f>
        <v>183636000</v>
      </c>
      <c r="D67" s="906"/>
      <c r="E67" s="902"/>
      <c r="F67" s="902"/>
      <c r="G67" s="902"/>
      <c r="H67" s="902"/>
      <c r="I67" s="977"/>
      <c r="J67" s="977"/>
      <c r="K67" s="977"/>
      <c r="L67" s="977"/>
      <c r="M67" s="977"/>
      <c r="N67" s="682"/>
      <c r="O67" s="682"/>
      <c r="P67" s="682"/>
      <c r="Q67" s="682"/>
      <c r="R67" s="682"/>
      <c r="S67" s="682"/>
      <c r="T67" s="682"/>
      <c r="U67" s="682"/>
      <c r="V67" s="682"/>
      <c r="W67" s="682"/>
      <c r="X67" s="682"/>
      <c r="Y67" s="682"/>
      <c r="Z67" s="682"/>
      <c r="AA67" s="682"/>
    </row>
    <row r="68" spans="2:27" x14ac:dyDescent="0.25">
      <c r="B68" s="978" t="s">
        <v>940</v>
      </c>
      <c r="C68" s="911">
        <f>SUM(N50)</f>
        <v>734544000</v>
      </c>
      <c r="D68" s="906"/>
      <c r="E68" s="902"/>
      <c r="F68" s="902"/>
      <c r="G68" s="902"/>
      <c r="H68" s="902"/>
      <c r="I68" s="977"/>
      <c r="J68" s="977"/>
      <c r="K68" s="977"/>
      <c r="L68" s="977"/>
      <c r="M68" s="977"/>
      <c r="N68" s="682"/>
      <c r="O68" s="682"/>
      <c r="P68" s="682"/>
      <c r="Q68" s="682"/>
      <c r="R68" s="682"/>
      <c r="S68" s="682"/>
      <c r="T68" s="682"/>
      <c r="U68" s="682"/>
      <c r="V68" s="682"/>
      <c r="W68" s="682"/>
      <c r="X68" s="682"/>
      <c r="Y68" s="682"/>
      <c r="Z68" s="682"/>
      <c r="AA68" s="682"/>
    </row>
    <row r="69" spans="2:27" ht="18.75" x14ac:dyDescent="0.25">
      <c r="B69" s="909" t="s">
        <v>758</v>
      </c>
      <c r="C69" s="910">
        <f>SUM(C57:C68)</f>
        <v>1231627205</v>
      </c>
      <c r="D69" s="906"/>
      <c r="E69" s="902"/>
      <c r="F69" s="902"/>
      <c r="G69" s="902"/>
      <c r="H69" s="902"/>
      <c r="I69" s="902"/>
      <c r="J69" s="902"/>
      <c r="K69" s="902"/>
      <c r="L69" s="902"/>
      <c r="M69" s="902"/>
      <c r="N69" s="682"/>
      <c r="O69" s="682"/>
      <c r="P69" s="682"/>
      <c r="Q69" s="682"/>
      <c r="R69" s="682"/>
      <c r="S69" s="682"/>
      <c r="T69" s="682"/>
      <c r="U69" s="682"/>
      <c r="V69" s="682"/>
      <c r="W69" s="682"/>
      <c r="X69" s="682"/>
      <c r="Y69" s="682"/>
      <c r="Z69" s="682"/>
      <c r="AA69" s="682"/>
    </row>
  </sheetData>
  <protectedRanges>
    <protectedRange sqref="P48:Q48" name="Rango1_1_1_1_2_1"/>
    <protectedRange sqref="R48" name="Rango1_1_1_9_1"/>
    <protectedRange sqref="P49:Q49" name="Rango1_1_1_2_1"/>
    <protectedRange sqref="R49" name="Rango1_1_1_9_1_1"/>
    <protectedRange sqref="P50:Q50" name="Rango1_1_1_1_5"/>
    <protectedRange sqref="R50" name="Rango1_1_1_9_1_2"/>
  </protectedRanges>
  <sortState ref="B7:T52">
    <sortCondition ref="L7:L52"/>
  </sortState>
  <mergeCells count="17">
    <mergeCell ref="B53:B54"/>
    <mergeCell ref="C53:D54"/>
    <mergeCell ref="J53:L53"/>
    <mergeCell ref="J54:M54"/>
    <mergeCell ref="B1:B5"/>
    <mergeCell ref="C1:E5"/>
    <mergeCell ref="R1:S5"/>
    <mergeCell ref="F2:F3"/>
    <mergeCell ref="G2:H2"/>
    <mergeCell ref="P2:P3"/>
    <mergeCell ref="G3:H3"/>
    <mergeCell ref="G4:H4"/>
    <mergeCell ref="G5:H5"/>
    <mergeCell ref="G1:H1"/>
    <mergeCell ref="I1:I5"/>
    <mergeCell ref="J1:J5"/>
    <mergeCell ref="K1:O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election activeCell="C19" sqref="C19"/>
    </sheetView>
  </sheetViews>
  <sheetFormatPr baseColWidth="10" defaultRowHeight="15" x14ac:dyDescent="0.25"/>
  <cols>
    <col min="1" max="1" width="11.42578125" style="902"/>
    <col min="2" max="2" width="32.5703125" customWidth="1"/>
    <col min="3" max="3" width="39.140625" customWidth="1"/>
  </cols>
  <sheetData>
    <row r="1" spans="2:3" ht="18.75" x14ac:dyDescent="0.3">
      <c r="B1" s="1451" t="s">
        <v>2420</v>
      </c>
    </row>
    <row r="2" spans="2:3" s="902" customFormat="1" ht="18.75" x14ac:dyDescent="0.3">
      <c r="B2" s="1451" t="s">
        <v>2421</v>
      </c>
    </row>
    <row r="3" spans="2:3" s="902" customFormat="1" ht="15.75" thickBot="1" x14ac:dyDescent="0.3"/>
    <row r="4" spans="2:3" ht="16.5" thickBot="1" x14ac:dyDescent="0.3">
      <c r="B4" s="1442" t="s">
        <v>2410</v>
      </c>
      <c r="C4" s="1443">
        <v>479726680.24000001</v>
      </c>
    </row>
    <row r="5" spans="2:3" ht="32.25" thickBot="1" x14ac:dyDescent="0.3">
      <c r="B5" s="1442" t="s">
        <v>2411</v>
      </c>
      <c r="C5" s="1444">
        <v>479726680.24000001</v>
      </c>
    </row>
    <row r="6" spans="2:3" ht="16.5" thickBot="1" x14ac:dyDescent="0.3">
      <c r="B6" s="1442" t="s">
        <v>2412</v>
      </c>
      <c r="C6" s="1444">
        <v>58939201.539999999</v>
      </c>
    </row>
    <row r="7" spans="2:3" ht="32.25" thickBot="1" x14ac:dyDescent="0.3">
      <c r="B7" s="1442" t="s">
        <v>2413</v>
      </c>
      <c r="C7" s="1444">
        <v>633395103.20000005</v>
      </c>
    </row>
    <row r="8" spans="2:3" ht="16.5" thickBot="1" x14ac:dyDescent="0.3">
      <c r="B8" s="1442" t="s">
        <v>2414</v>
      </c>
      <c r="C8" s="1444">
        <v>29519310.640000001</v>
      </c>
    </row>
    <row r="9" spans="2:3" ht="32.25" thickBot="1" x14ac:dyDescent="0.3">
      <c r="B9" s="1442" t="s">
        <v>2415</v>
      </c>
      <c r="C9" s="1444">
        <v>2571854752.5500002</v>
      </c>
    </row>
    <row r="10" spans="2:3" ht="32.25" thickBot="1" x14ac:dyDescent="0.3">
      <c r="B10" s="1442" t="s">
        <v>2416</v>
      </c>
      <c r="C10" s="1444">
        <v>917362137.57000005</v>
      </c>
    </row>
    <row r="11" spans="2:3" ht="32.25" thickBot="1" x14ac:dyDescent="0.3">
      <c r="B11" s="1442" t="s">
        <v>2417</v>
      </c>
      <c r="C11" s="1444">
        <v>74196178.769999996</v>
      </c>
    </row>
    <row r="12" spans="2:3" ht="32.25" thickBot="1" x14ac:dyDescent="0.3">
      <c r="B12" s="1445" t="s">
        <v>2418</v>
      </c>
      <c r="C12" s="1444">
        <v>380355026.25999999</v>
      </c>
    </row>
    <row r="13" spans="2:3" ht="32.25" thickBot="1" x14ac:dyDescent="0.3">
      <c r="B13" s="1446" t="s">
        <v>2419</v>
      </c>
      <c r="C13" s="1452">
        <v>5625055068</v>
      </c>
    </row>
    <row r="15" spans="2:3" ht="15.75" thickBot="1" x14ac:dyDescent="0.3"/>
    <row r="16" spans="2:3" ht="21" customHeight="1" thickBot="1" x14ac:dyDescent="0.3">
      <c r="B16" s="1785" t="s">
        <v>2422</v>
      </c>
      <c r="C16" s="1786"/>
    </row>
    <row r="17" spans="2:3" ht="32.25" thickBot="1" x14ac:dyDescent="0.3">
      <c r="B17" s="1453" t="s">
        <v>2423</v>
      </c>
      <c r="C17" s="1454">
        <v>809165217</v>
      </c>
    </row>
    <row r="18" spans="2:3" ht="32.25" thickBot="1" x14ac:dyDescent="0.3">
      <c r="B18" s="1453" t="s">
        <v>2424</v>
      </c>
      <c r="C18" s="1444">
        <v>227220732</v>
      </c>
    </row>
    <row r="19" spans="2:3" ht="16.5" thickBot="1" x14ac:dyDescent="0.3">
      <c r="B19" s="1446" t="s">
        <v>2425</v>
      </c>
      <c r="C19" s="1452">
        <f>SUM(C17+C18)</f>
        <v>1036385949</v>
      </c>
    </row>
  </sheetData>
  <mergeCells count="1">
    <mergeCell ref="B16:C1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topLeftCell="J11" workbookViewId="0">
      <selection activeCell="O18" sqref="O18"/>
    </sheetView>
  </sheetViews>
  <sheetFormatPr baseColWidth="10" defaultRowHeight="15" x14ac:dyDescent="0.25"/>
  <cols>
    <col min="1" max="1" width="17.28515625" style="902" customWidth="1"/>
    <col min="2" max="2" width="26.28515625" style="902" customWidth="1"/>
    <col min="3" max="3" width="14.140625" style="902" customWidth="1"/>
    <col min="4" max="4" width="10.5703125" style="902" customWidth="1"/>
    <col min="5" max="5" width="14.28515625" style="902" customWidth="1"/>
    <col min="6" max="6" width="12.28515625" style="902" customWidth="1"/>
    <col min="7" max="7" width="13.140625" style="902" customWidth="1"/>
    <col min="8" max="8" width="12.140625" style="902" customWidth="1"/>
    <col min="9" max="9" width="12.85546875" style="902" customWidth="1"/>
    <col min="10" max="10" width="11.28515625" style="902" customWidth="1"/>
    <col min="11" max="11" width="12.28515625" style="902" customWidth="1"/>
    <col min="12" max="12" width="12.42578125" style="902" customWidth="1"/>
    <col min="13" max="13" width="14.85546875" style="902" customWidth="1"/>
    <col min="14" max="14" width="12.7109375" style="902" customWidth="1"/>
    <col min="15" max="15" width="11.42578125" style="902" customWidth="1"/>
    <col min="16" max="16" width="13" style="902" customWidth="1"/>
    <col min="17" max="17" width="12.5703125" style="902" customWidth="1"/>
    <col min="18" max="18" width="13.5703125" style="902" customWidth="1"/>
    <col min="19" max="19" width="13.42578125" style="902" customWidth="1"/>
    <col min="20" max="20" width="13.28515625" style="902" customWidth="1"/>
    <col min="21" max="21" width="11.5703125" style="902" customWidth="1"/>
    <col min="22" max="22" width="15" style="902" customWidth="1"/>
    <col min="23" max="16384" width="11.42578125" style="902"/>
  </cols>
  <sheetData>
    <row r="1" spans="1:25" ht="22.5" customHeight="1" x14ac:dyDescent="0.25">
      <c r="A1" s="1564" t="s">
        <v>1724</v>
      </c>
      <c r="B1" s="1564"/>
      <c r="C1" s="1564"/>
      <c r="D1" s="1564"/>
      <c r="E1" s="1564"/>
      <c r="F1" s="1564"/>
      <c r="G1" s="1564"/>
      <c r="H1" s="1564"/>
      <c r="I1" s="1564"/>
      <c r="J1" s="1564"/>
      <c r="K1" s="1564"/>
      <c r="L1" s="1564"/>
      <c r="M1" s="1564"/>
      <c r="N1" s="1564"/>
      <c r="O1" s="1564"/>
      <c r="P1" s="1564"/>
      <c r="Q1" s="1564"/>
      <c r="R1" s="1564"/>
      <c r="S1" s="1564"/>
      <c r="T1" s="1564"/>
      <c r="U1" s="1564"/>
      <c r="V1" s="1564"/>
    </row>
    <row r="2" spans="1:25" ht="22.5" customHeight="1" x14ac:dyDescent="0.25">
      <c r="A2" s="1564" t="s">
        <v>2315</v>
      </c>
      <c r="B2" s="1564"/>
      <c r="C2" s="1564"/>
      <c r="D2" s="1564"/>
      <c r="E2" s="1564"/>
      <c r="F2" s="1564"/>
      <c r="G2" s="1564"/>
      <c r="H2" s="1564"/>
      <c r="I2" s="1564"/>
      <c r="J2" s="1564"/>
      <c r="K2" s="1564"/>
      <c r="L2" s="1564"/>
      <c r="M2" s="1564"/>
      <c r="N2" s="1564"/>
      <c r="O2" s="1564"/>
      <c r="P2" s="1564"/>
      <c r="Q2" s="1564"/>
      <c r="R2" s="1564"/>
      <c r="S2" s="1564"/>
      <c r="T2" s="1564"/>
      <c r="U2" s="1564"/>
      <c r="V2" s="1564"/>
    </row>
    <row r="3" spans="1:25" ht="22.5" customHeight="1" x14ac:dyDescent="0.25">
      <c r="W3" s="601"/>
      <c r="X3" s="601"/>
      <c r="Y3" s="601"/>
    </row>
    <row r="4" spans="1:25" ht="22.5" customHeight="1" x14ac:dyDescent="0.25">
      <c r="B4" s="1565" t="s">
        <v>1723</v>
      </c>
      <c r="C4" s="1567" t="s">
        <v>2299</v>
      </c>
      <c r="D4" s="1568"/>
      <c r="E4" s="1568"/>
      <c r="F4" s="1568"/>
      <c r="G4" s="1568"/>
      <c r="H4" s="1568"/>
      <c r="I4" s="596"/>
      <c r="J4" s="596"/>
      <c r="K4" s="596"/>
      <c r="L4" s="596"/>
      <c r="M4" s="596"/>
      <c r="N4" s="596"/>
      <c r="O4" s="596"/>
      <c r="P4" s="596"/>
      <c r="Q4" s="596"/>
      <c r="R4" s="606"/>
      <c r="S4" s="606"/>
      <c r="T4" s="606"/>
      <c r="U4" s="606"/>
      <c r="V4" s="598"/>
      <c r="W4" s="597"/>
      <c r="X4" s="597"/>
      <c r="Y4" s="601"/>
    </row>
    <row r="5" spans="1:25" ht="54" customHeight="1" x14ac:dyDescent="0.25">
      <c r="B5" s="1566"/>
      <c r="C5" s="608" t="s">
        <v>754</v>
      </c>
      <c r="D5" s="608" t="s">
        <v>769</v>
      </c>
      <c r="E5" s="608" t="s">
        <v>868</v>
      </c>
      <c r="F5" s="608" t="s">
        <v>943</v>
      </c>
      <c r="G5" s="608" t="s">
        <v>755</v>
      </c>
      <c r="H5" s="608" t="s">
        <v>753</v>
      </c>
      <c r="I5" s="608" t="s">
        <v>1702</v>
      </c>
      <c r="J5" s="609" t="s">
        <v>2403</v>
      </c>
      <c r="K5" s="609" t="s">
        <v>905</v>
      </c>
      <c r="L5" s="609" t="s">
        <v>762</v>
      </c>
      <c r="M5" s="1250" t="s">
        <v>1715</v>
      </c>
      <c r="N5" s="1250" t="s">
        <v>930</v>
      </c>
      <c r="O5" s="609" t="s">
        <v>942</v>
      </c>
      <c r="P5" s="611" t="s">
        <v>1709</v>
      </c>
      <c r="Q5" s="612" t="s">
        <v>1710</v>
      </c>
      <c r="R5" s="612" t="s">
        <v>1711</v>
      </c>
      <c r="S5" s="1429" t="s">
        <v>768</v>
      </c>
      <c r="T5" s="612" t="s">
        <v>941</v>
      </c>
      <c r="U5" s="613" t="s">
        <v>940</v>
      </c>
      <c r="V5" s="598" t="s">
        <v>2316</v>
      </c>
      <c r="W5" s="602"/>
      <c r="X5" s="607"/>
      <c r="Y5" s="607"/>
    </row>
    <row r="6" spans="1:25" ht="22.5" customHeight="1" x14ac:dyDescent="0.25">
      <c r="B6" s="614" t="s">
        <v>1693</v>
      </c>
      <c r="C6" s="615">
        <f>SUM('[1]QUIROFANOS Y SALA PARTOS '!C219)</f>
        <v>368614000</v>
      </c>
      <c r="D6" s="615">
        <f>SUM('QUIROFANOS Y SALA PARTOS '!C221)</f>
        <v>3360000</v>
      </c>
      <c r="E6" s="911">
        <f>SUM('QUIROFANOS Y SALA PARTOS '!C222)</f>
        <v>435622400</v>
      </c>
      <c r="F6" s="615"/>
      <c r="G6" s="615">
        <f>SUM('QUIROFANOS Y SALA PARTOS '!C223)</f>
        <v>181389881</v>
      </c>
      <c r="H6" s="615">
        <f>SUM('QUIROFANOS Y SALA PARTOS '!C224)</f>
        <v>9850000</v>
      </c>
      <c r="I6" s="615"/>
      <c r="J6" s="614"/>
      <c r="K6" s="614"/>
      <c r="L6" s="614"/>
      <c r="M6" s="616"/>
      <c r="N6" s="614"/>
      <c r="O6" s="614"/>
      <c r="P6" s="614"/>
      <c r="Q6" s="614"/>
      <c r="R6" s="614"/>
      <c r="S6" s="614"/>
      <c r="T6" s="614"/>
      <c r="U6" s="616"/>
      <c r="V6" s="1234">
        <f t="shared" ref="V6:V17" si="0">SUM(C6:U6)</f>
        <v>998836281</v>
      </c>
      <c r="W6" s="617"/>
      <c r="X6" s="618"/>
      <c r="Y6" s="595"/>
    </row>
    <row r="7" spans="1:25" ht="22.5" customHeight="1" x14ac:dyDescent="0.25">
      <c r="B7" s="614" t="s">
        <v>1694</v>
      </c>
      <c r="C7" s="615">
        <f>SUM('URGENCIAS Y CONSULTA EXTERNA'!C58)</f>
        <v>519170052.39999998</v>
      </c>
      <c r="D7" s="615"/>
      <c r="E7" s="911">
        <f>SUM('URGENCIAS Y CONSULTA EXTERNA'!C59)</f>
        <v>74969000</v>
      </c>
      <c r="F7" s="615"/>
      <c r="G7" s="615">
        <f>SUM('URGENCIAS Y CONSULTA EXTERNA'!C60)</f>
        <v>181079960</v>
      </c>
      <c r="H7" s="615">
        <f>SUM('URGENCIAS Y CONSULTA EXTERNA'!C61)</f>
        <v>40400000</v>
      </c>
      <c r="I7" s="615"/>
      <c r="J7" s="615"/>
      <c r="K7" s="614"/>
      <c r="L7" s="614"/>
      <c r="M7" s="616"/>
      <c r="N7" s="616"/>
      <c r="O7" s="614"/>
      <c r="P7" s="614"/>
      <c r="Q7" s="614"/>
      <c r="R7" s="614"/>
      <c r="S7" s="614"/>
      <c r="T7" s="614"/>
      <c r="U7" s="616"/>
      <c r="V7" s="1234">
        <f t="shared" si="0"/>
        <v>815619012.39999998</v>
      </c>
      <c r="W7" s="617"/>
      <c r="X7" s="618"/>
      <c r="Y7" s="595"/>
    </row>
    <row r="8" spans="1:25" ht="22.5" customHeight="1" x14ac:dyDescent="0.25">
      <c r="B8" s="614" t="s">
        <v>1695</v>
      </c>
      <c r="C8" s="615"/>
      <c r="D8" s="615"/>
      <c r="E8" s="911"/>
      <c r="F8" s="615"/>
      <c r="G8" s="615">
        <f>SUM('SERVICIO FARMACEUTICO'!C41)</f>
        <v>36948880</v>
      </c>
      <c r="H8" s="615">
        <f>SUM('SERVICIO FARMACEUTICO'!C40)</f>
        <v>27586200</v>
      </c>
      <c r="I8" s="615"/>
      <c r="J8" s="614"/>
      <c r="K8" s="614"/>
      <c r="L8" s="614"/>
      <c r="M8" s="616"/>
      <c r="N8" s="616"/>
      <c r="O8" s="614"/>
      <c r="P8" s="614"/>
      <c r="Q8" s="614"/>
      <c r="R8" s="614"/>
      <c r="S8" s="614"/>
      <c r="T8" s="614"/>
      <c r="U8" s="616"/>
      <c r="V8" s="1234">
        <f t="shared" si="0"/>
        <v>64535080</v>
      </c>
      <c r="W8" s="617"/>
      <c r="X8" s="618"/>
      <c r="Y8" s="595"/>
    </row>
    <row r="9" spans="1:25" ht="22.5" customHeight="1" x14ac:dyDescent="0.25">
      <c r="B9" s="614" t="s">
        <v>1703</v>
      </c>
      <c r="C9" s="615"/>
      <c r="D9" s="615"/>
      <c r="E9" s="911"/>
      <c r="F9" s="615"/>
      <c r="G9" s="615">
        <f>SUM('CIOORDINACION UNIVERSITARIO'!C21)</f>
        <v>300000</v>
      </c>
      <c r="H9" s="615"/>
      <c r="I9" s="615">
        <f>SUM('CIOORDINACION UNIVERSITARIO'!C20)</f>
        <v>11300000</v>
      </c>
      <c r="J9" s="614"/>
      <c r="K9" s="614"/>
      <c r="L9" s="614"/>
      <c r="M9" s="616"/>
      <c r="N9" s="616"/>
      <c r="O9" s="614"/>
      <c r="P9" s="614"/>
      <c r="Q9" s="614"/>
      <c r="R9" s="614"/>
      <c r="S9" s="614"/>
      <c r="T9" s="614"/>
      <c r="U9" s="616"/>
      <c r="V9" s="1234">
        <f t="shared" si="0"/>
        <v>11600000</v>
      </c>
      <c r="W9" s="617"/>
      <c r="X9" s="618"/>
      <c r="Y9" s="595"/>
    </row>
    <row r="10" spans="1:25" ht="22.5" customHeight="1" x14ac:dyDescent="0.25">
      <c r="B10" s="629" t="s">
        <v>904</v>
      </c>
      <c r="C10" s="615"/>
      <c r="D10" s="615"/>
      <c r="E10" s="911"/>
      <c r="F10" s="615"/>
      <c r="G10" s="615">
        <f>SUM('SALUD OCUPACIONAL '!C47)</f>
        <v>1250000</v>
      </c>
      <c r="H10" s="615">
        <f>SUM('SALUD OCUPACIONAL '!C49)</f>
        <v>2050000</v>
      </c>
      <c r="I10" s="615">
        <f>SUM('SALUD OCUPACIONAL '!C45)</f>
        <v>95884656</v>
      </c>
      <c r="J10" s="614"/>
      <c r="K10" s="634">
        <f>SUM('SALUD OCUPACIONAL '!C46)</f>
        <v>1350000</v>
      </c>
      <c r="L10" s="1252">
        <f>SUM('SALUD OCUPACIONAL '!C51)</f>
        <v>263725670</v>
      </c>
      <c r="M10" s="635"/>
      <c r="N10" s="635"/>
      <c r="O10" s="636"/>
      <c r="P10" s="636"/>
      <c r="Q10" s="636"/>
      <c r="R10" s="636"/>
      <c r="S10" s="622"/>
      <c r="T10" s="622"/>
      <c r="U10" s="621"/>
      <c r="V10" s="1234">
        <f t="shared" si="0"/>
        <v>364260326</v>
      </c>
      <c r="W10" s="623"/>
      <c r="X10" s="618"/>
      <c r="Y10" s="595"/>
    </row>
    <row r="11" spans="1:25" ht="22.5" customHeight="1" x14ac:dyDescent="0.25">
      <c r="B11" s="629" t="s">
        <v>1696</v>
      </c>
      <c r="C11" s="615">
        <f>SUM('SOPORTE TERAPEUTICO '!C111)</f>
        <v>112800677.2</v>
      </c>
      <c r="D11" s="615">
        <f>SUM('SOPORTE TERAPEUTICO '!C112)</f>
        <v>14200000</v>
      </c>
      <c r="E11" s="630">
        <f>SUM('SOPORTE TERAPEUTICO '!C113)</f>
        <v>600000</v>
      </c>
      <c r="F11" s="615">
        <f>SUM('SOPORTE TERAPEUTICO '!C115)</f>
        <v>239570316.57699999</v>
      </c>
      <c r="G11" s="615">
        <f>SUM('SOPORTE TERAPEUTICO '!C116)</f>
        <v>115415763.21333332</v>
      </c>
      <c r="H11" s="615"/>
      <c r="I11" s="630"/>
      <c r="J11" s="631"/>
      <c r="K11" s="631"/>
      <c r="L11" s="631"/>
      <c r="M11" s="637">
        <f>SUM('SOPORTE TERAPEUTICO '!C114)</f>
        <v>700000000</v>
      </c>
      <c r="N11" s="637"/>
      <c r="O11" s="636"/>
      <c r="P11" s="636"/>
      <c r="Q11" s="636"/>
      <c r="R11" s="636"/>
      <c r="S11" s="622"/>
      <c r="T11" s="622"/>
      <c r="U11" s="621"/>
      <c r="V11" s="1234">
        <f t="shared" si="0"/>
        <v>1182586756.9903333</v>
      </c>
      <c r="W11" s="623"/>
      <c r="X11" s="618"/>
      <c r="Y11" s="595"/>
    </row>
    <row r="12" spans="1:25" ht="22.5" customHeight="1" x14ac:dyDescent="0.25">
      <c r="B12" s="629" t="s">
        <v>1697</v>
      </c>
      <c r="C12" s="615">
        <f>SUM('AYUDAS DIAGNOSTICAS '!B369+'AYUDAS DIAGNOSTICAS '!B377)</f>
        <v>1326260290</v>
      </c>
      <c r="D12" s="615"/>
      <c r="E12" s="630"/>
      <c r="F12" s="615">
        <f>SUM('AYUDAS DIAGNOSTICAS '!B363+'AYUDAS DIAGNOSTICAS '!B368+'AYUDAS DIAGNOSTICAS '!B375)</f>
        <v>3637567912.7599998</v>
      </c>
      <c r="G12" s="615">
        <f>SUM('AYUDAS DIAGNOSTICAS '!B371+'AYUDAS DIAGNOSTICAS '!B376)</f>
        <v>23004374</v>
      </c>
      <c r="H12" s="615"/>
      <c r="I12" s="630"/>
      <c r="J12" s="631"/>
      <c r="K12" s="631"/>
      <c r="L12" s="631"/>
      <c r="M12" s="635"/>
      <c r="N12" s="637">
        <f>SUM('AYUDAS DIAGNOSTICAS '!B364+'AYUDAS DIAGNOSTICAS '!B378)</f>
        <v>5156500</v>
      </c>
      <c r="O12" s="634">
        <f>SUM('AYUDAS DIAGNOSTICAS '!B370)</f>
        <v>10556675.600000001</v>
      </c>
      <c r="P12" s="634"/>
      <c r="Q12" s="634"/>
      <c r="R12" s="634"/>
      <c r="S12" s="619"/>
      <c r="T12" s="619"/>
      <c r="U12" s="624"/>
      <c r="V12" s="1234">
        <f t="shared" si="0"/>
        <v>5002545752.3600006</v>
      </c>
      <c r="W12" s="625"/>
      <c r="X12" s="618"/>
      <c r="Y12" s="595"/>
    </row>
    <row r="13" spans="1:25" ht="22.5" customHeight="1" x14ac:dyDescent="0.25">
      <c r="B13" s="629" t="s">
        <v>1698</v>
      </c>
      <c r="C13" s="615">
        <f>SUM('HOSPITALIZACION '!B224)</f>
        <v>1185100000</v>
      </c>
      <c r="D13" s="615">
        <f>SUM('HOSPITALIZACION '!B225)</f>
        <v>39500000</v>
      </c>
      <c r="E13" s="630"/>
      <c r="F13" s="615">
        <f>SUM('HOSPITALIZACION '!B226)</f>
        <v>14561400</v>
      </c>
      <c r="G13" s="615">
        <f>SUM('HOSPITALIZACION '!B223)</f>
        <v>120038396</v>
      </c>
      <c r="H13" s="630">
        <f>SUM('HOSPITALIZACION '!B227)</f>
        <v>39800000</v>
      </c>
      <c r="I13" s="630">
        <f>SUM('HOSPITALIZACION '!B228)</f>
        <v>350000</v>
      </c>
      <c r="J13" s="631"/>
      <c r="K13" s="631"/>
      <c r="L13" s="631"/>
      <c r="M13" s="638"/>
      <c r="N13" s="638"/>
      <c r="O13" s="634">
        <f>SUM('HOSPITALIZACION '!B222)</f>
        <v>57415000</v>
      </c>
      <c r="P13" s="634"/>
      <c r="Q13" s="634"/>
      <c r="R13" s="634"/>
      <c r="S13" s="619"/>
      <c r="T13" s="619"/>
      <c r="U13" s="624"/>
      <c r="V13" s="1234">
        <f t="shared" si="0"/>
        <v>1456764796</v>
      </c>
      <c r="W13" s="625"/>
      <c r="X13" s="618"/>
      <c r="Y13" s="595"/>
    </row>
    <row r="14" spans="1:25" ht="22.5" customHeight="1" x14ac:dyDescent="0.25">
      <c r="B14" s="1136" t="s">
        <v>1707</v>
      </c>
      <c r="C14" s="615">
        <f>SUM('NEUROCIRUGIA '!B19)</f>
        <v>3056000000</v>
      </c>
      <c r="D14" s="630"/>
      <c r="E14" s="630"/>
      <c r="F14" s="630"/>
      <c r="G14" s="630"/>
      <c r="H14" s="630"/>
      <c r="I14" s="630"/>
      <c r="J14" s="631"/>
      <c r="K14" s="631"/>
      <c r="L14" s="631"/>
      <c r="M14" s="638"/>
      <c r="N14" s="638"/>
      <c r="O14" s="634"/>
      <c r="P14" s="634"/>
      <c r="Q14" s="634"/>
      <c r="R14" s="634"/>
      <c r="S14" s="619"/>
      <c r="T14" s="619"/>
      <c r="U14" s="624"/>
      <c r="V14" s="1234">
        <f t="shared" si="0"/>
        <v>3056000000</v>
      </c>
      <c r="W14" s="625"/>
      <c r="X14" s="618"/>
      <c r="Y14" s="595"/>
    </row>
    <row r="15" spans="1:25" ht="22.5" customHeight="1" x14ac:dyDescent="0.25">
      <c r="B15" s="626" t="s">
        <v>245</v>
      </c>
      <c r="C15" s="632"/>
      <c r="D15" s="632"/>
      <c r="E15" s="632"/>
      <c r="F15" s="632"/>
      <c r="G15" s="630">
        <f>SUM('ALMACEN '!C141)</f>
        <v>200742651</v>
      </c>
      <c r="H15" s="632"/>
      <c r="I15" s="632"/>
      <c r="J15" s="633"/>
      <c r="K15" s="633"/>
      <c r="L15" s="633"/>
      <c r="M15" s="633"/>
      <c r="N15" s="633"/>
      <c r="O15" s="633"/>
      <c r="P15" s="1254"/>
      <c r="Q15" s="632"/>
      <c r="R15" s="631"/>
      <c r="S15" s="614"/>
      <c r="T15" s="1252">
        <f>SUM('ALMACEN '!C139)</f>
        <v>86553600</v>
      </c>
      <c r="U15" s="616"/>
      <c r="V15" s="1234">
        <f t="shared" si="0"/>
        <v>287296251</v>
      </c>
      <c r="W15" s="617"/>
      <c r="X15" s="618"/>
      <c r="Y15" s="601"/>
    </row>
    <row r="16" spans="1:25" ht="22.5" customHeight="1" x14ac:dyDescent="0.25">
      <c r="B16" s="1101" t="s">
        <v>1699</v>
      </c>
      <c r="C16" s="632"/>
      <c r="D16" s="632"/>
      <c r="E16" s="632"/>
      <c r="F16" s="632"/>
      <c r="G16" s="632"/>
      <c r="H16" s="632"/>
      <c r="I16" s="632"/>
      <c r="J16" s="633"/>
      <c r="K16" s="633"/>
      <c r="L16" s="633"/>
      <c r="M16" s="633"/>
      <c r="N16" s="633"/>
      <c r="O16" s="633"/>
      <c r="P16" s="630"/>
      <c r="Q16" s="630">
        <f>SUM('CALIDAD '!C22)</f>
        <v>16000000</v>
      </c>
      <c r="R16" s="631"/>
      <c r="S16" s="614"/>
      <c r="T16" s="614"/>
      <c r="U16" s="616"/>
      <c r="V16" s="1234">
        <f t="shared" si="0"/>
        <v>16000000</v>
      </c>
      <c r="W16" s="617"/>
      <c r="X16" s="618"/>
      <c r="Y16" s="601"/>
    </row>
    <row r="17" spans="2:26" ht="22.5" customHeight="1" x14ac:dyDescent="0.25">
      <c r="B17" s="1101" t="s">
        <v>1700</v>
      </c>
      <c r="C17" s="1255"/>
      <c r="D17" s="1255"/>
      <c r="E17" s="1255"/>
      <c r="F17" s="1255"/>
      <c r="G17" s="630">
        <f>SUM('apoyo logistico '!C58)</f>
        <v>35840000</v>
      </c>
      <c r="H17" s="1255">
        <f>SUM('apoyo logistico '!C64)</f>
        <v>1200000</v>
      </c>
      <c r="I17" s="1255"/>
      <c r="J17" s="626"/>
      <c r="K17" s="633"/>
      <c r="L17" s="633"/>
      <c r="M17" s="633"/>
      <c r="N17" s="634">
        <f>SUM('apoyo logistico '!C66)</f>
        <v>197188505</v>
      </c>
      <c r="O17" s="633"/>
      <c r="P17" s="630"/>
      <c r="Q17" s="631"/>
      <c r="R17" s="631"/>
      <c r="S17" s="614"/>
      <c r="T17" s="1256"/>
      <c r="U17" s="624">
        <f>SUM('apoyo logistico '!C68)</f>
        <v>734544000</v>
      </c>
      <c r="V17" s="1234">
        <f t="shared" si="0"/>
        <v>968772505</v>
      </c>
      <c r="W17" s="625"/>
      <c r="X17" s="618"/>
      <c r="Y17" s="601"/>
    </row>
    <row r="18" spans="2:26" ht="22.5" customHeight="1" x14ac:dyDescent="0.25">
      <c r="B18" s="626" t="s">
        <v>1714</v>
      </c>
      <c r="C18" s="1255"/>
      <c r="D18" s="1255"/>
      <c r="E18" s="1255"/>
      <c r="F18" s="1255"/>
      <c r="G18" s="1255"/>
      <c r="H18" s="1255"/>
      <c r="I18" s="1255"/>
      <c r="J18" s="626"/>
      <c r="K18" s="633"/>
      <c r="L18" s="633"/>
      <c r="M18" s="633"/>
      <c r="N18" s="633"/>
      <c r="O18" s="1279">
        <f>SUM('GESTION DE LA INFORMACION '!B130)</f>
        <v>77000000</v>
      </c>
      <c r="P18" s="630"/>
      <c r="Q18" s="631"/>
      <c r="R18" s="1257"/>
      <c r="S18" s="1234">
        <f>SUM('GESTION DE LA INFORMACION '!B133)</f>
        <v>4964672965</v>
      </c>
      <c r="T18" s="614"/>
      <c r="U18" s="616"/>
      <c r="V18" s="1234">
        <f>SUM(O18+S18)</f>
        <v>5041672965</v>
      </c>
      <c r="W18" s="617"/>
      <c r="X18" s="618"/>
      <c r="Y18" s="601"/>
    </row>
    <row r="19" spans="2:26" ht="22.5" customHeight="1" x14ac:dyDescent="0.25">
      <c r="B19" s="626" t="s">
        <v>310</v>
      </c>
      <c r="C19" s="1255"/>
      <c r="D19" s="1255"/>
      <c r="E19" s="1255"/>
      <c r="F19" s="1255"/>
      <c r="G19" s="1255"/>
      <c r="H19" s="1255"/>
      <c r="I19" s="1255"/>
      <c r="J19" s="626"/>
      <c r="K19" s="633"/>
      <c r="L19" s="633"/>
      <c r="M19" s="633"/>
      <c r="N19" s="633"/>
      <c r="O19" s="1279"/>
      <c r="P19" s="632"/>
      <c r="Q19" s="633"/>
      <c r="R19" s="1448"/>
      <c r="S19" s="1449">
        <f>SUM(mantenimiento!C13)</f>
        <v>5625055068</v>
      </c>
      <c r="T19" s="626"/>
      <c r="U19" s="1450"/>
      <c r="V19" s="1234">
        <f>SUM(S19)</f>
        <v>5625055068</v>
      </c>
      <c r="W19" s="617"/>
      <c r="X19" s="618"/>
      <c r="Y19" s="601"/>
    </row>
    <row r="20" spans="2:26" ht="28.5" customHeight="1" x14ac:dyDescent="0.25">
      <c r="B20" s="1280" t="s">
        <v>1706</v>
      </c>
      <c r="C20" s="1458">
        <f>SUM(C6:C14)</f>
        <v>6567945019.6000004</v>
      </c>
      <c r="D20" s="1458">
        <f t="shared" ref="D20:U20" si="1">SUM(D6:D18)</f>
        <v>57060000</v>
      </c>
      <c r="E20" s="1458">
        <f t="shared" si="1"/>
        <v>511191400</v>
      </c>
      <c r="F20" s="1458">
        <f t="shared" si="1"/>
        <v>3891699629.3369999</v>
      </c>
      <c r="G20" s="1458">
        <f t="shared" si="1"/>
        <v>896009905.21333337</v>
      </c>
      <c r="H20" s="1458">
        <f t="shared" si="1"/>
        <v>120886200</v>
      </c>
      <c r="I20" s="1458">
        <f t="shared" si="1"/>
        <v>107534656</v>
      </c>
      <c r="J20" s="1402">
        <f t="shared" si="1"/>
        <v>0</v>
      </c>
      <c r="K20" s="1458">
        <f t="shared" si="1"/>
        <v>1350000</v>
      </c>
      <c r="L20" s="1458">
        <f t="shared" si="1"/>
        <v>263725670</v>
      </c>
      <c r="M20" s="1458">
        <f t="shared" si="1"/>
        <v>700000000</v>
      </c>
      <c r="N20" s="1458">
        <f t="shared" si="1"/>
        <v>202345005</v>
      </c>
      <c r="O20" s="1458">
        <f t="shared" si="1"/>
        <v>144971675.59999999</v>
      </c>
      <c r="P20" s="1258">
        <f t="shared" si="1"/>
        <v>0</v>
      </c>
      <c r="Q20" s="1458">
        <f t="shared" si="1"/>
        <v>16000000</v>
      </c>
      <c r="R20" s="1258">
        <f t="shared" si="1"/>
        <v>0</v>
      </c>
      <c r="S20" s="1458">
        <f>SUM(S18:S19)</f>
        <v>10589728033</v>
      </c>
      <c r="T20" s="1458">
        <f t="shared" si="1"/>
        <v>86553600</v>
      </c>
      <c r="U20" s="1458">
        <f t="shared" si="1"/>
        <v>734544000</v>
      </c>
      <c r="V20" s="1284">
        <f>SUM(V6:V19)</f>
        <v>24891544793.750336</v>
      </c>
      <c r="W20" s="627"/>
      <c r="X20" s="627"/>
      <c r="Y20" s="601"/>
    </row>
    <row r="21" spans="2:26" ht="22.5" customHeight="1" x14ac:dyDescent="0.25">
      <c r="B21" s="1259"/>
      <c r="C21" s="1260"/>
      <c r="D21" s="1260"/>
      <c r="E21" s="1260"/>
      <c r="F21" s="1260"/>
      <c r="G21" s="1260"/>
      <c r="H21" s="1260"/>
      <c r="I21" s="1260"/>
      <c r="J21" s="1260"/>
      <c r="K21" s="1260"/>
      <c r="L21" s="1260"/>
      <c r="M21" s="1260"/>
      <c r="N21" s="1260"/>
      <c r="O21" s="1260"/>
      <c r="P21" s="1260"/>
      <c r="Q21" s="1260"/>
      <c r="R21" s="1260"/>
      <c r="S21" s="1260"/>
      <c r="T21" s="1260"/>
      <c r="U21" s="1260"/>
      <c r="V21" s="1261"/>
      <c r="W21" s="627"/>
      <c r="X21" s="627"/>
      <c r="Y21" s="601"/>
      <c r="Z21" s="601"/>
    </row>
    <row r="22" spans="2:26" ht="22.5" customHeight="1" x14ac:dyDescent="0.25">
      <c r="B22" s="1569" t="s">
        <v>2300</v>
      </c>
      <c r="C22" s="1570" t="s">
        <v>2301</v>
      </c>
      <c r="D22" s="1570"/>
      <c r="E22" s="1570"/>
      <c r="F22" s="1570"/>
      <c r="G22" s="1570"/>
      <c r="H22" s="1570"/>
      <c r="I22" s="1570"/>
      <c r="J22" s="1570"/>
      <c r="K22" s="1570"/>
      <c r="L22" s="1570"/>
      <c r="M22" s="1570"/>
      <c r="N22" s="1570"/>
      <c r="O22" s="1570"/>
      <c r="P22" s="1570"/>
      <c r="Q22" s="1571"/>
      <c r="R22" s="1571"/>
      <c r="S22" s="1571"/>
      <c r="T22" s="1571"/>
      <c r="U22" s="1571"/>
      <c r="V22" s="1571"/>
      <c r="W22" s="1571"/>
      <c r="X22" s="1571"/>
      <c r="Y22" s="601"/>
      <c r="Z22" s="601"/>
    </row>
    <row r="23" spans="2:26" ht="93" customHeight="1" x14ac:dyDescent="0.25">
      <c r="B23" s="1566"/>
      <c r="C23" s="1262" t="s">
        <v>2302</v>
      </c>
      <c r="D23" s="1263" t="s">
        <v>2303</v>
      </c>
      <c r="E23" s="1263" t="s">
        <v>2024</v>
      </c>
      <c r="F23" s="1263" t="s">
        <v>2304</v>
      </c>
      <c r="G23" s="1264" t="s">
        <v>2305</v>
      </c>
      <c r="H23" s="1265" t="s">
        <v>2306</v>
      </c>
      <c r="I23" s="1264" t="s">
        <v>2435</v>
      </c>
      <c r="J23" s="1266" t="s">
        <v>772</v>
      </c>
      <c r="K23" s="1264" t="s">
        <v>2307</v>
      </c>
      <c r="L23" s="1264" t="s">
        <v>2308</v>
      </c>
      <c r="M23" s="1264" t="s">
        <v>937</v>
      </c>
      <c r="N23" s="1264" t="s">
        <v>939</v>
      </c>
      <c r="O23" s="1264" t="s">
        <v>1622</v>
      </c>
      <c r="P23" s="1267" t="s">
        <v>2309</v>
      </c>
      <c r="Q23" s="1267" t="s">
        <v>2313</v>
      </c>
      <c r="R23" s="1283" t="s">
        <v>1709</v>
      </c>
      <c r="S23" s="598" t="s">
        <v>2316</v>
      </c>
      <c r="T23" s="602"/>
      <c r="U23" s="602"/>
      <c r="V23" s="602"/>
      <c r="W23" s="602"/>
      <c r="X23" s="602"/>
      <c r="Y23" s="607"/>
      <c r="Z23" s="601"/>
    </row>
    <row r="24" spans="2:26" ht="22.5" customHeight="1" x14ac:dyDescent="0.25">
      <c r="B24" s="1278" t="s">
        <v>2310</v>
      </c>
      <c r="C24" s="911">
        <f>SUM('emergencias y desastre '!C18)</f>
        <v>10000000</v>
      </c>
      <c r="D24" s="911"/>
      <c r="E24" s="911"/>
      <c r="F24" s="911"/>
      <c r="G24" s="1268"/>
      <c r="H24" s="1268"/>
      <c r="I24" s="1268"/>
      <c r="J24" s="1268"/>
      <c r="K24" s="1269"/>
      <c r="L24" s="1269"/>
      <c r="M24" s="1269"/>
      <c r="N24" s="1270"/>
      <c r="O24" s="1270"/>
      <c r="P24" s="620"/>
      <c r="Q24" s="1251"/>
      <c r="R24" s="1251"/>
      <c r="S24" s="619">
        <f>SUM(C24:R24)</f>
        <v>10000000</v>
      </c>
      <c r="T24" s="617"/>
      <c r="U24" s="617"/>
      <c r="V24" s="617"/>
      <c r="W24" s="617"/>
      <c r="X24" s="617"/>
      <c r="Y24" s="1271"/>
    </row>
    <row r="25" spans="2:26" ht="22.5" customHeight="1" x14ac:dyDescent="0.25">
      <c r="B25" s="629" t="s">
        <v>245</v>
      </c>
      <c r="C25" s="911">
        <f>SUM('ALMACEN '!C140)</f>
        <v>298284448</v>
      </c>
      <c r="D25" s="911"/>
      <c r="E25" s="911"/>
      <c r="F25" s="911"/>
      <c r="G25" s="1268"/>
      <c r="H25" s="1268"/>
      <c r="I25" s="1268"/>
      <c r="J25" s="1268"/>
      <c r="K25" s="1268"/>
      <c r="L25" s="1268"/>
      <c r="M25" s="1268"/>
      <c r="N25" s="614"/>
      <c r="O25" s="614"/>
      <c r="P25" s="620"/>
      <c r="Q25" s="1251"/>
      <c r="R25" s="1251"/>
      <c r="S25" s="619">
        <f t="shared" ref="S25:S31" si="2">SUM(C25:R25)</f>
        <v>298284448</v>
      </c>
      <c r="T25" s="617"/>
      <c r="U25" s="617"/>
      <c r="V25" s="617"/>
      <c r="W25" s="617"/>
      <c r="X25" s="617"/>
      <c r="Y25" s="601"/>
    </row>
    <row r="26" spans="2:26" ht="22.5" customHeight="1" x14ac:dyDescent="0.25">
      <c r="B26" s="629" t="s">
        <v>1699</v>
      </c>
      <c r="C26" s="911"/>
      <c r="D26" s="911">
        <f>SUM('CALIDAD '!C23)</f>
        <v>900000</v>
      </c>
      <c r="E26" s="911"/>
      <c r="F26" s="911"/>
      <c r="G26" s="1268"/>
      <c r="H26" s="1268"/>
      <c r="I26" s="1268"/>
      <c r="J26" s="1268"/>
      <c r="K26" s="1268"/>
      <c r="L26" s="1268"/>
      <c r="M26" s="1268"/>
      <c r="N26" s="614"/>
      <c r="O26" s="614"/>
      <c r="P26" s="620"/>
      <c r="Q26" s="1251"/>
      <c r="R26" s="1253">
        <f>SUM('CALIDAD '!C21)</f>
        <v>27282320</v>
      </c>
      <c r="S26" s="619">
        <f t="shared" si="2"/>
        <v>28182320</v>
      </c>
      <c r="T26" s="617"/>
      <c r="U26" s="617"/>
      <c r="V26" s="617"/>
      <c r="W26" s="617"/>
      <c r="X26" s="617"/>
      <c r="Y26" s="601"/>
    </row>
    <row r="27" spans="2:26" ht="22.5" customHeight="1" x14ac:dyDescent="0.25">
      <c r="B27" s="629" t="s">
        <v>1700</v>
      </c>
      <c r="C27" s="979">
        <f>SUM('apoyo logistico '!C57)</f>
        <v>6500000</v>
      </c>
      <c r="D27" s="979"/>
      <c r="E27" s="979"/>
      <c r="F27" s="979">
        <f>SUM('apoyo logistico '!C62)</f>
        <v>3000000</v>
      </c>
      <c r="G27" s="1299"/>
      <c r="H27" s="1300">
        <f>SUM('apoyo logistico '!C63)</f>
        <v>550304</v>
      </c>
      <c r="I27" s="1299"/>
      <c r="J27" s="1300">
        <f>SUM('apoyo logistico '!C65)</f>
        <v>3600000</v>
      </c>
      <c r="K27" s="1233">
        <f>SUM('apoyo logistico '!C60)</f>
        <v>24568396</v>
      </c>
      <c r="L27" s="1233">
        <f>SUM('apoyo logistico '!C59)</f>
        <v>40000000</v>
      </c>
      <c r="M27" s="634">
        <f>SUM('apoyo logistico '!C61)</f>
        <v>1000000</v>
      </c>
      <c r="N27" s="634">
        <f>SUM('apoyo logistico '!C67)</f>
        <v>183636000</v>
      </c>
      <c r="O27" s="634"/>
      <c r="P27" s="620"/>
      <c r="Q27" s="1251"/>
      <c r="R27" s="1251"/>
      <c r="S27" s="619">
        <f t="shared" si="2"/>
        <v>262854700</v>
      </c>
      <c r="T27" s="625"/>
      <c r="U27" s="625"/>
      <c r="V27" s="625"/>
      <c r="W27" s="625"/>
      <c r="X27" s="625"/>
      <c r="Y27" s="1272"/>
    </row>
    <row r="28" spans="2:26" ht="22.5" customHeight="1" x14ac:dyDescent="0.25">
      <c r="B28" s="629" t="s">
        <v>2311</v>
      </c>
      <c r="C28" s="1300">
        <f>SUM('GESTION DE LA INFORMACION '!B134)</f>
        <v>69519000</v>
      </c>
      <c r="D28" s="1299"/>
      <c r="E28" s="1456">
        <f>SUM('GESTION DE LA INFORMACION '!B136)</f>
        <v>30385500</v>
      </c>
      <c r="F28" s="1234">
        <f>SUM('GESTION DE LA INFORMACION '!B127)</f>
        <v>159495430</v>
      </c>
      <c r="G28" s="1300">
        <f>SUM('GESTION DE LA INFORMACION '!B128)</f>
        <v>75000000</v>
      </c>
      <c r="H28" s="1234">
        <f>SUM('GESTION DE LA INFORMACION '!B131)</f>
        <v>77000000</v>
      </c>
      <c r="I28" s="1300">
        <f>SUM('GESTION DE LA INFORMACION '!B132)</f>
        <v>216983777</v>
      </c>
      <c r="J28" s="1300">
        <f>SUM('GESTION DE LA INFORMACION '!B135)</f>
        <v>36000000</v>
      </c>
      <c r="K28" s="1300"/>
      <c r="L28" s="1256"/>
      <c r="M28" s="1256">
        <f>SUM('GESTION DE LA INFORMACION '!B126)</f>
        <v>219999975</v>
      </c>
      <c r="N28" s="619"/>
      <c r="O28" s="1234"/>
      <c r="P28" s="1301"/>
      <c r="Q28" s="1253">
        <f>SUM('GESTION DE LA INFORMACION '!B129)</f>
        <v>86000000</v>
      </c>
      <c r="R28" s="1251"/>
      <c r="S28" s="619">
        <f>SUM(C28:R28)</f>
        <v>970383682</v>
      </c>
      <c r="T28" s="625"/>
      <c r="U28" s="625"/>
      <c r="V28" s="625"/>
      <c r="W28" s="625"/>
      <c r="X28" s="625"/>
      <c r="Y28" s="601"/>
    </row>
    <row r="29" spans="2:26" ht="22.5" customHeight="1" x14ac:dyDescent="0.25">
      <c r="B29" s="629" t="s">
        <v>774</v>
      </c>
      <c r="C29" s="1256"/>
      <c r="D29" s="1268"/>
      <c r="E29" s="1268"/>
      <c r="F29" s="1268"/>
      <c r="G29" s="1268"/>
      <c r="H29" s="1256"/>
      <c r="I29" s="1256"/>
      <c r="J29" s="1256">
        <f>SUM('ATENCION AL USUARIO '!C19)</f>
        <v>3100000</v>
      </c>
      <c r="K29" s="1256"/>
      <c r="L29" s="1256"/>
      <c r="M29" s="1256"/>
      <c r="N29" s="619"/>
      <c r="O29" s="1234"/>
      <c r="P29" s="1301"/>
      <c r="Q29" s="1253"/>
      <c r="R29" s="1251"/>
      <c r="S29" s="619">
        <f t="shared" si="2"/>
        <v>3100000</v>
      </c>
      <c r="T29" s="625"/>
      <c r="U29" s="625"/>
      <c r="V29" s="625"/>
      <c r="W29" s="625"/>
      <c r="X29" s="625"/>
      <c r="Y29" s="601"/>
    </row>
    <row r="30" spans="2:26" ht="22.5" customHeight="1" x14ac:dyDescent="0.25">
      <c r="B30" s="629" t="s">
        <v>904</v>
      </c>
      <c r="C30" s="1256"/>
      <c r="D30" s="1268"/>
      <c r="E30" s="1268"/>
      <c r="F30" s="1268"/>
      <c r="G30" s="1268"/>
      <c r="H30" s="1256"/>
      <c r="I30" s="1256"/>
      <c r="J30" s="1256">
        <f>SUM('SALUD OCUPACIONAL '!C48)</f>
        <v>3940600</v>
      </c>
      <c r="K30" s="1256"/>
      <c r="L30" s="1256"/>
      <c r="M30" s="1256"/>
      <c r="N30" s="619"/>
      <c r="O30" s="619"/>
      <c r="P30" s="634">
        <f>SUM('SALUD OCUPACIONAL '!C50)</f>
        <v>1509750</v>
      </c>
      <c r="Q30" s="1251"/>
      <c r="R30" s="1251"/>
      <c r="S30" s="619">
        <f t="shared" si="2"/>
        <v>5450350</v>
      </c>
      <c r="T30" s="625"/>
      <c r="U30" s="625"/>
      <c r="V30" s="625"/>
      <c r="W30" s="625"/>
      <c r="X30" s="625"/>
      <c r="Y30" s="601"/>
    </row>
    <row r="31" spans="2:26" ht="22.5" customHeight="1" x14ac:dyDescent="0.25">
      <c r="B31" s="629" t="s">
        <v>310</v>
      </c>
      <c r="C31" s="1256"/>
      <c r="D31" s="1268"/>
      <c r="E31" s="1455">
        <f>SUM(mantenimiento!C19)</f>
        <v>1036385949</v>
      </c>
      <c r="F31" s="1268"/>
      <c r="G31" s="1268"/>
      <c r="H31" s="1256"/>
      <c r="I31" s="1256"/>
      <c r="J31" s="1256"/>
      <c r="K31" s="1256"/>
      <c r="L31" s="1256"/>
      <c r="M31" s="1256"/>
      <c r="N31" s="619"/>
      <c r="O31" s="619"/>
      <c r="P31" s="634"/>
      <c r="Q31" s="1251"/>
      <c r="R31" s="1251"/>
      <c r="S31" s="619">
        <f t="shared" si="2"/>
        <v>1036385949</v>
      </c>
      <c r="T31" s="625"/>
      <c r="U31" s="625"/>
      <c r="V31" s="625"/>
      <c r="W31" s="625"/>
      <c r="X31" s="625"/>
      <c r="Y31" s="601"/>
    </row>
    <row r="32" spans="2:26" ht="39" customHeight="1" x14ac:dyDescent="0.25">
      <c r="B32" s="1281" t="s">
        <v>2312</v>
      </c>
      <c r="C32" s="1273">
        <f>SUM(C24:C30)</f>
        <v>384303448</v>
      </c>
      <c r="D32" s="1273">
        <f t="shared" ref="D32:R32" si="3">SUM(D24:D30)</f>
        <v>900000</v>
      </c>
      <c r="E32" s="1273">
        <f>SUM(E28:E31)</f>
        <v>1066771449</v>
      </c>
      <c r="F32" s="1459">
        <f t="shared" si="3"/>
        <v>162495430</v>
      </c>
      <c r="G32" s="1459">
        <f t="shared" si="3"/>
        <v>75000000</v>
      </c>
      <c r="H32" s="1273">
        <f t="shared" si="3"/>
        <v>77550304</v>
      </c>
      <c r="I32" s="1273">
        <f t="shared" si="3"/>
        <v>216983777</v>
      </c>
      <c r="J32" s="1401">
        <f t="shared" si="3"/>
        <v>46640600</v>
      </c>
      <c r="K32" s="1273">
        <f t="shared" si="3"/>
        <v>24568396</v>
      </c>
      <c r="L32" s="1273">
        <f t="shared" si="3"/>
        <v>40000000</v>
      </c>
      <c r="M32" s="1273">
        <f t="shared" si="3"/>
        <v>220999975</v>
      </c>
      <c r="N32" s="1273">
        <f t="shared" si="3"/>
        <v>183636000</v>
      </c>
      <c r="O32" s="1273">
        <f t="shared" si="3"/>
        <v>0</v>
      </c>
      <c r="P32" s="1273">
        <f t="shared" si="3"/>
        <v>1509750</v>
      </c>
      <c r="Q32" s="1273">
        <f t="shared" si="3"/>
        <v>86000000</v>
      </c>
      <c r="R32" s="1273">
        <f t="shared" si="3"/>
        <v>27282320</v>
      </c>
      <c r="S32" s="1282">
        <f>SUM(S24:S31)</f>
        <v>2614641449</v>
      </c>
      <c r="T32" s="625"/>
      <c r="U32" s="625"/>
      <c r="V32" s="625"/>
      <c r="W32" s="625"/>
      <c r="X32" s="625"/>
      <c r="Y32" s="601"/>
    </row>
    <row r="33" spans="2:25" ht="22.5" customHeight="1" x14ac:dyDescent="0.25">
      <c r="B33" s="605"/>
      <c r="C33" s="601"/>
      <c r="D33" s="601"/>
      <c r="E33" s="601"/>
      <c r="F33" s="601"/>
      <c r="G33" s="601"/>
      <c r="H33" s="604"/>
      <c r="I33" s="604"/>
      <c r="J33" s="604"/>
      <c r="K33" s="604"/>
      <c r="L33" s="601"/>
      <c r="M33" s="601"/>
      <c r="N33" s="604"/>
      <c r="O33" s="604"/>
      <c r="P33" s="604"/>
      <c r="Q33" s="604"/>
      <c r="R33" s="604"/>
      <c r="S33" s="604"/>
      <c r="T33" s="604"/>
      <c r="U33" s="604"/>
      <c r="V33" s="604"/>
      <c r="W33" s="604"/>
      <c r="X33" s="604"/>
      <c r="Y33" s="601"/>
    </row>
    <row r="34" spans="2:25" ht="32.25" customHeight="1" x14ac:dyDescent="0.35">
      <c r="B34" s="1285" t="s">
        <v>2314</v>
      </c>
      <c r="C34" s="1562">
        <f>SUM(V20+S32)</f>
        <v>27506186242.750336</v>
      </c>
      <c r="D34" s="1562"/>
      <c r="E34" s="1563"/>
      <c r="F34" s="601"/>
      <c r="G34" s="1272"/>
      <c r="H34" s="604"/>
      <c r="I34" s="604"/>
      <c r="J34" s="604"/>
      <c r="K34" s="604"/>
      <c r="L34" s="601"/>
      <c r="M34" s="601"/>
      <c r="N34" s="604"/>
      <c r="O34" s="604"/>
      <c r="P34" s="604"/>
      <c r="Q34" s="604"/>
      <c r="R34" s="604"/>
      <c r="S34" s="604"/>
      <c r="T34" s="604"/>
      <c r="U34" s="604"/>
      <c r="V34" s="604"/>
      <c r="W34" s="604"/>
      <c r="X34" s="604"/>
      <c r="Y34" s="601"/>
    </row>
    <row r="35" spans="2:25" ht="15.75" customHeight="1" x14ac:dyDescent="0.25">
      <c r="B35" s="605"/>
      <c r="C35" s="601"/>
      <c r="D35" s="601"/>
      <c r="E35" s="601"/>
      <c r="F35" s="601"/>
      <c r="G35" s="601"/>
      <c r="H35" s="604"/>
      <c r="I35" s="604"/>
      <c r="J35" s="604"/>
      <c r="K35" s="604"/>
      <c r="L35" s="1561"/>
      <c r="M35" s="1561"/>
      <c r="N35" s="604"/>
      <c r="O35" s="604"/>
      <c r="P35" s="604"/>
      <c r="Q35" s="604"/>
      <c r="R35" s="604"/>
      <c r="S35" s="604"/>
      <c r="T35" s="604"/>
      <c r="U35" s="604"/>
      <c r="V35" s="604"/>
      <c r="W35" s="604"/>
      <c r="X35" s="604"/>
      <c r="Y35" s="601"/>
    </row>
    <row r="36" spans="2:25" ht="22.5" customHeight="1" x14ac:dyDescent="0.35">
      <c r="B36" s="603" t="s">
        <v>1704</v>
      </c>
      <c r="H36" s="1286"/>
    </row>
    <row r="37" spans="2:25" ht="22.5" customHeight="1" x14ac:dyDescent="0.25">
      <c r="B37" s="603" t="s">
        <v>1705</v>
      </c>
    </row>
  </sheetData>
  <mergeCells count="8">
    <mergeCell ref="L35:M35"/>
    <mergeCell ref="C34:E34"/>
    <mergeCell ref="A1:V1"/>
    <mergeCell ref="A2:V2"/>
    <mergeCell ref="B4:B5"/>
    <mergeCell ref="C4:H4"/>
    <mergeCell ref="B22:B23"/>
    <mergeCell ref="C22:X22"/>
  </mergeCells>
  <pageMargins left="0.70866141732283472" right="0.70866141732283472" top="0.74803149606299213" bottom="0.74803149606299213" header="0.31496062992125984" footer="0.31496062992125984"/>
  <pageSetup paperSize="5"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topLeftCell="Z10" workbookViewId="0">
      <selection activeCell="AI19" sqref="AI19"/>
    </sheetView>
  </sheetViews>
  <sheetFormatPr baseColWidth="10" defaultRowHeight="22.5" customHeight="1" x14ac:dyDescent="0.25"/>
  <cols>
    <col min="1" max="1" width="12.7109375" customWidth="1"/>
    <col min="2" max="2" width="27.5703125" customWidth="1"/>
    <col min="3" max="3" width="14.140625" customWidth="1"/>
    <col min="4" max="4" width="11.28515625" customWidth="1"/>
    <col min="5" max="5" width="15.28515625" customWidth="1"/>
    <col min="6" max="6" width="13.42578125" customWidth="1"/>
    <col min="7" max="7" width="14.7109375" customWidth="1"/>
    <col min="8" max="8" width="12.5703125" style="902" customWidth="1"/>
    <col min="9" max="9" width="13.28515625" customWidth="1"/>
    <col min="10" max="10" width="13.7109375" style="902" customWidth="1"/>
    <col min="11" max="11" width="12.5703125" customWidth="1"/>
    <col min="12" max="12" width="13.140625" customWidth="1"/>
    <col min="13" max="13" width="13.85546875" customWidth="1"/>
    <col min="14" max="14" width="13.5703125" customWidth="1"/>
    <col min="15" max="15" width="13.5703125" style="902" customWidth="1"/>
    <col min="16" max="16" width="14.140625" customWidth="1"/>
    <col min="17" max="17" width="12.7109375" customWidth="1"/>
    <col min="18" max="18" width="11.42578125" customWidth="1"/>
    <col min="19" max="19" width="14.140625" style="902" customWidth="1"/>
    <col min="20" max="20" width="13" customWidth="1"/>
    <col min="21" max="21" width="12.5703125" customWidth="1"/>
    <col min="22" max="22" width="13.5703125" style="421" customWidth="1"/>
    <col min="23" max="23" width="11.85546875" style="421" customWidth="1"/>
    <col min="24" max="24" width="12.28515625" style="421" customWidth="1"/>
    <col min="25" max="25" width="11.7109375" style="421" customWidth="1"/>
    <col min="26" max="29" width="11.7109375" style="902" customWidth="1"/>
    <col min="30" max="30" width="12" style="902" customWidth="1"/>
    <col min="31" max="31" width="13.140625" style="902" customWidth="1"/>
    <col min="32" max="32" width="13.7109375" style="902" customWidth="1"/>
    <col min="33" max="33" width="14.5703125" style="902" customWidth="1"/>
    <col min="34" max="35" width="13.85546875" style="902" customWidth="1"/>
    <col min="36" max="36" width="16.85546875" style="421" customWidth="1"/>
    <col min="37" max="38" width="11.42578125" style="421"/>
  </cols>
  <sheetData>
    <row r="1" spans="1:39" ht="22.5" customHeight="1" x14ac:dyDescent="0.25">
      <c r="A1" s="1564" t="s">
        <v>1724</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599"/>
      <c r="AL1" s="599"/>
      <c r="AM1" s="599"/>
    </row>
    <row r="2" spans="1:39" ht="22.5" customHeight="1" x14ac:dyDescent="0.25">
      <c r="A2" s="1564" t="s">
        <v>1725</v>
      </c>
      <c r="B2" s="1564"/>
      <c r="C2" s="1564"/>
      <c r="D2" s="1564"/>
      <c r="E2" s="1564"/>
      <c r="F2" s="1564"/>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599"/>
      <c r="AL2" s="599"/>
      <c r="AM2" s="599"/>
    </row>
    <row r="3" spans="1:39" ht="22.5" customHeight="1" x14ac:dyDescent="0.25">
      <c r="A3" s="433"/>
      <c r="B3" s="433"/>
      <c r="C3" s="433"/>
      <c r="D3" s="433"/>
      <c r="E3" s="433"/>
      <c r="F3" s="433"/>
      <c r="G3" s="433"/>
      <c r="I3" s="433"/>
      <c r="K3" s="433"/>
      <c r="L3" s="433"/>
      <c r="M3" s="433"/>
      <c r="N3" s="433"/>
      <c r="P3" s="433"/>
      <c r="Q3" s="433"/>
      <c r="R3" s="433"/>
      <c r="T3" s="433"/>
      <c r="U3" s="433"/>
      <c r="V3" s="433"/>
      <c r="W3" s="433"/>
      <c r="X3" s="433"/>
      <c r="Y3" s="433"/>
      <c r="AJ3" s="433"/>
      <c r="AK3" s="601"/>
      <c r="AL3" s="601"/>
      <c r="AM3" s="601"/>
    </row>
    <row r="4" spans="1:39" ht="22.5" customHeight="1" x14ac:dyDescent="0.25">
      <c r="A4" s="599"/>
      <c r="B4" s="1565" t="s">
        <v>1723</v>
      </c>
      <c r="C4" s="1567" t="s">
        <v>2293</v>
      </c>
      <c r="D4" s="1568"/>
      <c r="E4" s="1568"/>
      <c r="F4" s="1568"/>
      <c r="G4" s="1568"/>
      <c r="H4" s="1568"/>
      <c r="I4" s="1568"/>
      <c r="J4" s="991"/>
      <c r="K4" s="596"/>
      <c r="L4" s="596"/>
      <c r="M4" s="596"/>
      <c r="N4" s="596"/>
      <c r="O4" s="596"/>
      <c r="P4" s="596"/>
      <c r="Q4" s="596"/>
      <c r="R4" s="596"/>
      <c r="S4" s="596"/>
      <c r="T4" s="596"/>
      <c r="U4" s="596"/>
      <c r="V4" s="606"/>
      <c r="W4" s="606"/>
      <c r="X4" s="606"/>
      <c r="Y4" s="606"/>
      <c r="Z4" s="606"/>
      <c r="AA4" s="606"/>
      <c r="AB4" s="606"/>
      <c r="AC4" s="606"/>
      <c r="AD4" s="606"/>
      <c r="AE4" s="606"/>
      <c r="AF4" s="606"/>
      <c r="AG4" s="606"/>
      <c r="AH4" s="606"/>
      <c r="AI4" s="606"/>
      <c r="AJ4" s="598"/>
      <c r="AK4" s="597"/>
      <c r="AL4" s="597"/>
      <c r="AM4" s="601"/>
    </row>
    <row r="5" spans="1:39" ht="66.75" customHeight="1" x14ac:dyDescent="0.25">
      <c r="A5" s="599"/>
      <c r="B5" s="1566"/>
      <c r="C5" s="608" t="s">
        <v>754</v>
      </c>
      <c r="D5" s="608" t="s">
        <v>769</v>
      </c>
      <c r="E5" s="608" t="s">
        <v>868</v>
      </c>
      <c r="F5" s="608" t="s">
        <v>943</v>
      </c>
      <c r="G5" s="1119" t="s">
        <v>755</v>
      </c>
      <c r="H5" s="1119" t="s">
        <v>767</v>
      </c>
      <c r="I5" s="1118" t="s">
        <v>753</v>
      </c>
      <c r="J5" s="1118" t="s">
        <v>2018</v>
      </c>
      <c r="K5" s="608" t="s">
        <v>1702</v>
      </c>
      <c r="L5" s="609" t="s">
        <v>918</v>
      </c>
      <c r="M5" s="609" t="s">
        <v>905</v>
      </c>
      <c r="N5" s="1120" t="s">
        <v>762</v>
      </c>
      <c r="O5" s="1120" t="s">
        <v>763</v>
      </c>
      <c r="P5" s="610" t="s">
        <v>1715</v>
      </c>
      <c r="Q5" s="610" t="s">
        <v>930</v>
      </c>
      <c r="R5" s="1121" t="s">
        <v>942</v>
      </c>
      <c r="S5" s="1121" t="s">
        <v>932</v>
      </c>
      <c r="T5" s="611" t="s">
        <v>1709</v>
      </c>
      <c r="U5" s="612" t="s">
        <v>1710</v>
      </c>
      <c r="V5" s="612" t="s">
        <v>1711</v>
      </c>
      <c r="W5" s="609" t="s">
        <v>768</v>
      </c>
      <c r="X5" s="612" t="s">
        <v>941</v>
      </c>
      <c r="Y5" s="613" t="s">
        <v>940</v>
      </c>
      <c r="Z5" s="583" t="s">
        <v>1708</v>
      </c>
      <c r="AA5" s="417" t="s">
        <v>2022</v>
      </c>
      <c r="AB5" s="417" t="s">
        <v>2020</v>
      </c>
      <c r="AC5" s="1122" t="s">
        <v>937</v>
      </c>
      <c r="AD5" s="1122" t="s">
        <v>1622</v>
      </c>
      <c r="AE5" s="1123" t="s">
        <v>939</v>
      </c>
      <c r="AF5" s="1123" t="s">
        <v>940</v>
      </c>
      <c r="AG5" s="417" t="s">
        <v>2028</v>
      </c>
      <c r="AH5" s="417" t="s">
        <v>2029</v>
      </c>
      <c r="AI5" s="417" t="s">
        <v>2030</v>
      </c>
      <c r="AJ5" s="1144" t="s">
        <v>758</v>
      </c>
      <c r="AK5" s="602"/>
      <c r="AL5" s="607"/>
      <c r="AM5" s="607"/>
    </row>
    <row r="6" spans="1:39" ht="22.5" customHeight="1" x14ac:dyDescent="0.25">
      <c r="A6" s="599"/>
      <c r="B6" s="614" t="s">
        <v>1693</v>
      </c>
      <c r="C6" s="1082">
        <f>SUM('QUIROFANOS Y SALA PARTOS '!C220)</f>
        <v>368614000</v>
      </c>
      <c r="D6" s="1082">
        <f>SUM('QUIROFANOS Y SALA PARTOS '!C221)</f>
        <v>3360000</v>
      </c>
      <c r="E6" s="1082">
        <f>SUM('QUIROFANOS Y SALA PARTOS '!C222)</f>
        <v>435622400</v>
      </c>
      <c r="F6" s="600"/>
      <c r="G6" s="1082">
        <f>SUM('QUIROFANOS Y SALA PARTOS '!C223)</f>
        <v>181389881</v>
      </c>
      <c r="H6" s="979"/>
      <c r="I6" s="1082">
        <f>SUM('QUIROFANOS Y SALA PARTOS '!C224)</f>
        <v>9850000</v>
      </c>
      <c r="J6" s="979"/>
      <c r="K6" s="615"/>
      <c r="L6" s="614"/>
      <c r="M6" s="614"/>
      <c r="N6" s="614"/>
      <c r="O6" s="616"/>
      <c r="P6" s="616"/>
      <c r="Q6" s="614"/>
      <c r="R6" s="614"/>
      <c r="S6" s="614"/>
      <c r="T6" s="614"/>
      <c r="U6" s="614"/>
      <c r="V6" s="614"/>
      <c r="W6" s="614"/>
      <c r="X6" s="614"/>
      <c r="Y6" s="616"/>
      <c r="Z6" s="616"/>
      <c r="AA6" s="616"/>
      <c r="AB6" s="616"/>
      <c r="AC6" s="616"/>
      <c r="AD6" s="616"/>
      <c r="AE6" s="616"/>
      <c r="AF6" s="616"/>
      <c r="AG6" s="616"/>
      <c r="AH6" s="616"/>
      <c r="AI6" s="616"/>
      <c r="AJ6" s="1138">
        <f t="shared" ref="AJ6:AJ11" si="0">SUM(C6:Y6)</f>
        <v>998836281</v>
      </c>
      <c r="AK6" s="617"/>
      <c r="AL6" s="618"/>
      <c r="AM6" s="595"/>
    </row>
    <row r="7" spans="1:39" ht="22.5" customHeight="1" x14ac:dyDescent="0.25">
      <c r="A7" s="599"/>
      <c r="B7" s="614" t="s">
        <v>1694</v>
      </c>
      <c r="C7" s="1082">
        <f>SUM('URGENCIAS Y CONSULTA EXTERNA'!C58)</f>
        <v>519170052.39999998</v>
      </c>
      <c r="D7" s="600"/>
      <c r="E7" s="1082">
        <f>SUM('URGENCIAS Y CONSULTA EXTERNA'!C59)</f>
        <v>74969000</v>
      </c>
      <c r="F7" s="600"/>
      <c r="G7" s="1082">
        <f>SUM('URGENCIAS Y CONSULTA EXTERNA'!C60)</f>
        <v>181079960</v>
      </c>
      <c r="H7" s="979"/>
      <c r="I7" s="1083">
        <f>SUM('URGENCIAS Y CONSULTA EXTERNA'!C61)</f>
        <v>40400000</v>
      </c>
      <c r="J7" s="1087"/>
      <c r="K7" s="615"/>
      <c r="L7" s="615"/>
      <c r="M7" s="614"/>
      <c r="N7" s="614"/>
      <c r="O7" s="616"/>
      <c r="P7" s="616"/>
      <c r="Q7" s="616"/>
      <c r="R7" s="614"/>
      <c r="S7" s="614"/>
      <c r="T7" s="614"/>
      <c r="U7" s="614"/>
      <c r="V7" s="614"/>
      <c r="W7" s="614"/>
      <c r="X7" s="614"/>
      <c r="Y7" s="616"/>
      <c r="Z7" s="616"/>
      <c r="AA7" s="616"/>
      <c r="AB7" s="616"/>
      <c r="AC7" s="616"/>
      <c r="AD7" s="616"/>
      <c r="AE7" s="616"/>
      <c r="AF7" s="616"/>
      <c r="AG7" s="616"/>
      <c r="AH7" s="616"/>
      <c r="AI7" s="616"/>
      <c r="AJ7" s="1138">
        <f t="shared" si="0"/>
        <v>815619012.39999998</v>
      </c>
      <c r="AK7" s="617"/>
      <c r="AL7" s="618"/>
      <c r="AM7" s="595"/>
    </row>
    <row r="8" spans="1:39" ht="22.5" customHeight="1" x14ac:dyDescent="0.25">
      <c r="A8" s="599"/>
      <c r="B8" s="614" t="s">
        <v>1695</v>
      </c>
      <c r="C8" s="600"/>
      <c r="D8" s="600"/>
      <c r="E8" s="600"/>
      <c r="F8" s="600"/>
      <c r="G8" s="1082">
        <f>SUM('SERVICIO FARMACEUTICO'!C41)</f>
        <v>36948880</v>
      </c>
      <c r="H8" s="979"/>
      <c r="I8" s="1083">
        <f>SUM('SERVICIO FARMACEUTICO'!C40)</f>
        <v>27586200</v>
      </c>
      <c r="J8" s="1087"/>
      <c r="K8" s="615"/>
      <c r="L8" s="614"/>
      <c r="M8" s="614"/>
      <c r="N8" s="614"/>
      <c r="O8" s="616"/>
      <c r="P8" s="616"/>
      <c r="Q8" s="616"/>
      <c r="R8" s="614"/>
      <c r="S8" s="614"/>
      <c r="T8" s="614"/>
      <c r="U8" s="614"/>
      <c r="V8" s="614"/>
      <c r="W8" s="614"/>
      <c r="X8" s="614"/>
      <c r="Y8" s="616"/>
      <c r="Z8" s="616"/>
      <c r="AA8" s="616"/>
      <c r="AB8" s="616"/>
      <c r="AC8" s="616"/>
      <c r="AD8" s="616"/>
      <c r="AE8" s="616"/>
      <c r="AF8" s="616"/>
      <c r="AG8" s="616"/>
      <c r="AH8" s="616"/>
      <c r="AI8" s="616"/>
      <c r="AJ8" s="1138">
        <f t="shared" si="0"/>
        <v>64535080</v>
      </c>
      <c r="AK8" s="617"/>
      <c r="AL8" s="618"/>
      <c r="AM8" s="595"/>
    </row>
    <row r="9" spans="1:39" ht="22.5" customHeight="1" x14ac:dyDescent="0.25">
      <c r="A9" s="599"/>
      <c r="B9" s="614" t="s">
        <v>1703</v>
      </c>
      <c r="C9" s="600"/>
      <c r="D9" s="600"/>
      <c r="E9" s="600"/>
      <c r="F9" s="600"/>
      <c r="G9" s="1082">
        <f>SUM('CIOORDINACION UNIVERSITARIO'!C21)</f>
        <v>300000</v>
      </c>
      <c r="H9" s="979"/>
      <c r="I9" s="600"/>
      <c r="J9" s="911"/>
      <c r="K9" s="1083">
        <f>SUM('CIOORDINACION UNIVERSITARIO'!C20)</f>
        <v>11300000</v>
      </c>
      <c r="L9" s="614"/>
      <c r="M9" s="614"/>
      <c r="N9" s="614"/>
      <c r="O9" s="616"/>
      <c r="P9" s="616"/>
      <c r="Q9" s="616"/>
      <c r="R9" s="614"/>
      <c r="S9" s="614"/>
      <c r="T9" s="614"/>
      <c r="U9" s="614"/>
      <c r="V9" s="614"/>
      <c r="W9" s="614"/>
      <c r="X9" s="614"/>
      <c r="Y9" s="616"/>
      <c r="Z9" s="616"/>
      <c r="AA9" s="616"/>
      <c r="AB9" s="616"/>
      <c r="AC9" s="616"/>
      <c r="AD9" s="616"/>
      <c r="AE9" s="616"/>
      <c r="AF9" s="616"/>
      <c r="AG9" s="616"/>
      <c r="AH9" s="616"/>
      <c r="AI9" s="616"/>
      <c r="AJ9" s="1138">
        <f t="shared" si="0"/>
        <v>11600000</v>
      </c>
      <c r="AK9" s="617"/>
      <c r="AL9" s="618"/>
      <c r="AM9" s="595"/>
    </row>
    <row r="10" spans="1:39" ht="22.5" customHeight="1" x14ac:dyDescent="0.25">
      <c r="A10" s="599"/>
      <c r="B10" s="614" t="s">
        <v>904</v>
      </c>
      <c r="C10" s="600"/>
      <c r="D10" s="600"/>
      <c r="E10" s="600"/>
      <c r="F10" s="600"/>
      <c r="G10" s="1082">
        <f>SUM('SALUD OCUPACIONAL '!C50)</f>
        <v>1509750</v>
      </c>
      <c r="H10" s="979"/>
      <c r="I10" s="1082">
        <f>SUM('SALUD OCUPACIONAL '!C52)</f>
        <v>369710676</v>
      </c>
      <c r="J10" s="1082"/>
      <c r="K10" s="1083">
        <f>SUM('SALUD OCUPACIONAL '!C48)</f>
        <v>3940600</v>
      </c>
      <c r="L10" s="614"/>
      <c r="M10" s="1088">
        <f>SUM('SALUD OCUPACIONAL '!C49)</f>
        <v>2050000</v>
      </c>
      <c r="N10" s="1236">
        <f>SUM('SALUD OCUPACIONAL '!C54)</f>
        <v>0</v>
      </c>
      <c r="O10" s="1237">
        <f>SUM('SALUD OCUPACIONAL '!C53)</f>
        <v>0</v>
      </c>
      <c r="P10" s="635"/>
      <c r="Q10" s="635"/>
      <c r="R10" s="636"/>
      <c r="S10" s="636"/>
      <c r="T10" s="636"/>
      <c r="U10" s="636"/>
      <c r="V10" s="636"/>
      <c r="W10" s="622"/>
      <c r="X10" s="622"/>
      <c r="Y10" s="621"/>
      <c r="Z10" s="621"/>
      <c r="AA10" s="621"/>
      <c r="AB10" s="621"/>
      <c r="AC10" s="621"/>
      <c r="AD10" s="621"/>
      <c r="AE10" s="621"/>
      <c r="AF10" s="621"/>
      <c r="AG10" s="621"/>
      <c r="AH10" s="621"/>
      <c r="AI10" s="621"/>
      <c r="AJ10" s="1138">
        <f t="shared" si="0"/>
        <v>377211026</v>
      </c>
      <c r="AK10" s="623"/>
      <c r="AL10" s="618"/>
      <c r="AM10" s="595"/>
    </row>
    <row r="11" spans="1:39" ht="22.5" customHeight="1" x14ac:dyDescent="0.25">
      <c r="A11" s="599"/>
      <c r="B11" s="629" t="s">
        <v>1696</v>
      </c>
      <c r="C11" s="1084">
        <f>SUM('SOPORTE TERAPEUTICO '!C111)</f>
        <v>112800677.2</v>
      </c>
      <c r="D11" s="1084">
        <f>SUM('SOPORTE TERAPEUTICO '!C112)</f>
        <v>14200000</v>
      </c>
      <c r="E11" s="1084">
        <f>SUM('SOPORTE TERAPEUTICO '!C113)</f>
        <v>600000</v>
      </c>
      <c r="F11" s="1083">
        <f>SUM('SOPORTE TERAPEUTICO '!C115)</f>
        <v>239570316.57699999</v>
      </c>
      <c r="G11" s="1084">
        <f>SUM('SOPORTE TERAPEUTICO '!C116)</f>
        <v>115415763.21333332</v>
      </c>
      <c r="H11" s="1085"/>
      <c r="I11" s="630"/>
      <c r="J11" s="630"/>
      <c r="K11" s="1085"/>
      <c r="L11" s="631"/>
      <c r="M11" s="631"/>
      <c r="N11" s="631"/>
      <c r="O11" s="638"/>
      <c r="P11" s="1089">
        <f>SUM('SOPORTE TERAPEUTICO '!C114)</f>
        <v>700000000</v>
      </c>
      <c r="Q11" s="637"/>
      <c r="R11" s="636"/>
      <c r="S11" s="636"/>
      <c r="T11" s="636"/>
      <c r="U11" s="636"/>
      <c r="V11" s="636"/>
      <c r="W11" s="622"/>
      <c r="X11" s="622"/>
      <c r="Y11" s="621"/>
      <c r="Z11" s="621"/>
      <c r="AA11" s="621"/>
      <c r="AB11" s="621"/>
      <c r="AC11" s="621"/>
      <c r="AD11" s="621"/>
      <c r="AE11" s="621"/>
      <c r="AF11" s="621"/>
      <c r="AG11" s="621"/>
      <c r="AH11" s="621"/>
      <c r="AI11" s="621"/>
      <c r="AJ11" s="1138">
        <f t="shared" si="0"/>
        <v>1182586756.9903333</v>
      </c>
      <c r="AK11" s="623"/>
      <c r="AL11" s="618"/>
      <c r="AM11" s="595"/>
    </row>
    <row r="12" spans="1:39" ht="22.5" customHeight="1" x14ac:dyDescent="0.25">
      <c r="A12" s="599"/>
      <c r="B12" s="629" t="s">
        <v>1697</v>
      </c>
      <c r="C12" s="1084">
        <f>SUM('AYUDAS DIAGNOSTICAS '!B369+'AYUDAS DIAGNOSTICAS '!B377)</f>
        <v>1326260290</v>
      </c>
      <c r="D12" s="630"/>
      <c r="E12" s="630"/>
      <c r="F12" s="1083">
        <f>SUM('AYUDAS DIAGNOSTICAS '!B363+'AYUDAS DIAGNOSTICAS '!B368+'AYUDAS DIAGNOSTICAS '!B375)</f>
        <v>3637567912.7599998</v>
      </c>
      <c r="G12" s="1084">
        <f>SUM('AYUDAS DIAGNOSTICAS '!B371+'AYUDAS DIAGNOSTICAS '!B376)</f>
        <v>23004374</v>
      </c>
      <c r="H12" s="630"/>
      <c r="I12" s="630"/>
      <c r="J12" s="630"/>
      <c r="K12" s="630"/>
      <c r="L12" s="631"/>
      <c r="M12" s="631"/>
      <c r="N12" s="631"/>
      <c r="O12" s="638"/>
      <c r="P12" s="635"/>
      <c r="Q12" s="1089">
        <f>SUM('AYUDAS DIAGNOSTICAS '!B364+'AYUDAS DIAGNOSTICAS '!B378)</f>
        <v>5156500</v>
      </c>
      <c r="R12" s="1088">
        <f>SUM('AYUDAS DIAGNOSTICAS '!B370)</f>
        <v>10556675.600000001</v>
      </c>
      <c r="S12" s="1233"/>
      <c r="T12" s="634"/>
      <c r="U12" s="634"/>
      <c r="V12" s="634"/>
      <c r="W12" s="619"/>
      <c r="X12" s="619"/>
      <c r="Y12" s="624"/>
      <c r="Z12" s="624"/>
      <c r="AA12" s="624"/>
      <c r="AB12" s="624"/>
      <c r="AC12" s="624"/>
      <c r="AD12" s="624"/>
      <c r="AE12" s="624"/>
      <c r="AF12" s="624"/>
      <c r="AG12" s="624"/>
      <c r="AH12" s="624"/>
      <c r="AI12" s="624"/>
      <c r="AJ12" s="1138">
        <f>SUM(C12:Z12)</f>
        <v>5002545752.3600006</v>
      </c>
      <c r="AK12" s="625"/>
      <c r="AL12" s="618"/>
      <c r="AM12" s="595"/>
    </row>
    <row r="13" spans="1:39" ht="22.5" customHeight="1" x14ac:dyDescent="0.25">
      <c r="A13" s="599"/>
      <c r="B13" s="629" t="s">
        <v>1698</v>
      </c>
      <c r="C13" s="1084">
        <f>SUM('HOSPITALIZACION '!B224)</f>
        <v>1185100000</v>
      </c>
      <c r="D13" s="1084">
        <f>SUM('HOSPITALIZACION '!B227)</f>
        <v>39800000</v>
      </c>
      <c r="E13" s="1085"/>
      <c r="F13" s="1084" t="e">
        <f>SUM('HOSPITALIZACION '!#REF!)</f>
        <v>#REF!</v>
      </c>
      <c r="G13" s="1084">
        <f>SUM('HOSPITALIZACION '!B223)</f>
        <v>120038396</v>
      </c>
      <c r="H13" s="1085"/>
      <c r="I13" s="1083">
        <f>SUM('HOSPITALIZACION '!B228)</f>
        <v>350000</v>
      </c>
      <c r="J13" s="1087"/>
      <c r="K13" s="1084">
        <f>SUM('HOSPITALIZACION '!B226)</f>
        <v>14561400</v>
      </c>
      <c r="L13" s="1132"/>
      <c r="M13" s="1132"/>
      <c r="N13" s="1132"/>
      <c r="O13" s="1232"/>
      <c r="P13" s="1232"/>
      <c r="Q13" s="1232"/>
      <c r="R13" s="1088">
        <f>SUM('HOSPITALIZACION '!B222)</f>
        <v>57415000</v>
      </c>
      <c r="S13" s="1233"/>
      <c r="T13" s="1233"/>
      <c r="U13" s="1233"/>
      <c r="V13" s="1233"/>
      <c r="W13" s="1234"/>
      <c r="X13" s="1234"/>
      <c r="Y13" s="1235"/>
      <c r="Z13" s="1235"/>
      <c r="AA13" s="1235"/>
      <c r="AB13" s="1235"/>
      <c r="AC13" s="1235"/>
      <c r="AD13" s="1235"/>
      <c r="AE13" s="1235"/>
      <c r="AF13" s="1235"/>
      <c r="AG13" s="1235"/>
      <c r="AH13" s="1235"/>
      <c r="AI13" s="1235"/>
      <c r="AJ13" s="1138" t="e">
        <f>SUM(C13:Z13)</f>
        <v>#REF!</v>
      </c>
      <c r="AK13" s="1145"/>
      <c r="AL13" s="618"/>
      <c r="AM13" s="595"/>
    </row>
    <row r="14" spans="1:39" ht="22.5" customHeight="1" x14ac:dyDescent="0.25">
      <c r="A14" s="599"/>
      <c r="B14" s="616" t="s">
        <v>1707</v>
      </c>
      <c r="C14" s="1083">
        <f>SUM('coord. neurocirugia '!B19)</f>
        <v>3056000000</v>
      </c>
      <c r="D14" s="630"/>
      <c r="E14" s="630"/>
      <c r="F14" s="630"/>
      <c r="G14" s="630"/>
      <c r="H14" s="630"/>
      <c r="I14" s="630"/>
      <c r="J14" s="630"/>
      <c r="K14" s="630"/>
      <c r="L14" s="631"/>
      <c r="M14" s="631"/>
      <c r="N14" s="631"/>
      <c r="O14" s="638"/>
      <c r="P14" s="638"/>
      <c r="Q14" s="638"/>
      <c r="R14" s="634"/>
      <c r="S14" s="634"/>
      <c r="T14" s="634"/>
      <c r="U14" s="634"/>
      <c r="V14" s="634"/>
      <c r="W14" s="619"/>
      <c r="X14" s="619"/>
      <c r="Y14" s="624"/>
      <c r="Z14" s="624"/>
      <c r="AA14" s="624"/>
      <c r="AB14" s="624"/>
      <c r="AC14" s="624"/>
      <c r="AD14" s="624"/>
      <c r="AE14" s="624"/>
      <c r="AF14" s="624"/>
      <c r="AG14" s="624"/>
      <c r="AH14" s="624"/>
      <c r="AI14" s="624"/>
      <c r="AJ14" s="1138">
        <f>SUM(C14:Y14)</f>
        <v>3056000000</v>
      </c>
      <c r="AK14" s="625"/>
      <c r="AL14" s="618"/>
      <c r="AM14" s="595"/>
    </row>
    <row r="15" spans="1:39" ht="22.5" customHeight="1" x14ac:dyDescent="0.25">
      <c r="A15" s="599"/>
      <c r="B15" s="614" t="s">
        <v>774</v>
      </c>
      <c r="C15" s="630"/>
      <c r="D15" s="630"/>
      <c r="E15" s="630"/>
      <c r="F15" s="630"/>
      <c r="G15" s="630"/>
      <c r="H15" s="630"/>
      <c r="I15" s="630"/>
      <c r="J15" s="1084">
        <f>SUM('ATENCION AL USUARIO '!C19)</f>
        <v>3100000</v>
      </c>
      <c r="K15" s="630"/>
      <c r="L15" s="631"/>
      <c r="M15" s="631"/>
      <c r="N15" s="631"/>
      <c r="O15" s="631"/>
      <c r="P15" s="631"/>
      <c r="Q15" s="631"/>
      <c r="R15" s="631"/>
      <c r="S15" s="631"/>
      <c r="T15" s="631"/>
      <c r="U15" s="631"/>
      <c r="V15" s="631"/>
      <c r="W15" s="614"/>
      <c r="X15" s="614"/>
      <c r="Y15" s="616"/>
      <c r="Z15" s="616"/>
      <c r="AA15" s="616"/>
      <c r="AB15" s="616"/>
      <c r="AC15" s="616"/>
      <c r="AD15" s="616"/>
      <c r="AE15" s="616"/>
      <c r="AF15" s="616"/>
      <c r="AG15" s="616"/>
      <c r="AH15" s="616"/>
      <c r="AI15" s="616"/>
      <c r="AJ15" s="1138">
        <f>SUM(C15:Y15)</f>
        <v>3100000</v>
      </c>
      <c r="AK15" s="617"/>
      <c r="AL15" s="618"/>
      <c r="AM15" s="601"/>
    </row>
    <row r="16" spans="1:39" ht="22.5" customHeight="1" x14ac:dyDescent="0.25">
      <c r="A16" s="599"/>
      <c r="B16" s="1101" t="s">
        <v>245</v>
      </c>
      <c r="C16" s="1133"/>
      <c r="D16" s="1133"/>
      <c r="E16" s="1133"/>
      <c r="F16" s="1133"/>
      <c r="G16" s="1084" t="e">
        <f>SUM('ALMACEN '!#REF!)</f>
        <v>#REF!</v>
      </c>
      <c r="H16" s="1091" t="e">
        <f>SUM('ALMACEN '!#REF!)</f>
        <v>#REF!</v>
      </c>
      <c r="I16" s="1133"/>
      <c r="J16" s="1133"/>
      <c r="K16" s="1133"/>
      <c r="L16" s="1134"/>
      <c r="M16" s="1134"/>
      <c r="N16" s="1134"/>
      <c r="O16" s="1134"/>
      <c r="P16" s="1134"/>
      <c r="Q16" s="1134"/>
      <c r="R16" s="1134"/>
      <c r="S16" s="1135"/>
      <c r="T16" s="1135"/>
      <c r="U16" s="1133"/>
      <c r="V16" s="1132"/>
      <c r="W16" s="629"/>
      <c r="X16" s="1115" t="e">
        <f>SUM('ALMACEN '!#REF!)</f>
        <v>#REF!</v>
      </c>
      <c r="Y16" s="1136"/>
      <c r="Z16" s="1136"/>
      <c r="AA16" s="1136"/>
      <c r="AB16" s="1136"/>
      <c r="AC16" s="1136"/>
      <c r="AD16" s="1136"/>
      <c r="AE16" s="1136"/>
      <c r="AF16" s="1136"/>
      <c r="AG16" s="1136"/>
      <c r="AH16" s="1136"/>
      <c r="AI16" s="1136"/>
      <c r="AJ16" s="1138" t="e">
        <f>SUM(G16+H16+X16)</f>
        <v>#REF!</v>
      </c>
      <c r="AK16" s="617"/>
      <c r="AL16" s="618"/>
      <c r="AM16" s="601"/>
    </row>
    <row r="17" spans="1:39" ht="22.5" customHeight="1" x14ac:dyDescent="0.25">
      <c r="A17" s="447"/>
      <c r="B17" s="626" t="s">
        <v>1699</v>
      </c>
      <c r="C17" s="632"/>
      <c r="D17" s="632"/>
      <c r="E17" s="632"/>
      <c r="F17" s="632"/>
      <c r="G17" s="632"/>
      <c r="H17" s="632"/>
      <c r="I17" s="632"/>
      <c r="J17" s="632"/>
      <c r="K17" s="632"/>
      <c r="L17" s="633"/>
      <c r="M17" s="633"/>
      <c r="N17" s="633"/>
      <c r="O17" s="633"/>
      <c r="P17" s="633"/>
      <c r="Q17" s="633"/>
      <c r="R17" s="633"/>
      <c r="S17" s="633"/>
      <c r="T17" s="1084">
        <f>SUM('OFICINA CALIDAD'!C23)</f>
        <v>27282320</v>
      </c>
      <c r="U17" s="1084">
        <f>SUM('OFICINA CALIDAD'!C22)</f>
        <v>16000000</v>
      </c>
      <c r="V17" s="631"/>
      <c r="W17" s="614"/>
      <c r="X17" s="614"/>
      <c r="Y17" s="616"/>
      <c r="Z17" s="1090">
        <f>SUM('OFICINA CALIDAD'!C21)</f>
        <v>900000</v>
      </c>
      <c r="AA17" s="1090"/>
      <c r="AB17" s="1090"/>
      <c r="AC17" s="1090"/>
      <c r="AD17" s="1090"/>
      <c r="AE17" s="1090"/>
      <c r="AF17" s="1090"/>
      <c r="AG17" s="1090"/>
      <c r="AH17" s="1090"/>
      <c r="AI17" s="1090"/>
      <c r="AJ17" s="1138">
        <f>SUM(C17:Z17)</f>
        <v>44182320</v>
      </c>
      <c r="AK17" s="617"/>
      <c r="AL17" s="618"/>
      <c r="AM17" s="601"/>
    </row>
    <row r="18" spans="1:39" s="902" customFormat="1" ht="22.5" customHeight="1" x14ac:dyDescent="0.25">
      <c r="B18" s="626" t="s">
        <v>327</v>
      </c>
      <c r="C18" s="632"/>
      <c r="D18" s="632"/>
      <c r="E18" s="632"/>
      <c r="F18" s="632"/>
      <c r="G18" s="632"/>
      <c r="H18" s="1091">
        <f>SUM('emergencias y desastre '!C18)</f>
        <v>10000000</v>
      </c>
      <c r="I18" s="632"/>
      <c r="J18" s="632"/>
      <c r="K18" s="632"/>
      <c r="L18" s="633"/>
      <c r="M18" s="633"/>
      <c r="N18" s="633"/>
      <c r="O18" s="633"/>
      <c r="P18" s="633"/>
      <c r="Q18" s="633"/>
      <c r="R18" s="633"/>
      <c r="S18" s="633"/>
      <c r="T18" s="630"/>
      <c r="U18" s="630"/>
      <c r="V18" s="631"/>
      <c r="W18" s="614"/>
      <c r="X18" s="614"/>
      <c r="Y18" s="616"/>
      <c r="Z18" s="616"/>
      <c r="AA18" s="616"/>
      <c r="AB18" s="616"/>
      <c r="AC18" s="616"/>
      <c r="AD18" s="616"/>
      <c r="AE18" s="616"/>
      <c r="AF18" s="616"/>
      <c r="AG18" s="616"/>
      <c r="AH18" s="616"/>
      <c r="AI18" s="616"/>
      <c r="AJ18" s="1138">
        <f>SUM(C18:Z18)</f>
        <v>10000000</v>
      </c>
      <c r="AK18" s="617"/>
      <c r="AL18" s="618"/>
      <c r="AM18" s="601"/>
    </row>
    <row r="19" spans="1:39" ht="22.5" customHeight="1" x14ac:dyDescent="0.25">
      <c r="A19" s="433"/>
      <c r="B19" s="1101" t="s">
        <v>1700</v>
      </c>
      <c r="C19" s="1103"/>
      <c r="D19" s="1103"/>
      <c r="E19" s="1103"/>
      <c r="F19" s="1103"/>
      <c r="G19" s="1084">
        <f>SUM('apoyo logistico '!C58)</f>
        <v>35840000</v>
      </c>
      <c r="H19" s="1091">
        <f>SUM('apoyo logistico '!C57)</f>
        <v>6500000</v>
      </c>
      <c r="I19" s="1103">
        <f>SUM('apoyo logistico '!C64)</f>
        <v>1200000</v>
      </c>
      <c r="J19" s="1103">
        <f>SUM('apoyo logistico '!C65)</f>
        <v>3600000</v>
      </c>
      <c r="K19" s="1103">
        <f>SUM('apoyo logistico '!C62)</f>
        <v>3000000</v>
      </c>
      <c r="L19" s="1102"/>
      <c r="M19" s="1104"/>
      <c r="N19" s="1104"/>
      <c r="O19" s="1104"/>
      <c r="P19" s="1104"/>
      <c r="Q19" s="1088">
        <f>SUM('apoyo logistico '!C66)</f>
        <v>197188505</v>
      </c>
      <c r="R19" s="1104"/>
      <c r="S19" s="1105">
        <f>SUM('apoyo logistico '!C63)</f>
        <v>550304</v>
      </c>
      <c r="T19" s="1084"/>
      <c r="U19" s="1106"/>
      <c r="V19" s="1106"/>
      <c r="W19" s="1107"/>
      <c r="X19" s="1108"/>
      <c r="Y19" s="1109"/>
      <c r="Z19" s="1109"/>
      <c r="AA19" s="1109">
        <f>SUM('apoyo logistico '!C59)</f>
        <v>40000000</v>
      </c>
      <c r="AB19" s="1109">
        <f>SUM('apoyo logistico '!C60)</f>
        <v>24568396</v>
      </c>
      <c r="AC19" s="1109">
        <f>SUM('apoyo logistico '!C61)</f>
        <v>1000000</v>
      </c>
      <c r="AD19" s="1109"/>
      <c r="AE19" s="1109">
        <f>SUM('apoyo logistico '!C67)</f>
        <v>183636000</v>
      </c>
      <c r="AF19" s="1109">
        <f>SUM('apoyo logistico '!C68)</f>
        <v>734544000</v>
      </c>
      <c r="AG19" s="1109"/>
      <c r="AH19" s="1109"/>
      <c r="AI19" s="1109"/>
      <c r="AJ19" s="1138">
        <f>SUM(C19:AF19)</f>
        <v>1231627205</v>
      </c>
      <c r="AK19" s="625"/>
      <c r="AL19" s="618"/>
      <c r="AM19" s="601"/>
    </row>
    <row r="20" spans="1:39" ht="22.5" customHeight="1" x14ac:dyDescent="0.25">
      <c r="A20" s="433"/>
      <c r="B20" s="629" t="s">
        <v>1714</v>
      </c>
      <c r="C20" s="1083"/>
      <c r="D20" s="1083">
        <f>SUM('GESTION DE LA INFORMACION '!B128)</f>
        <v>75000000</v>
      </c>
      <c r="E20" s="1083"/>
      <c r="F20" s="1083"/>
      <c r="G20" s="1083"/>
      <c r="H20" s="1083">
        <f>SUM('GESTION DE LA INFORMACION '!B134)</f>
        <v>69519000</v>
      </c>
      <c r="I20" s="1083"/>
      <c r="J20" s="1083">
        <f>SUM('GESTION DE LA INFORMACION '!B135)</f>
        <v>36000000</v>
      </c>
      <c r="K20" s="1083">
        <f>SUM('GESTION DE LA INFORMACION '!B127)</f>
        <v>159495430</v>
      </c>
      <c r="L20" s="1115">
        <f>SUM('GESTION DE LA INFORMACION '!B132)</f>
        <v>216983777</v>
      </c>
      <c r="M20" s="1106"/>
      <c r="N20" s="1106"/>
      <c r="O20" s="1106"/>
      <c r="P20" s="1106"/>
      <c r="Q20" s="1106"/>
      <c r="R20" s="1086">
        <f>SUM('GESTION DE LA INFORMACION '!B130)</f>
        <v>77000000</v>
      </c>
      <c r="S20" s="1086">
        <f>SUM('GESTION DE LA INFORMACION '!B131)</f>
        <v>77000000</v>
      </c>
      <c r="T20" s="1084"/>
      <c r="U20" s="1106"/>
      <c r="V20" s="1116"/>
      <c r="W20" s="1117"/>
      <c r="X20" s="1107"/>
      <c r="Y20" s="1107"/>
      <c r="Z20" s="1107"/>
      <c r="AA20" s="1107"/>
      <c r="AB20" s="1107"/>
      <c r="AC20" s="1107"/>
      <c r="AD20" s="1115">
        <f>SUM('GESTION DE LA INFORMACION '!B126)</f>
        <v>219999975</v>
      </c>
      <c r="AE20" s="1107"/>
      <c r="AF20" s="1107"/>
      <c r="AG20" s="1115">
        <f>SUM('GESTION DE LA INFORMACION '!B129)</f>
        <v>86000000</v>
      </c>
      <c r="AH20" s="1115">
        <f>SUM('GESTION DE LA INFORMACION '!B133)</f>
        <v>4964672965</v>
      </c>
      <c r="AI20" s="1115">
        <f>SUM('GESTION DE LA INFORMACION '!B136)</f>
        <v>30385500</v>
      </c>
      <c r="AJ20" s="1138">
        <f>SUM(C20:AI20)</f>
        <v>6012056647</v>
      </c>
      <c r="AK20" s="617"/>
      <c r="AL20" s="618"/>
      <c r="AM20" s="601"/>
    </row>
    <row r="21" spans="1:39" ht="36.75" customHeight="1" x14ac:dyDescent="0.25">
      <c r="A21" s="433"/>
      <c r="B21" s="1139" t="s">
        <v>1706</v>
      </c>
      <c r="C21" s="1140">
        <f>SUM(C6:C20)</f>
        <v>6567945019.6000004</v>
      </c>
      <c r="D21" s="1140">
        <f>SUM(D6:D20)</f>
        <v>132360000</v>
      </c>
      <c r="E21" s="1140">
        <f t="shared" ref="E21:AI21" si="1">SUM(E6:E20)</f>
        <v>511191400</v>
      </c>
      <c r="F21" s="1140" t="e">
        <f t="shared" si="1"/>
        <v>#REF!</v>
      </c>
      <c r="G21" s="1140" t="e">
        <f t="shared" si="1"/>
        <v>#REF!</v>
      </c>
      <c r="H21" s="1140" t="e">
        <f t="shared" si="1"/>
        <v>#REF!</v>
      </c>
      <c r="I21" s="1140">
        <f t="shared" si="1"/>
        <v>449096876</v>
      </c>
      <c r="J21" s="1140">
        <f t="shared" si="1"/>
        <v>42700000</v>
      </c>
      <c r="K21" s="1140">
        <f t="shared" si="1"/>
        <v>192297430</v>
      </c>
      <c r="L21" s="1140">
        <f t="shared" si="1"/>
        <v>216983777</v>
      </c>
      <c r="M21" s="1140">
        <f t="shared" si="1"/>
        <v>2050000</v>
      </c>
      <c r="N21" s="1140">
        <f t="shared" si="1"/>
        <v>0</v>
      </c>
      <c r="O21" s="1140">
        <f t="shared" si="1"/>
        <v>0</v>
      </c>
      <c r="P21" s="1140">
        <f t="shared" si="1"/>
        <v>700000000</v>
      </c>
      <c r="Q21" s="1140">
        <f t="shared" si="1"/>
        <v>202345005</v>
      </c>
      <c r="R21" s="1140">
        <f t="shared" si="1"/>
        <v>144971675.59999999</v>
      </c>
      <c r="S21" s="1140">
        <f t="shared" si="1"/>
        <v>77550304</v>
      </c>
      <c r="T21" s="1140">
        <f t="shared" si="1"/>
        <v>27282320</v>
      </c>
      <c r="U21" s="1140">
        <f t="shared" si="1"/>
        <v>16000000</v>
      </c>
      <c r="V21" s="1140">
        <f t="shared" si="1"/>
        <v>0</v>
      </c>
      <c r="W21" s="1140">
        <f t="shared" si="1"/>
        <v>0</v>
      </c>
      <c r="X21" s="1140" t="e">
        <f t="shared" si="1"/>
        <v>#REF!</v>
      </c>
      <c r="Y21" s="1140">
        <f t="shared" si="1"/>
        <v>0</v>
      </c>
      <c r="Z21" s="1140">
        <f t="shared" si="1"/>
        <v>900000</v>
      </c>
      <c r="AA21" s="1140">
        <f t="shared" si="1"/>
        <v>40000000</v>
      </c>
      <c r="AB21" s="1140">
        <f t="shared" si="1"/>
        <v>24568396</v>
      </c>
      <c r="AC21" s="1140">
        <f t="shared" si="1"/>
        <v>1000000</v>
      </c>
      <c r="AD21" s="1140">
        <f t="shared" si="1"/>
        <v>219999975</v>
      </c>
      <c r="AE21" s="1140">
        <f t="shared" si="1"/>
        <v>183636000</v>
      </c>
      <c r="AF21" s="1140">
        <f t="shared" si="1"/>
        <v>734544000</v>
      </c>
      <c r="AG21" s="1140">
        <f t="shared" si="1"/>
        <v>86000000</v>
      </c>
      <c r="AH21" s="1140">
        <f t="shared" si="1"/>
        <v>4964672965</v>
      </c>
      <c r="AI21" s="1140">
        <f t="shared" si="1"/>
        <v>30385500</v>
      </c>
      <c r="AJ21" s="1137" t="e">
        <f>SUM(AJ6:AJ20)</f>
        <v>#REF!</v>
      </c>
      <c r="AK21" s="627"/>
      <c r="AL21" s="627"/>
      <c r="AM21" s="601"/>
    </row>
    <row r="22" spans="1:39" s="902" customFormat="1" ht="22.5" customHeight="1" x14ac:dyDescent="0.25">
      <c r="B22" s="1093"/>
      <c r="C22" s="1092"/>
      <c r="D22" s="1092"/>
      <c r="E22" s="1092"/>
      <c r="F22" s="1092"/>
      <c r="G22" s="1092"/>
      <c r="H22" s="1092"/>
      <c r="I22" s="1092"/>
      <c r="J22" s="1092"/>
      <c r="K22" s="1094"/>
      <c r="L22" s="1094"/>
      <c r="M22" s="1094"/>
      <c r="N22" s="1094"/>
      <c r="O22" s="1094"/>
      <c r="P22" s="1094"/>
      <c r="Q22" s="1094"/>
      <c r="R22" s="1092"/>
      <c r="S22" s="1092"/>
      <c r="T22" s="1094"/>
      <c r="U22" s="1094"/>
      <c r="V22" s="1094"/>
      <c r="W22" s="1092"/>
      <c r="X22" s="1094"/>
      <c r="Y22" s="1092"/>
      <c r="Z22" s="1092"/>
      <c r="AA22" s="1092"/>
      <c r="AB22" s="1092"/>
      <c r="AC22" s="1092"/>
      <c r="AD22" s="1092"/>
      <c r="AE22" s="1092"/>
      <c r="AF22" s="1092"/>
      <c r="AG22" s="1092"/>
      <c r="AH22" s="1092"/>
      <c r="AI22" s="1092"/>
      <c r="AJ22" s="1095"/>
      <c r="AK22" s="1092"/>
      <c r="AL22" s="1092"/>
      <c r="AM22" s="601"/>
    </row>
    <row r="23" spans="1:39" ht="22.5" customHeight="1" x14ac:dyDescent="0.25">
      <c r="A23" s="433"/>
      <c r="B23" s="605"/>
      <c r="C23" s="601"/>
      <c r="D23" s="601"/>
      <c r="E23" s="601"/>
      <c r="F23" s="601"/>
      <c r="G23" s="601"/>
      <c r="H23" s="601"/>
      <c r="I23" s="604"/>
      <c r="J23" s="604"/>
      <c r="K23" s="604"/>
      <c r="L23" s="604"/>
      <c r="M23" s="604"/>
      <c r="N23" s="601"/>
      <c r="O23" s="601"/>
      <c r="P23" s="601"/>
      <c r="Q23" s="604"/>
      <c r="R23" s="604"/>
      <c r="S23" s="604"/>
      <c r="T23" s="604"/>
      <c r="U23" s="604"/>
      <c r="V23" s="604"/>
      <c r="W23" s="604"/>
      <c r="X23" s="604"/>
      <c r="Y23" s="604"/>
      <c r="Z23" s="604"/>
      <c r="AA23" s="604"/>
      <c r="AB23" s="604"/>
      <c r="AC23" s="604"/>
      <c r="AD23" s="604"/>
      <c r="AE23" s="604"/>
      <c r="AF23" s="604"/>
      <c r="AG23" s="604"/>
      <c r="AH23" s="604"/>
      <c r="AI23" s="604"/>
      <c r="AJ23" s="604"/>
      <c r="AK23" s="604"/>
      <c r="AL23" s="604"/>
      <c r="AM23" s="601"/>
    </row>
    <row r="24" spans="1:39" s="599" customFormat="1" ht="32.25" customHeight="1" x14ac:dyDescent="0.25">
      <c r="B24" s="1141" t="s">
        <v>2292</v>
      </c>
      <c r="C24" s="1142"/>
      <c r="D24" s="1142"/>
      <c r="E24" s="1143"/>
      <c r="F24" s="601"/>
      <c r="G24" s="601"/>
      <c r="H24" s="601"/>
      <c r="I24" s="604"/>
      <c r="J24" s="604"/>
      <c r="K24" s="604"/>
      <c r="L24" s="604"/>
      <c r="M24" s="604"/>
      <c r="N24" s="601"/>
      <c r="O24" s="601"/>
      <c r="P24" s="601"/>
      <c r="Q24" s="604"/>
      <c r="R24" s="604"/>
      <c r="S24" s="604"/>
      <c r="T24" s="604"/>
      <c r="U24" s="604"/>
      <c r="V24" s="604"/>
      <c r="W24" s="604"/>
      <c r="X24" s="604"/>
      <c r="Y24" s="604"/>
      <c r="Z24" s="604"/>
      <c r="AA24" s="604"/>
      <c r="AB24" s="604"/>
      <c r="AC24" s="604"/>
      <c r="AD24" s="604"/>
      <c r="AE24" s="604"/>
      <c r="AF24" s="604"/>
      <c r="AG24" s="604"/>
      <c r="AH24" s="604"/>
      <c r="AI24" s="604"/>
      <c r="AJ24" s="604"/>
      <c r="AK24" s="604"/>
      <c r="AL24" s="604"/>
      <c r="AM24" s="601"/>
    </row>
    <row r="25" spans="1:39" ht="15.75" customHeight="1" x14ac:dyDescent="0.25">
      <c r="A25" s="433"/>
      <c r="B25" s="605"/>
      <c r="C25" s="601"/>
      <c r="D25" s="601"/>
      <c r="E25" s="601"/>
      <c r="F25" s="601"/>
      <c r="G25" s="601"/>
      <c r="H25" s="601"/>
      <c r="I25" s="604"/>
      <c r="J25" s="604"/>
      <c r="K25" s="604"/>
      <c r="L25" s="604"/>
      <c r="M25" s="604"/>
      <c r="N25" s="601"/>
      <c r="O25" s="601"/>
      <c r="P25" s="601"/>
      <c r="Q25" s="604"/>
      <c r="R25" s="604"/>
      <c r="S25" s="604"/>
      <c r="T25" s="604"/>
      <c r="U25" s="604"/>
      <c r="V25" s="604"/>
      <c r="W25" s="604"/>
      <c r="X25" s="604"/>
      <c r="Y25" s="604"/>
      <c r="Z25" s="604"/>
      <c r="AA25" s="604"/>
      <c r="AB25" s="604"/>
      <c r="AC25" s="604"/>
      <c r="AD25" s="604"/>
      <c r="AE25" s="604"/>
      <c r="AF25" s="604"/>
      <c r="AG25" s="604"/>
      <c r="AH25" s="604"/>
      <c r="AI25" s="604"/>
      <c r="AJ25" s="604"/>
      <c r="AK25" s="604"/>
      <c r="AL25" s="604"/>
      <c r="AM25" s="601"/>
    </row>
    <row r="26" spans="1:39" ht="22.5" customHeight="1" x14ac:dyDescent="0.25">
      <c r="A26" s="433"/>
      <c r="B26" s="603" t="s">
        <v>1704</v>
      </c>
      <c r="C26" s="599"/>
      <c r="D26" s="599"/>
      <c r="E26" s="599"/>
      <c r="F26" s="599"/>
      <c r="G26" s="599"/>
      <c r="I26" s="599"/>
      <c r="K26" s="599"/>
      <c r="L26" s="599"/>
      <c r="M26" s="599"/>
      <c r="N26" s="599"/>
      <c r="P26" s="599"/>
      <c r="Q26" s="599"/>
      <c r="R26" s="599"/>
      <c r="T26" s="599"/>
      <c r="U26" s="599"/>
      <c r="V26" s="599"/>
      <c r="W26" s="599"/>
      <c r="X26" s="599"/>
      <c r="Y26" s="599"/>
      <c r="AJ26" s="599"/>
      <c r="AK26" s="599"/>
      <c r="AL26" s="599"/>
      <c r="AM26" s="599"/>
    </row>
    <row r="27" spans="1:39" ht="22.5" customHeight="1" x14ac:dyDescent="0.25">
      <c r="A27" s="433"/>
      <c r="B27" s="603" t="s">
        <v>1705</v>
      </c>
      <c r="C27" s="599"/>
      <c r="D27" s="599"/>
      <c r="E27" s="599"/>
      <c r="F27" s="599"/>
      <c r="G27" s="599"/>
      <c r="I27" s="599"/>
      <c r="K27" s="599"/>
      <c r="L27" s="599"/>
      <c r="M27" s="599"/>
      <c r="N27" s="599"/>
      <c r="P27" s="599"/>
      <c r="Q27" s="599"/>
      <c r="R27" s="599"/>
      <c r="T27" s="599"/>
      <c r="U27" s="599"/>
      <c r="V27" s="599"/>
      <c r="W27" s="599"/>
      <c r="X27" s="599"/>
      <c r="Y27" s="599"/>
      <c r="AJ27" s="599"/>
      <c r="AK27" s="599"/>
      <c r="AL27" s="599"/>
      <c r="AM27" s="599"/>
    </row>
  </sheetData>
  <mergeCells count="4">
    <mergeCell ref="A1:AJ1"/>
    <mergeCell ref="A2:AJ2"/>
    <mergeCell ref="B4:B5"/>
    <mergeCell ref="C4:I4"/>
  </mergeCells>
  <pageMargins left="0.70866141732283472" right="0.70866141732283472" top="0.74803149606299213" bottom="0.74803149606299213" header="0.31496062992125984" footer="0.31496062992125984"/>
  <pageSetup paperSize="5" scale="5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topLeftCell="D10" workbookViewId="0">
      <selection activeCell="J76" sqref="J76"/>
    </sheetView>
  </sheetViews>
  <sheetFormatPr baseColWidth="10" defaultRowHeight="39" customHeight="1" x14ac:dyDescent="0.25"/>
  <cols>
    <col min="1" max="1" width="8.85546875" style="682" customWidth="1"/>
    <col min="2" max="2" width="22.5703125" style="682" customWidth="1"/>
    <col min="3" max="3" width="50.85546875" style="682" customWidth="1"/>
    <col min="4" max="4" width="14.28515625" style="682" customWidth="1"/>
    <col min="5" max="5" width="7.85546875" style="682" customWidth="1"/>
    <col min="6" max="6" width="11.42578125" style="682"/>
    <col min="7" max="7" width="14" style="682" customWidth="1"/>
    <col min="8" max="8" width="15.42578125" style="682" customWidth="1"/>
    <col min="9" max="9" width="17.42578125" style="682" customWidth="1"/>
    <col min="10" max="10" width="17.28515625" style="682" customWidth="1"/>
    <col min="11" max="11" width="28.7109375" style="682" customWidth="1"/>
    <col min="12" max="16384" width="11.42578125" style="682"/>
  </cols>
  <sheetData>
    <row r="1" spans="2:12" ht="24.75" customHeight="1" x14ac:dyDescent="0.25">
      <c r="B1" s="1572" t="s">
        <v>1828</v>
      </c>
      <c r="C1" s="1572"/>
      <c r="D1" s="1572"/>
      <c r="E1" s="1572"/>
      <c r="F1" s="1572"/>
      <c r="G1" s="1572"/>
      <c r="H1" s="1572"/>
      <c r="I1" s="1572"/>
    </row>
    <row r="2" spans="2:12" ht="51.75" customHeight="1" x14ac:dyDescent="0.25">
      <c r="B2" s="176" t="s">
        <v>11</v>
      </c>
      <c r="C2" s="176" t="s">
        <v>12</v>
      </c>
      <c r="D2" s="176" t="s">
        <v>13</v>
      </c>
      <c r="E2" s="176" t="s">
        <v>14</v>
      </c>
      <c r="F2" s="176" t="s">
        <v>19</v>
      </c>
      <c r="G2" s="176" t="s">
        <v>21</v>
      </c>
      <c r="H2" s="176" t="s">
        <v>26</v>
      </c>
      <c r="I2" s="790" t="s">
        <v>1827</v>
      </c>
      <c r="J2" s="731" t="s">
        <v>1855</v>
      </c>
    </row>
    <row r="3" spans="2:12" ht="45.75" customHeight="1" x14ac:dyDescent="0.25">
      <c r="B3" s="101" t="s">
        <v>341</v>
      </c>
      <c r="C3" s="102" t="s">
        <v>342</v>
      </c>
      <c r="D3" s="112">
        <v>11000000</v>
      </c>
      <c r="E3" s="103">
        <v>2</v>
      </c>
      <c r="F3" s="183" t="s">
        <v>754</v>
      </c>
      <c r="G3" s="184">
        <v>22000000</v>
      </c>
      <c r="H3" s="107" t="s">
        <v>336</v>
      </c>
      <c r="I3" s="791" t="s">
        <v>1727</v>
      </c>
      <c r="J3" s="792" t="s">
        <v>1856</v>
      </c>
      <c r="K3" s="720" t="s">
        <v>1857</v>
      </c>
    </row>
    <row r="4" spans="2:12" ht="250.5" customHeight="1" x14ac:dyDescent="0.25">
      <c r="B4" s="725" t="s">
        <v>344</v>
      </c>
      <c r="C4" s="102" t="s">
        <v>345</v>
      </c>
      <c r="D4" s="721">
        <v>42000000</v>
      </c>
      <c r="E4" s="721">
        <v>1</v>
      </c>
      <c r="F4" s="722" t="s">
        <v>754</v>
      </c>
      <c r="G4" s="723">
        <v>42000000</v>
      </c>
      <c r="H4" s="724" t="s">
        <v>336</v>
      </c>
      <c r="I4" s="793" t="s">
        <v>1726</v>
      </c>
      <c r="J4" s="792" t="s">
        <v>1858</v>
      </c>
      <c r="K4" s="794" t="s">
        <v>1859</v>
      </c>
    </row>
    <row r="5" spans="2:12" ht="208.5" customHeight="1" x14ac:dyDescent="0.25">
      <c r="B5" s="725" t="s">
        <v>347</v>
      </c>
      <c r="C5" s="726" t="s">
        <v>348</v>
      </c>
      <c r="D5" s="721">
        <v>12000000</v>
      </c>
      <c r="E5" s="721">
        <v>2</v>
      </c>
      <c r="F5" s="722" t="s">
        <v>343</v>
      </c>
      <c r="G5" s="723">
        <v>24000000</v>
      </c>
      <c r="H5" s="724" t="s">
        <v>336</v>
      </c>
      <c r="I5" s="793" t="s">
        <v>1726</v>
      </c>
      <c r="J5" s="792" t="s">
        <v>1860</v>
      </c>
      <c r="K5" s="665" t="s">
        <v>1861</v>
      </c>
    </row>
    <row r="6" spans="2:12" ht="231" customHeight="1" x14ac:dyDescent="0.25">
      <c r="B6" s="725" t="s">
        <v>349</v>
      </c>
      <c r="C6" s="726" t="s">
        <v>350</v>
      </c>
      <c r="D6" s="721">
        <v>1295000</v>
      </c>
      <c r="E6" s="721">
        <v>2</v>
      </c>
      <c r="F6" s="722" t="s">
        <v>754</v>
      </c>
      <c r="G6" s="723">
        <v>2590000</v>
      </c>
      <c r="H6" s="724" t="s">
        <v>351</v>
      </c>
      <c r="I6" s="793" t="s">
        <v>1726</v>
      </c>
      <c r="J6" s="792" t="s">
        <v>1862</v>
      </c>
    </row>
    <row r="7" spans="2:12" ht="34.5" customHeight="1" x14ac:dyDescent="0.25">
      <c r="B7" s="101" t="s">
        <v>352</v>
      </c>
      <c r="C7" s="110" t="s">
        <v>353</v>
      </c>
      <c r="D7" s="103">
        <v>154000</v>
      </c>
      <c r="E7" s="105">
        <v>2</v>
      </c>
      <c r="F7" s="183" t="s">
        <v>754</v>
      </c>
      <c r="G7" s="184">
        <f>SUM(D7*E7)</f>
        <v>308000</v>
      </c>
      <c r="H7" s="107" t="s">
        <v>351</v>
      </c>
      <c r="I7" s="795" t="s">
        <v>1726</v>
      </c>
      <c r="J7" s="792" t="s">
        <v>1862</v>
      </c>
    </row>
    <row r="8" spans="2:12" ht="156" customHeight="1" x14ac:dyDescent="0.25">
      <c r="B8" s="725" t="s">
        <v>1863</v>
      </c>
      <c r="C8" s="726" t="s">
        <v>354</v>
      </c>
      <c r="D8" s="721">
        <v>54000000</v>
      </c>
      <c r="E8" s="732">
        <v>1</v>
      </c>
      <c r="F8" s="722" t="s">
        <v>754</v>
      </c>
      <c r="G8" s="723">
        <f t="shared" ref="G8:G9" si="0">SUM(D8*E8)</f>
        <v>54000000</v>
      </c>
      <c r="H8" s="724" t="s">
        <v>351</v>
      </c>
      <c r="I8" s="796" t="s">
        <v>1745</v>
      </c>
      <c r="J8" s="792" t="s">
        <v>1864</v>
      </c>
      <c r="K8" s="681" t="s">
        <v>1865</v>
      </c>
      <c r="L8" s="682" t="s">
        <v>1754</v>
      </c>
    </row>
    <row r="9" spans="2:12" ht="39" customHeight="1" x14ac:dyDescent="0.25">
      <c r="B9" s="101" t="s">
        <v>355</v>
      </c>
      <c r="C9" s="117" t="s">
        <v>356</v>
      </c>
      <c r="D9" s="727">
        <v>30000000</v>
      </c>
      <c r="E9" s="727">
        <v>2</v>
      </c>
      <c r="F9" s="728" t="s">
        <v>754</v>
      </c>
      <c r="G9" s="729">
        <f t="shared" si="0"/>
        <v>60000000</v>
      </c>
      <c r="H9" s="730" t="s">
        <v>351</v>
      </c>
      <c r="I9" s="797" t="s">
        <v>1728</v>
      </c>
      <c r="J9" s="792" t="s">
        <v>1862</v>
      </c>
    </row>
    <row r="10" spans="2:12" ht="101.25" customHeight="1" x14ac:dyDescent="0.25">
      <c r="B10" s="101" t="s">
        <v>357</v>
      </c>
      <c r="C10" s="117" t="s">
        <v>358</v>
      </c>
      <c r="D10" s="727">
        <v>27000000</v>
      </c>
      <c r="E10" s="727">
        <v>1</v>
      </c>
      <c r="F10" s="728" t="s">
        <v>754</v>
      </c>
      <c r="G10" s="729">
        <v>27000000</v>
      </c>
      <c r="H10" s="730" t="s">
        <v>351</v>
      </c>
      <c r="I10" s="797" t="s">
        <v>1729</v>
      </c>
      <c r="J10" s="792" t="s">
        <v>1866</v>
      </c>
    </row>
    <row r="11" spans="2:12" ht="83.25" customHeight="1" x14ac:dyDescent="0.25">
      <c r="B11" s="101" t="s">
        <v>359</v>
      </c>
      <c r="C11" s="117" t="s">
        <v>360</v>
      </c>
      <c r="D11" s="727">
        <v>2016000</v>
      </c>
      <c r="E11" s="727">
        <v>1</v>
      </c>
      <c r="F11" s="728" t="s">
        <v>754</v>
      </c>
      <c r="G11" s="729">
        <v>2016000</v>
      </c>
      <c r="H11" s="730" t="s">
        <v>351</v>
      </c>
      <c r="I11" s="797" t="s">
        <v>1730</v>
      </c>
      <c r="J11" s="792" t="s">
        <v>1866</v>
      </c>
    </row>
    <row r="12" spans="2:12" ht="59.25" customHeight="1" x14ac:dyDescent="0.25">
      <c r="B12" s="101" t="s">
        <v>361</v>
      </c>
      <c r="C12" s="101" t="s">
        <v>361</v>
      </c>
      <c r="D12" s="727">
        <v>87000000</v>
      </c>
      <c r="E12" s="727">
        <v>1</v>
      </c>
      <c r="F12" s="728" t="s">
        <v>754</v>
      </c>
      <c r="G12" s="729">
        <v>87000000</v>
      </c>
      <c r="H12" s="730" t="s">
        <v>336</v>
      </c>
      <c r="I12" s="797" t="s">
        <v>1731</v>
      </c>
      <c r="J12" s="792" t="s">
        <v>1866</v>
      </c>
    </row>
    <row r="13" spans="2:12" ht="153" customHeight="1" x14ac:dyDescent="0.25">
      <c r="B13" s="101" t="s">
        <v>1739</v>
      </c>
      <c r="C13" s="115" t="s">
        <v>362</v>
      </c>
      <c r="D13" s="103">
        <v>3600000</v>
      </c>
      <c r="E13" s="103">
        <v>1</v>
      </c>
      <c r="F13" s="183" t="s">
        <v>754</v>
      </c>
      <c r="G13" s="184">
        <v>3600000</v>
      </c>
      <c r="H13" s="107" t="s">
        <v>363</v>
      </c>
      <c r="I13" s="791" t="s">
        <v>1740</v>
      </c>
      <c r="J13" s="792" t="s">
        <v>1866</v>
      </c>
    </row>
    <row r="14" spans="2:12" ht="80.25" customHeight="1" x14ac:dyDescent="0.25">
      <c r="B14" s="101" t="s">
        <v>364</v>
      </c>
      <c r="C14" s="116" t="s">
        <v>365</v>
      </c>
      <c r="D14" s="103">
        <v>44100000</v>
      </c>
      <c r="E14" s="103">
        <v>1</v>
      </c>
      <c r="F14" s="183" t="s">
        <v>754</v>
      </c>
      <c r="G14" s="184">
        <v>44100000</v>
      </c>
      <c r="H14" s="107" t="s">
        <v>336</v>
      </c>
      <c r="I14" s="798" t="s">
        <v>1732</v>
      </c>
      <c r="J14" s="792" t="s">
        <v>1866</v>
      </c>
    </row>
    <row r="15" spans="2:12" ht="39" customHeight="1" x14ac:dyDescent="0.25">
      <c r="B15" s="1572" t="s">
        <v>1829</v>
      </c>
      <c r="C15" s="1572"/>
      <c r="D15" s="1572"/>
      <c r="E15" s="1572"/>
      <c r="F15" s="1572"/>
      <c r="G15" s="1572"/>
      <c r="H15" s="1572"/>
      <c r="I15" s="1572"/>
      <c r="J15" s="686"/>
    </row>
    <row r="16" spans="2:12" ht="39" customHeight="1" x14ac:dyDescent="0.25">
      <c r="B16" s="176" t="s">
        <v>11</v>
      </c>
      <c r="C16" s="176" t="s">
        <v>12</v>
      </c>
      <c r="D16" s="176" t="s">
        <v>13</v>
      </c>
      <c r="E16" s="176" t="s">
        <v>14</v>
      </c>
      <c r="F16" s="176" t="s">
        <v>19</v>
      </c>
      <c r="G16" s="176" t="s">
        <v>21</v>
      </c>
      <c r="H16" s="176" t="s">
        <v>26</v>
      </c>
      <c r="I16" s="790" t="s">
        <v>1827</v>
      </c>
      <c r="J16" s="686"/>
    </row>
    <row r="17" spans="2:10" ht="71.25" customHeight="1" x14ac:dyDescent="0.25">
      <c r="B17" s="757" t="s">
        <v>653</v>
      </c>
      <c r="C17" s="757" t="s">
        <v>653</v>
      </c>
      <c r="D17" s="758">
        <v>15000000</v>
      </c>
      <c r="E17" s="759">
        <v>10</v>
      </c>
      <c r="F17" s="680" t="s">
        <v>754</v>
      </c>
      <c r="G17" s="760">
        <f>SUM(D17*E17)</f>
        <v>150000000</v>
      </c>
      <c r="H17" s="761" t="s">
        <v>650</v>
      </c>
      <c r="I17" s="799" t="s">
        <v>1846</v>
      </c>
      <c r="J17" s="792" t="s">
        <v>1866</v>
      </c>
    </row>
    <row r="18" spans="2:10" ht="59.25" customHeight="1" x14ac:dyDescent="0.25">
      <c r="B18" s="474" t="s">
        <v>654</v>
      </c>
      <c r="C18" s="474" t="s">
        <v>654</v>
      </c>
      <c r="D18" s="734">
        <v>1830000</v>
      </c>
      <c r="E18" s="313">
        <v>4</v>
      </c>
      <c r="F18" s="693" t="s">
        <v>754</v>
      </c>
      <c r="G18" s="733">
        <f t="shared" ref="G18:G24" si="1">SUM(D18*E18)</f>
        <v>7320000</v>
      </c>
      <c r="H18" s="692" t="s">
        <v>650</v>
      </c>
      <c r="I18" s="800" t="s">
        <v>1847</v>
      </c>
      <c r="J18" s="792" t="s">
        <v>1866</v>
      </c>
    </row>
    <row r="19" spans="2:10" ht="50.25" customHeight="1" x14ac:dyDescent="0.25">
      <c r="B19" s="762" t="s">
        <v>656</v>
      </c>
      <c r="C19" s="762" t="s">
        <v>656</v>
      </c>
      <c r="D19" s="763">
        <v>3600000</v>
      </c>
      <c r="E19" s="764">
        <v>20</v>
      </c>
      <c r="F19" s="680" t="s">
        <v>754</v>
      </c>
      <c r="G19" s="760">
        <f t="shared" si="1"/>
        <v>72000000</v>
      </c>
      <c r="H19" s="761" t="s">
        <v>650</v>
      </c>
      <c r="I19" s="799" t="s">
        <v>1848</v>
      </c>
      <c r="J19" s="792" t="s">
        <v>1862</v>
      </c>
    </row>
    <row r="20" spans="2:10" ht="44.25" customHeight="1" x14ac:dyDescent="0.25">
      <c r="B20" s="757" t="s">
        <v>656</v>
      </c>
      <c r="C20" s="757" t="s">
        <v>656</v>
      </c>
      <c r="D20" s="758">
        <v>17587571.239999998</v>
      </c>
      <c r="E20" s="765">
        <v>10</v>
      </c>
      <c r="F20" s="680" t="s">
        <v>754</v>
      </c>
      <c r="G20" s="760">
        <f t="shared" si="1"/>
        <v>175875712.39999998</v>
      </c>
      <c r="H20" s="680" t="s">
        <v>650</v>
      </c>
      <c r="I20" s="799" t="s">
        <v>1849</v>
      </c>
      <c r="J20" s="792" t="s">
        <v>1862</v>
      </c>
    </row>
    <row r="21" spans="2:10" ht="65.25" customHeight="1" x14ac:dyDescent="0.25">
      <c r="B21" s="699" t="s">
        <v>659</v>
      </c>
      <c r="C21" s="698" t="s">
        <v>659</v>
      </c>
      <c r="D21" s="327">
        <v>17920000</v>
      </c>
      <c r="E21" s="315">
        <v>1</v>
      </c>
      <c r="F21" s="693" t="s">
        <v>754</v>
      </c>
      <c r="G21" s="733">
        <f t="shared" si="1"/>
        <v>17920000</v>
      </c>
      <c r="H21" s="693" t="s">
        <v>660</v>
      </c>
      <c r="I21" s="800" t="s">
        <v>1850</v>
      </c>
      <c r="J21" s="792" t="s">
        <v>1867</v>
      </c>
    </row>
    <row r="22" spans="2:10" ht="188.25" customHeight="1" x14ac:dyDescent="0.25">
      <c r="B22" s="700" t="s">
        <v>661</v>
      </c>
      <c r="C22" s="700" t="s">
        <v>661</v>
      </c>
      <c r="D22" s="328">
        <v>106050000</v>
      </c>
      <c r="E22" s="315">
        <v>1</v>
      </c>
      <c r="F22" s="693" t="s">
        <v>754</v>
      </c>
      <c r="G22" s="733">
        <f t="shared" si="1"/>
        <v>106050000</v>
      </c>
      <c r="H22" s="692" t="s">
        <v>663</v>
      </c>
      <c r="I22" s="800" t="s">
        <v>1851</v>
      </c>
      <c r="J22" s="792" t="s">
        <v>1866</v>
      </c>
    </row>
    <row r="23" spans="2:10" ht="39" customHeight="1" x14ac:dyDescent="0.25">
      <c r="B23" s="766" t="s">
        <v>664</v>
      </c>
      <c r="C23" s="766" t="s">
        <v>664</v>
      </c>
      <c r="D23" s="763">
        <v>197478</v>
      </c>
      <c r="E23" s="767">
        <v>30</v>
      </c>
      <c r="F23" s="680" t="s">
        <v>754</v>
      </c>
      <c r="G23" s="760">
        <f t="shared" si="1"/>
        <v>5924340</v>
      </c>
      <c r="H23" s="768" t="s">
        <v>666</v>
      </c>
      <c r="I23" s="799" t="s">
        <v>1852</v>
      </c>
      <c r="J23" s="792" t="s">
        <v>1866</v>
      </c>
    </row>
    <row r="24" spans="2:10" ht="39" customHeight="1" x14ac:dyDescent="0.25">
      <c r="B24" s="319" t="s">
        <v>688</v>
      </c>
      <c r="C24" s="473" t="s">
        <v>689</v>
      </c>
      <c r="D24" s="735">
        <v>2000000</v>
      </c>
      <c r="E24" s="320">
        <v>1</v>
      </c>
      <c r="F24" s="692" t="s">
        <v>754</v>
      </c>
      <c r="G24" s="733">
        <f t="shared" si="1"/>
        <v>2000000</v>
      </c>
      <c r="H24" s="473" t="s">
        <v>666</v>
      </c>
      <c r="I24" s="800" t="s">
        <v>1853</v>
      </c>
      <c r="J24" s="792" t="s">
        <v>1866</v>
      </c>
    </row>
    <row r="25" spans="2:10" ht="39" customHeight="1" x14ac:dyDescent="0.25">
      <c r="B25" s="1572" t="s">
        <v>1830</v>
      </c>
      <c r="C25" s="1572"/>
      <c r="D25" s="1572"/>
      <c r="E25" s="1572"/>
      <c r="F25" s="1572"/>
      <c r="G25" s="1572"/>
      <c r="H25" s="1572"/>
      <c r="I25" s="1572"/>
      <c r="J25" s="792"/>
    </row>
    <row r="26" spans="2:10" ht="39" customHeight="1" x14ac:dyDescent="0.25">
      <c r="B26" s="176" t="s">
        <v>11</v>
      </c>
      <c r="C26" s="176" t="s">
        <v>12</v>
      </c>
      <c r="D26" s="176" t="s">
        <v>13</v>
      </c>
      <c r="E26" s="176" t="s">
        <v>14</v>
      </c>
      <c r="F26" s="176" t="s">
        <v>19</v>
      </c>
      <c r="G26" s="176" t="s">
        <v>21</v>
      </c>
      <c r="H26" s="176" t="s">
        <v>26</v>
      </c>
      <c r="I26" s="790" t="s">
        <v>1827</v>
      </c>
      <c r="J26" s="792"/>
    </row>
    <row r="27" spans="2:10" ht="39" customHeight="1" x14ac:dyDescent="0.25">
      <c r="B27" s="744" t="s">
        <v>993</v>
      </c>
      <c r="C27" s="744" t="s">
        <v>994</v>
      </c>
      <c r="D27" s="413">
        <v>7000000</v>
      </c>
      <c r="E27" s="414">
        <v>1</v>
      </c>
      <c r="F27" s="414" t="s">
        <v>995</v>
      </c>
      <c r="G27" s="769">
        <f>SUM(D27*E27)</f>
        <v>7000000</v>
      </c>
      <c r="H27" s="742" t="s">
        <v>1831</v>
      </c>
      <c r="I27" s="801" t="s">
        <v>1843</v>
      </c>
      <c r="J27" s="792" t="s">
        <v>1866</v>
      </c>
    </row>
    <row r="28" spans="2:10" ht="39" customHeight="1" x14ac:dyDescent="0.25">
      <c r="B28" s="744" t="s">
        <v>1047</v>
      </c>
      <c r="C28" s="744" t="s">
        <v>1047</v>
      </c>
      <c r="D28" s="770">
        <v>189235.43999999997</v>
      </c>
      <c r="E28" s="414">
        <v>5</v>
      </c>
      <c r="F28" s="414" t="s">
        <v>995</v>
      </c>
      <c r="G28" s="737" t="s">
        <v>73</v>
      </c>
      <c r="H28" s="737" t="s">
        <v>1048</v>
      </c>
      <c r="I28" s="799" t="s">
        <v>1844</v>
      </c>
      <c r="J28" s="792" t="s">
        <v>1866</v>
      </c>
    </row>
    <row r="29" spans="2:10" ht="39" customHeight="1" x14ac:dyDescent="0.25">
      <c r="B29" s="479" t="s">
        <v>1049</v>
      </c>
      <c r="C29" s="479" t="s">
        <v>1049</v>
      </c>
      <c r="D29" s="398">
        <v>3000000</v>
      </c>
      <c r="E29" s="379">
        <v>2</v>
      </c>
      <c r="F29" s="379" t="s">
        <v>995</v>
      </c>
      <c r="G29" s="448" t="s">
        <v>73</v>
      </c>
      <c r="H29" s="789" t="s">
        <v>1048</v>
      </c>
      <c r="I29" s="800" t="s">
        <v>1845</v>
      </c>
      <c r="J29" s="792" t="s">
        <v>1866</v>
      </c>
    </row>
    <row r="30" spans="2:10" ht="28.5" customHeight="1" x14ac:dyDescent="0.25">
      <c r="B30" s="1572" t="s">
        <v>1832</v>
      </c>
      <c r="C30" s="1572"/>
      <c r="D30" s="1572"/>
      <c r="E30" s="1572"/>
      <c r="F30" s="1572"/>
      <c r="G30" s="1572"/>
      <c r="H30" s="1572"/>
      <c r="I30" s="1572"/>
      <c r="J30" s="792"/>
    </row>
    <row r="31" spans="2:10" ht="28.5" customHeight="1" x14ac:dyDescent="0.25">
      <c r="B31" s="176" t="s">
        <v>11</v>
      </c>
      <c r="C31" s="176" t="s">
        <v>12</v>
      </c>
      <c r="D31" s="176" t="s">
        <v>13</v>
      </c>
      <c r="E31" s="176" t="s">
        <v>14</v>
      </c>
      <c r="F31" s="176" t="s">
        <v>19</v>
      </c>
      <c r="G31" s="176" t="s">
        <v>21</v>
      </c>
      <c r="H31" s="176" t="s">
        <v>26</v>
      </c>
      <c r="I31" s="790" t="s">
        <v>1827</v>
      </c>
      <c r="J31" s="792"/>
    </row>
    <row r="32" spans="2:10" ht="86.25" customHeight="1" x14ac:dyDescent="0.25">
      <c r="B32" s="789" t="s">
        <v>1549</v>
      </c>
      <c r="C32" s="479" t="s">
        <v>1550</v>
      </c>
      <c r="D32" s="547">
        <v>1200000000</v>
      </c>
      <c r="E32" s="483">
        <v>1</v>
      </c>
      <c r="F32" s="692" t="s">
        <v>1566</v>
      </c>
      <c r="G32" s="755">
        <f>SUM(D32*E32)</f>
        <v>1200000000</v>
      </c>
      <c r="H32" s="480" t="s">
        <v>1514</v>
      </c>
      <c r="I32" s="802" t="s">
        <v>1842</v>
      </c>
      <c r="J32" s="792" t="s">
        <v>1866</v>
      </c>
    </row>
    <row r="33" spans="2:10" ht="63" customHeight="1" x14ac:dyDescent="0.25">
      <c r="B33" s="771" t="s">
        <v>1607</v>
      </c>
      <c r="C33" s="771" t="s">
        <v>1607</v>
      </c>
      <c r="D33" s="772">
        <v>126029</v>
      </c>
      <c r="E33" s="773">
        <v>10</v>
      </c>
      <c r="F33" s="761" t="s">
        <v>1566</v>
      </c>
      <c r="G33" s="774">
        <f t="shared" ref="G33:G34" si="2">SUM(D33*E33)</f>
        <v>1260290</v>
      </c>
      <c r="H33" s="775" t="s">
        <v>1556</v>
      </c>
      <c r="I33" s="799" t="s">
        <v>1840</v>
      </c>
      <c r="J33" s="792" t="s">
        <v>1866</v>
      </c>
    </row>
    <row r="34" spans="2:10" ht="39" customHeight="1" x14ac:dyDescent="0.25">
      <c r="B34" s="788" t="s">
        <v>1615</v>
      </c>
      <c r="C34" s="440" t="s">
        <v>1616</v>
      </c>
      <c r="D34" s="497">
        <v>125000000</v>
      </c>
      <c r="E34" s="702">
        <v>1</v>
      </c>
      <c r="F34" s="692" t="s">
        <v>1566</v>
      </c>
      <c r="G34" s="756">
        <f t="shared" si="2"/>
        <v>125000000</v>
      </c>
      <c r="H34" s="481" t="s">
        <v>1556</v>
      </c>
      <c r="I34" s="802" t="s">
        <v>1841</v>
      </c>
      <c r="J34" s="792" t="s">
        <v>1866</v>
      </c>
    </row>
    <row r="35" spans="2:10" ht="39" customHeight="1" x14ac:dyDescent="0.25">
      <c r="B35" s="738"/>
      <c r="C35" s="739"/>
      <c r="D35" s="740"/>
      <c r="E35" s="741"/>
      <c r="F35" s="736"/>
      <c r="G35" s="410"/>
      <c r="H35" s="549"/>
      <c r="I35" s="736"/>
    </row>
    <row r="36" spans="2:10" ht="39" customHeight="1" x14ac:dyDescent="0.25">
      <c r="B36" s="1572" t="s">
        <v>1833</v>
      </c>
      <c r="C36" s="1572"/>
      <c r="D36" s="1572"/>
      <c r="E36" s="1572"/>
      <c r="F36" s="1572"/>
      <c r="G36" s="1572"/>
      <c r="H36" s="1572"/>
      <c r="I36" s="1572"/>
    </row>
    <row r="37" spans="2:10" ht="39" customHeight="1" x14ac:dyDescent="0.25">
      <c r="B37" s="176" t="s">
        <v>11</v>
      </c>
      <c r="C37" s="176" t="s">
        <v>12</v>
      </c>
      <c r="D37" s="176" t="s">
        <v>13</v>
      </c>
      <c r="E37" s="176" t="s">
        <v>14</v>
      </c>
      <c r="F37" s="176" t="s">
        <v>19</v>
      </c>
      <c r="G37" s="176" t="s">
        <v>21</v>
      </c>
      <c r="H37" s="176" t="s">
        <v>26</v>
      </c>
      <c r="I37" s="731" t="s">
        <v>1827</v>
      </c>
    </row>
    <row r="38" spans="2:10" ht="39" customHeight="1" x14ac:dyDescent="0.25">
      <c r="B38" s="693" t="s">
        <v>745</v>
      </c>
      <c r="C38" s="693" t="s">
        <v>745</v>
      </c>
      <c r="D38" s="144">
        <v>1102000000</v>
      </c>
      <c r="E38" s="144">
        <v>1</v>
      </c>
      <c r="F38" s="692" t="s">
        <v>1566</v>
      </c>
      <c r="G38" s="620">
        <f>SUM(D38*E38)</f>
        <v>1102000000</v>
      </c>
      <c r="H38" s="448" t="s">
        <v>1834</v>
      </c>
      <c r="I38" s="663" t="s">
        <v>1835</v>
      </c>
      <c r="J38" s="792" t="s">
        <v>1866</v>
      </c>
    </row>
    <row r="39" spans="2:10" ht="39" customHeight="1" x14ac:dyDescent="0.25">
      <c r="B39" s="692" t="s">
        <v>746</v>
      </c>
      <c r="C39" s="693" t="s">
        <v>746</v>
      </c>
      <c r="D39" s="144">
        <v>1000000000</v>
      </c>
      <c r="E39" s="144">
        <v>1</v>
      </c>
      <c r="F39" s="692" t="s">
        <v>1566</v>
      </c>
      <c r="G39" s="620">
        <f t="shared" ref="G39:G41" si="3">SUM(D39*E39)</f>
        <v>1000000000</v>
      </c>
      <c r="H39" s="448" t="s">
        <v>1834</v>
      </c>
      <c r="I39" s="663" t="s">
        <v>1835</v>
      </c>
      <c r="J39" s="792" t="s">
        <v>1866</v>
      </c>
    </row>
    <row r="40" spans="2:10" ht="39" customHeight="1" x14ac:dyDescent="0.25">
      <c r="B40" s="693" t="s">
        <v>1552</v>
      </c>
      <c r="C40" s="693" t="s">
        <v>747</v>
      </c>
      <c r="D40" s="143">
        <v>950000000</v>
      </c>
      <c r="E40" s="144">
        <v>1</v>
      </c>
      <c r="F40" s="692" t="s">
        <v>1566</v>
      </c>
      <c r="G40" s="620">
        <f t="shared" si="3"/>
        <v>950000000</v>
      </c>
      <c r="H40" s="448" t="s">
        <v>1834</v>
      </c>
      <c r="I40" s="663" t="s">
        <v>1835</v>
      </c>
      <c r="J40" s="792" t="s">
        <v>1866</v>
      </c>
    </row>
    <row r="41" spans="2:10" ht="39" customHeight="1" x14ac:dyDescent="0.25">
      <c r="B41" s="693" t="s">
        <v>748</v>
      </c>
      <c r="C41" s="693" t="s">
        <v>748</v>
      </c>
      <c r="D41" s="144">
        <v>4000000</v>
      </c>
      <c r="E41" s="144">
        <v>1</v>
      </c>
      <c r="F41" s="692" t="s">
        <v>1566</v>
      </c>
      <c r="G41" s="620">
        <f t="shared" si="3"/>
        <v>4000000</v>
      </c>
      <c r="H41" s="448" t="s">
        <v>1834</v>
      </c>
      <c r="I41" s="663" t="s">
        <v>1835</v>
      </c>
      <c r="J41" s="792" t="s">
        <v>1866</v>
      </c>
    </row>
    <row r="43" spans="2:10" ht="39" customHeight="1" x14ac:dyDescent="0.25">
      <c r="B43" s="1572" t="s">
        <v>1836</v>
      </c>
      <c r="C43" s="1572"/>
      <c r="D43" s="1572"/>
      <c r="E43" s="1572"/>
      <c r="F43" s="1572"/>
      <c r="G43" s="1572"/>
      <c r="H43" s="1572"/>
      <c r="I43" s="1572"/>
    </row>
    <row r="44" spans="2:10" ht="39" customHeight="1" x14ac:dyDescent="0.25">
      <c r="B44" s="176" t="s">
        <v>11</v>
      </c>
      <c r="C44" s="176" t="s">
        <v>12</v>
      </c>
      <c r="D44" s="176" t="s">
        <v>13</v>
      </c>
      <c r="E44" s="176" t="s">
        <v>14</v>
      </c>
      <c r="F44" s="176" t="s">
        <v>19</v>
      </c>
      <c r="G44" s="176" t="s">
        <v>21</v>
      </c>
      <c r="H44" s="176" t="s">
        <v>26</v>
      </c>
      <c r="I44" s="731" t="s">
        <v>1827</v>
      </c>
    </row>
    <row r="45" spans="2:10" ht="84" customHeight="1" x14ac:dyDescent="0.25">
      <c r="B45" s="479" t="s">
        <v>1625</v>
      </c>
      <c r="C45" s="479" t="s">
        <v>1626</v>
      </c>
      <c r="D45" s="483">
        <v>12000000</v>
      </c>
      <c r="E45" s="400">
        <v>8</v>
      </c>
      <c r="F45" s="789" t="s">
        <v>1686</v>
      </c>
      <c r="G45" s="743">
        <f>SUM(D45*E45)</f>
        <v>96000000</v>
      </c>
      <c r="H45" s="481" t="s">
        <v>1624</v>
      </c>
      <c r="I45" s="665" t="s">
        <v>1837</v>
      </c>
      <c r="J45" s="792" t="s">
        <v>1866</v>
      </c>
    </row>
    <row r="46" spans="2:10" ht="60.75" customHeight="1" x14ac:dyDescent="0.25">
      <c r="B46" s="479" t="s">
        <v>1627</v>
      </c>
      <c r="C46" s="479" t="s">
        <v>1628</v>
      </c>
      <c r="D46" s="483">
        <v>1000000</v>
      </c>
      <c r="E46" s="400">
        <v>3</v>
      </c>
      <c r="F46" s="789" t="s">
        <v>1686</v>
      </c>
      <c r="G46" s="743">
        <f t="shared" ref="G46:G96" si="4">SUM(D46*E46)</f>
        <v>3000000</v>
      </c>
      <c r="H46" s="481" t="s">
        <v>1624</v>
      </c>
      <c r="I46" s="668" t="s">
        <v>1747</v>
      </c>
      <c r="J46" s="792" t="s">
        <v>1866</v>
      </c>
    </row>
    <row r="47" spans="2:10" ht="51.75" customHeight="1" x14ac:dyDescent="0.25">
      <c r="B47" s="479" t="s">
        <v>1629</v>
      </c>
      <c r="C47" s="479" t="s">
        <v>1628</v>
      </c>
      <c r="D47" s="483">
        <v>7000000</v>
      </c>
      <c r="E47" s="400">
        <v>2</v>
      </c>
      <c r="F47" s="789" t="s">
        <v>1686</v>
      </c>
      <c r="G47" s="743">
        <f t="shared" si="4"/>
        <v>14000000</v>
      </c>
      <c r="H47" s="481" t="s">
        <v>1624</v>
      </c>
      <c r="I47" s="668" t="s">
        <v>1748</v>
      </c>
      <c r="J47" s="792" t="s">
        <v>1866</v>
      </c>
    </row>
    <row r="48" spans="2:10" ht="39" customHeight="1" x14ac:dyDescent="0.25">
      <c r="B48" s="479" t="s">
        <v>1630</v>
      </c>
      <c r="C48" s="479" t="s">
        <v>1628</v>
      </c>
      <c r="D48" s="483">
        <v>1500000</v>
      </c>
      <c r="E48" s="400">
        <v>3</v>
      </c>
      <c r="F48" s="789" t="s">
        <v>1686</v>
      </c>
      <c r="G48" s="743">
        <f t="shared" si="4"/>
        <v>4500000</v>
      </c>
      <c r="H48" s="481" t="s">
        <v>1624</v>
      </c>
      <c r="I48" s="668" t="s">
        <v>1749</v>
      </c>
      <c r="J48" s="792" t="s">
        <v>1866</v>
      </c>
    </row>
    <row r="49" spans="1:13" ht="54.75" customHeight="1" x14ac:dyDescent="0.25">
      <c r="B49" s="479" t="s">
        <v>1631</v>
      </c>
      <c r="C49" s="479" t="s">
        <v>1628</v>
      </c>
      <c r="D49" s="483">
        <v>21000000</v>
      </c>
      <c r="E49" s="400">
        <v>1</v>
      </c>
      <c r="F49" s="789" t="s">
        <v>1686</v>
      </c>
      <c r="G49" s="743">
        <f t="shared" si="4"/>
        <v>21000000</v>
      </c>
      <c r="H49" s="481" t="s">
        <v>1624</v>
      </c>
      <c r="I49" s="668" t="s">
        <v>1750</v>
      </c>
      <c r="J49" s="803" t="s">
        <v>1887</v>
      </c>
      <c r="K49" s="447"/>
    </row>
    <row r="50" spans="1:13" ht="39" customHeight="1" x14ac:dyDescent="0.25">
      <c r="B50" s="479" t="s">
        <v>1752</v>
      </c>
      <c r="C50" s="479" t="s">
        <v>1633</v>
      </c>
      <c r="D50" s="483">
        <v>400000</v>
      </c>
      <c r="E50" s="400">
        <v>3</v>
      </c>
      <c r="F50" s="789" t="s">
        <v>1686</v>
      </c>
      <c r="G50" s="743">
        <f t="shared" si="4"/>
        <v>1200000</v>
      </c>
      <c r="H50" s="481" t="s">
        <v>1624</v>
      </c>
      <c r="I50" s="668" t="s">
        <v>1751</v>
      </c>
      <c r="J50" s="792" t="s">
        <v>1866</v>
      </c>
    </row>
    <row r="51" spans="1:13" ht="39" customHeight="1" x14ac:dyDescent="0.25">
      <c r="B51" s="479" t="s">
        <v>1634</v>
      </c>
      <c r="C51" s="479" t="s">
        <v>1635</v>
      </c>
      <c r="D51" s="483">
        <v>400000</v>
      </c>
      <c r="E51" s="400">
        <v>3</v>
      </c>
      <c r="F51" s="789" t="s">
        <v>1686</v>
      </c>
      <c r="G51" s="743">
        <f t="shared" si="4"/>
        <v>1200000</v>
      </c>
      <c r="H51" s="481" t="s">
        <v>1624</v>
      </c>
      <c r="I51" s="668" t="s">
        <v>1751</v>
      </c>
      <c r="J51" s="792" t="s">
        <v>1866</v>
      </c>
    </row>
    <row r="52" spans="1:13" ht="39" customHeight="1" x14ac:dyDescent="0.25">
      <c r="B52" s="479" t="s">
        <v>1638</v>
      </c>
      <c r="C52" s="479" t="s">
        <v>1639</v>
      </c>
      <c r="D52" s="483">
        <v>98000000</v>
      </c>
      <c r="E52" s="400">
        <v>1</v>
      </c>
      <c r="F52" s="789" t="s">
        <v>1686</v>
      </c>
      <c r="G52" s="743">
        <f t="shared" si="4"/>
        <v>98000000</v>
      </c>
      <c r="H52" s="481" t="s">
        <v>1624</v>
      </c>
      <c r="I52" s="668" t="s">
        <v>1753</v>
      </c>
      <c r="J52" s="792" t="s">
        <v>1866</v>
      </c>
    </row>
    <row r="53" spans="1:13" ht="39" customHeight="1" x14ac:dyDescent="0.25">
      <c r="B53" s="479" t="s">
        <v>1640</v>
      </c>
      <c r="C53" s="479" t="s">
        <v>1641</v>
      </c>
      <c r="D53" s="483">
        <v>3000000</v>
      </c>
      <c r="E53" s="400">
        <v>1</v>
      </c>
      <c r="F53" s="789" t="s">
        <v>1686</v>
      </c>
      <c r="G53" s="743">
        <f t="shared" si="4"/>
        <v>3000000</v>
      </c>
      <c r="H53" s="481" t="s">
        <v>1624</v>
      </c>
      <c r="I53" s="668" t="s">
        <v>1726</v>
      </c>
      <c r="J53" s="792" t="s">
        <v>1866</v>
      </c>
    </row>
    <row r="54" spans="1:13" ht="39" customHeight="1" x14ac:dyDescent="0.25">
      <c r="B54" s="479" t="s">
        <v>1643</v>
      </c>
      <c r="C54" s="479" t="s">
        <v>1628</v>
      </c>
      <c r="D54" s="483">
        <v>520000</v>
      </c>
      <c r="E54" s="400">
        <v>2</v>
      </c>
      <c r="F54" s="789" t="s">
        <v>1686</v>
      </c>
      <c r="G54" s="743">
        <f t="shared" si="4"/>
        <v>1040000</v>
      </c>
      <c r="H54" s="481" t="s">
        <v>1642</v>
      </c>
      <c r="I54" s="668" t="s">
        <v>1756</v>
      </c>
      <c r="J54" s="792" t="s">
        <v>1866</v>
      </c>
    </row>
    <row r="55" spans="1:13" ht="99" customHeight="1" x14ac:dyDescent="0.25">
      <c r="B55" s="479" t="s">
        <v>1644</v>
      </c>
      <c r="C55" s="479" t="s">
        <v>1641</v>
      </c>
      <c r="D55" s="483">
        <v>90000000</v>
      </c>
      <c r="E55" s="400">
        <v>1</v>
      </c>
      <c r="F55" s="789" t="s">
        <v>1686</v>
      </c>
      <c r="G55" s="743">
        <f t="shared" si="4"/>
        <v>90000000</v>
      </c>
      <c r="H55" s="481" t="s">
        <v>1642</v>
      </c>
      <c r="I55" s="668" t="s">
        <v>1757</v>
      </c>
      <c r="J55" s="792" t="s">
        <v>1866</v>
      </c>
    </row>
    <row r="56" spans="1:13" ht="82.5" customHeight="1" x14ac:dyDescent="0.25">
      <c r="B56" s="744" t="s">
        <v>1758</v>
      </c>
      <c r="C56" s="744" t="s">
        <v>1641</v>
      </c>
      <c r="D56" s="413">
        <v>12000000</v>
      </c>
      <c r="E56" s="414">
        <v>5</v>
      </c>
      <c r="F56" s="737" t="s">
        <v>1686</v>
      </c>
      <c r="G56" s="743">
        <f t="shared" si="4"/>
        <v>60000000</v>
      </c>
      <c r="H56" s="737" t="s">
        <v>1642</v>
      </c>
      <c r="I56" s="745" t="s">
        <v>1755</v>
      </c>
      <c r="J56" s="792" t="s">
        <v>1866</v>
      </c>
    </row>
    <row r="57" spans="1:13" ht="69.75" customHeight="1" x14ac:dyDescent="0.25">
      <c r="B57" s="479" t="s">
        <v>1645</v>
      </c>
      <c r="C57" s="479" t="s">
        <v>1641</v>
      </c>
      <c r="D57" s="483">
        <v>11000000</v>
      </c>
      <c r="E57" s="400">
        <v>2</v>
      </c>
      <c r="F57" s="789" t="s">
        <v>1686</v>
      </c>
      <c r="G57" s="743">
        <f t="shared" si="4"/>
        <v>22000000</v>
      </c>
      <c r="H57" s="481" t="s">
        <v>1642</v>
      </c>
      <c r="I57" s="749" t="s">
        <v>1759</v>
      </c>
      <c r="J57" s="792" t="s">
        <v>1866</v>
      </c>
    </row>
    <row r="58" spans="1:13" ht="68.25" customHeight="1" x14ac:dyDescent="0.25">
      <c r="B58" s="479" t="s">
        <v>1646</v>
      </c>
      <c r="C58" s="479" t="s">
        <v>1641</v>
      </c>
      <c r="D58" s="483">
        <v>500000</v>
      </c>
      <c r="E58" s="400">
        <v>10</v>
      </c>
      <c r="F58" s="789" t="s">
        <v>1686</v>
      </c>
      <c r="G58" s="743">
        <f t="shared" si="4"/>
        <v>5000000</v>
      </c>
      <c r="H58" s="481" t="s">
        <v>1642</v>
      </c>
      <c r="I58" s="749" t="s">
        <v>1760</v>
      </c>
      <c r="J58" s="803" t="s">
        <v>1868</v>
      </c>
      <c r="K58" s="678" t="s">
        <v>1871</v>
      </c>
    </row>
    <row r="59" spans="1:13" ht="66" customHeight="1" x14ac:dyDescent="0.25">
      <c r="B59" s="479" t="s">
        <v>1632</v>
      </c>
      <c r="C59" s="479" t="s">
        <v>1641</v>
      </c>
      <c r="D59" s="483">
        <v>400000</v>
      </c>
      <c r="E59" s="400">
        <v>3</v>
      </c>
      <c r="F59" s="789" t="s">
        <v>1686</v>
      </c>
      <c r="G59" s="743">
        <f t="shared" si="4"/>
        <v>1200000</v>
      </c>
      <c r="H59" s="481" t="s">
        <v>1642</v>
      </c>
      <c r="I59" s="749" t="s">
        <v>1761</v>
      </c>
      <c r="J59" s="792" t="s">
        <v>1866</v>
      </c>
    </row>
    <row r="60" spans="1:13" ht="39" customHeight="1" x14ac:dyDescent="0.25">
      <c r="A60" s="997"/>
      <c r="B60" s="479" t="s">
        <v>1650</v>
      </c>
      <c r="C60" s="479" t="s">
        <v>1651</v>
      </c>
      <c r="D60" s="483">
        <v>1600000</v>
      </c>
      <c r="E60" s="400">
        <v>1</v>
      </c>
      <c r="F60" s="789" t="s">
        <v>1686</v>
      </c>
      <c r="G60" s="743">
        <f t="shared" si="4"/>
        <v>1600000</v>
      </c>
      <c r="H60" s="789" t="s">
        <v>1649</v>
      </c>
      <c r="I60" s="663" t="s">
        <v>1872</v>
      </c>
      <c r="J60" s="792"/>
      <c r="M60" s="682" t="s">
        <v>1754</v>
      </c>
    </row>
    <row r="61" spans="1:13" ht="39" customHeight="1" x14ac:dyDescent="0.25">
      <c r="B61" s="479" t="s">
        <v>1629</v>
      </c>
      <c r="C61" s="479" t="s">
        <v>1651</v>
      </c>
      <c r="D61" s="483">
        <v>7000000</v>
      </c>
      <c r="E61" s="400">
        <v>1</v>
      </c>
      <c r="F61" s="789" t="s">
        <v>1686</v>
      </c>
      <c r="G61" s="743">
        <f t="shared" si="4"/>
        <v>7000000</v>
      </c>
      <c r="H61" s="789" t="s">
        <v>1649</v>
      </c>
      <c r="I61" s="663" t="s">
        <v>1873</v>
      </c>
      <c r="J61" s="792"/>
    </row>
    <row r="62" spans="1:13" ht="39" customHeight="1" x14ac:dyDescent="0.25">
      <c r="B62" s="479" t="s">
        <v>1652</v>
      </c>
      <c r="C62" s="479" t="s">
        <v>1651</v>
      </c>
      <c r="D62" s="483">
        <v>12000000</v>
      </c>
      <c r="E62" s="400">
        <v>12</v>
      </c>
      <c r="F62" s="789" t="s">
        <v>1686</v>
      </c>
      <c r="G62" s="743">
        <f t="shared" si="4"/>
        <v>144000000</v>
      </c>
      <c r="H62" s="789" t="s">
        <v>1649</v>
      </c>
      <c r="I62" s="664" t="s">
        <v>1874</v>
      </c>
      <c r="J62" s="792"/>
    </row>
    <row r="63" spans="1:13" ht="60.75" customHeight="1" x14ac:dyDescent="0.25">
      <c r="B63" s="479" t="s">
        <v>1653</v>
      </c>
      <c r="C63" s="479" t="s">
        <v>1651</v>
      </c>
      <c r="D63" s="483">
        <v>560000</v>
      </c>
      <c r="E63" s="400">
        <v>6</v>
      </c>
      <c r="F63" s="789" t="s">
        <v>1686</v>
      </c>
      <c r="G63" s="743">
        <f t="shared" si="4"/>
        <v>3360000</v>
      </c>
      <c r="H63" s="789" t="s">
        <v>1649</v>
      </c>
      <c r="I63" s="664" t="s">
        <v>1875</v>
      </c>
      <c r="J63" s="792"/>
    </row>
    <row r="64" spans="1:13" ht="39" customHeight="1" x14ac:dyDescent="0.25">
      <c r="B64" s="479" t="s">
        <v>1654</v>
      </c>
      <c r="C64" s="479" t="s">
        <v>1651</v>
      </c>
      <c r="D64" s="483">
        <v>600000</v>
      </c>
      <c r="E64" s="400">
        <v>1</v>
      </c>
      <c r="F64" s="789" t="s">
        <v>1686</v>
      </c>
      <c r="G64" s="743">
        <f t="shared" si="4"/>
        <v>600000</v>
      </c>
      <c r="H64" s="789" t="s">
        <v>1649</v>
      </c>
      <c r="I64" s="664" t="s">
        <v>1876</v>
      </c>
      <c r="J64" s="792"/>
    </row>
    <row r="65" spans="2:11" ht="58.5" customHeight="1" x14ac:dyDescent="0.25">
      <c r="B65" s="479" t="s">
        <v>1627</v>
      </c>
      <c r="C65" s="479" t="s">
        <v>1651</v>
      </c>
      <c r="D65" s="483">
        <v>1000000</v>
      </c>
      <c r="E65" s="400">
        <v>2</v>
      </c>
      <c r="F65" s="789" t="s">
        <v>1686</v>
      </c>
      <c r="G65" s="743">
        <f t="shared" si="4"/>
        <v>2000000</v>
      </c>
      <c r="H65" s="789" t="s">
        <v>1649</v>
      </c>
      <c r="I65" s="664" t="s">
        <v>1877</v>
      </c>
      <c r="J65" s="792"/>
    </row>
    <row r="66" spans="2:11" ht="53.25" customHeight="1" x14ac:dyDescent="0.25">
      <c r="B66" s="423" t="s">
        <v>1629</v>
      </c>
      <c r="C66" s="422" t="s">
        <v>1657</v>
      </c>
      <c r="D66" s="424">
        <v>7000000</v>
      </c>
      <c r="E66" s="422">
        <v>3</v>
      </c>
      <c r="F66" s="789" t="s">
        <v>1686</v>
      </c>
      <c r="G66" s="743">
        <f t="shared" si="4"/>
        <v>21000000</v>
      </c>
      <c r="H66" s="422" t="s">
        <v>1656</v>
      </c>
      <c r="I66" s="808"/>
      <c r="J66" s="803" t="s">
        <v>1869</v>
      </c>
      <c r="K66" s="678" t="s">
        <v>1879</v>
      </c>
    </row>
    <row r="67" spans="2:11" ht="51" customHeight="1" x14ac:dyDescent="0.25">
      <c r="B67" s="746" t="s">
        <v>1658</v>
      </c>
      <c r="C67" s="479" t="s">
        <v>1641</v>
      </c>
      <c r="D67" s="483">
        <v>560000</v>
      </c>
      <c r="E67" s="400">
        <v>5</v>
      </c>
      <c r="F67" s="789" t="s">
        <v>1686</v>
      </c>
      <c r="G67" s="743">
        <f t="shared" si="4"/>
        <v>2800000</v>
      </c>
      <c r="H67" s="422" t="s">
        <v>1656</v>
      </c>
      <c r="I67" s="809" t="s">
        <v>1870</v>
      </c>
      <c r="J67" s="792"/>
    </row>
    <row r="68" spans="2:11" ht="39" customHeight="1" x14ac:dyDescent="0.25">
      <c r="B68" s="746" t="s">
        <v>1625</v>
      </c>
      <c r="C68" s="479" t="s">
        <v>1641</v>
      </c>
      <c r="D68" s="483">
        <v>12000000</v>
      </c>
      <c r="E68" s="400">
        <v>8</v>
      </c>
      <c r="F68" s="789" t="s">
        <v>1686</v>
      </c>
      <c r="G68" s="743">
        <f t="shared" si="4"/>
        <v>96000000</v>
      </c>
      <c r="H68" s="422" t="s">
        <v>1656</v>
      </c>
      <c r="I68" s="664" t="s">
        <v>1880</v>
      </c>
      <c r="J68" s="792"/>
    </row>
    <row r="69" spans="2:11" ht="51" customHeight="1" x14ac:dyDescent="0.25">
      <c r="B69" s="479" t="s">
        <v>1627</v>
      </c>
      <c r="C69" s="479" t="s">
        <v>1641</v>
      </c>
      <c r="D69" s="483">
        <v>1000000</v>
      </c>
      <c r="E69" s="400">
        <v>2</v>
      </c>
      <c r="F69" s="789" t="s">
        <v>1686</v>
      </c>
      <c r="G69" s="743">
        <f t="shared" si="4"/>
        <v>2000000</v>
      </c>
      <c r="H69" s="422" t="s">
        <v>1656</v>
      </c>
      <c r="I69" s="664" t="s">
        <v>1878</v>
      </c>
      <c r="J69" s="792"/>
    </row>
    <row r="70" spans="2:11" ht="39" customHeight="1" x14ac:dyDescent="0.25">
      <c r="B70" s="479" t="s">
        <v>1645</v>
      </c>
      <c r="C70" s="479" t="s">
        <v>1641</v>
      </c>
      <c r="D70" s="483">
        <v>11000000</v>
      </c>
      <c r="E70" s="400">
        <v>2</v>
      </c>
      <c r="F70" s="789" t="s">
        <v>1686</v>
      </c>
      <c r="G70" s="743">
        <f t="shared" si="4"/>
        <v>22000000</v>
      </c>
      <c r="H70" s="422" t="s">
        <v>1656</v>
      </c>
      <c r="I70" s="664" t="s">
        <v>1881</v>
      </c>
    </row>
    <row r="71" spans="2:11" ht="39" customHeight="1" x14ac:dyDescent="0.25">
      <c r="B71" s="479" t="s">
        <v>1659</v>
      </c>
      <c r="C71" s="479" t="s">
        <v>1641</v>
      </c>
      <c r="D71" s="483">
        <v>100000</v>
      </c>
      <c r="E71" s="400">
        <v>12</v>
      </c>
      <c r="F71" s="789" t="s">
        <v>1686</v>
      </c>
      <c r="G71" s="743">
        <f t="shared" si="4"/>
        <v>1200000</v>
      </c>
      <c r="H71" s="422" t="s">
        <v>1656</v>
      </c>
      <c r="I71" s="664" t="s">
        <v>1747</v>
      </c>
    </row>
    <row r="72" spans="2:11" ht="39" customHeight="1" x14ac:dyDescent="0.25">
      <c r="B72" s="479" t="s">
        <v>1632</v>
      </c>
      <c r="C72" s="479" t="s">
        <v>1641</v>
      </c>
      <c r="D72" s="483">
        <v>400000</v>
      </c>
      <c r="E72" s="400">
        <v>5</v>
      </c>
      <c r="F72" s="789" t="s">
        <v>1686</v>
      </c>
      <c r="G72" s="743">
        <f t="shared" si="4"/>
        <v>2000000</v>
      </c>
      <c r="H72" s="422" t="s">
        <v>1656</v>
      </c>
      <c r="I72" s="664" t="s">
        <v>1882</v>
      </c>
    </row>
    <row r="73" spans="2:11" ht="39" customHeight="1" x14ac:dyDescent="0.25">
      <c r="B73" s="422" t="s">
        <v>1660</v>
      </c>
      <c r="C73" s="422" t="s">
        <v>1661</v>
      </c>
      <c r="D73" s="483">
        <v>7000000</v>
      </c>
      <c r="E73" s="424">
        <v>5</v>
      </c>
      <c r="F73" s="789" t="s">
        <v>1686</v>
      </c>
      <c r="G73" s="743">
        <f t="shared" si="4"/>
        <v>35000000</v>
      </c>
      <c r="H73" s="422" t="s">
        <v>1662</v>
      </c>
      <c r="I73" s="663" t="s">
        <v>1883</v>
      </c>
    </row>
    <row r="74" spans="2:11" ht="39" customHeight="1" x14ac:dyDescent="0.25">
      <c r="B74" s="479" t="s">
        <v>1663</v>
      </c>
      <c r="C74" s="422" t="s">
        <v>1661</v>
      </c>
      <c r="D74" s="483">
        <v>3000000</v>
      </c>
      <c r="E74" s="547">
        <v>1</v>
      </c>
      <c r="F74" s="789" t="s">
        <v>1686</v>
      </c>
      <c r="G74" s="743">
        <f t="shared" si="4"/>
        <v>3000000</v>
      </c>
      <c r="H74" s="422" t="s">
        <v>1662</v>
      </c>
      <c r="I74" s="663" t="s">
        <v>1884</v>
      </c>
    </row>
    <row r="75" spans="2:11" ht="39" customHeight="1" x14ac:dyDescent="0.25">
      <c r="B75" s="479" t="s">
        <v>352</v>
      </c>
      <c r="C75" s="479" t="s">
        <v>1628</v>
      </c>
      <c r="D75" s="483">
        <v>400000</v>
      </c>
      <c r="E75" s="547">
        <v>10</v>
      </c>
      <c r="F75" s="789" t="s">
        <v>1686</v>
      </c>
      <c r="G75" s="743">
        <f t="shared" si="4"/>
        <v>4000000</v>
      </c>
      <c r="H75" s="422" t="s">
        <v>1662</v>
      </c>
      <c r="I75" s="664" t="s">
        <v>1747</v>
      </c>
    </row>
    <row r="76" spans="2:11" ht="39" customHeight="1" x14ac:dyDescent="0.25">
      <c r="B76" s="479" t="s">
        <v>1664</v>
      </c>
      <c r="C76" s="479" t="s">
        <v>1628</v>
      </c>
      <c r="D76" s="483">
        <v>600000</v>
      </c>
      <c r="E76" s="547">
        <v>2</v>
      </c>
      <c r="F76" s="789" t="s">
        <v>1686</v>
      </c>
      <c r="G76" s="743">
        <f t="shared" si="4"/>
        <v>1200000</v>
      </c>
      <c r="H76" s="422" t="s">
        <v>1662</v>
      </c>
      <c r="I76" s="664" t="s">
        <v>1877</v>
      </c>
      <c r="J76" s="882" t="s">
        <v>1985</v>
      </c>
    </row>
    <row r="77" spans="2:11" ht="39" customHeight="1" x14ac:dyDescent="0.25">
      <c r="B77" s="382" t="s">
        <v>1665</v>
      </c>
      <c r="C77" s="479" t="s">
        <v>1639</v>
      </c>
      <c r="D77" s="483">
        <v>1000000</v>
      </c>
      <c r="E77" s="547">
        <v>6</v>
      </c>
      <c r="F77" s="789" t="s">
        <v>1686</v>
      </c>
      <c r="G77" s="743">
        <f t="shared" si="4"/>
        <v>6000000</v>
      </c>
      <c r="H77" s="422" t="s">
        <v>1662</v>
      </c>
      <c r="I77" s="664" t="s">
        <v>1877</v>
      </c>
      <c r="J77" s="682" t="s">
        <v>1986</v>
      </c>
    </row>
    <row r="78" spans="2:11" ht="39" customHeight="1" x14ac:dyDescent="0.25">
      <c r="B78" s="479" t="s">
        <v>1666</v>
      </c>
      <c r="C78" s="479" t="s">
        <v>1639</v>
      </c>
      <c r="D78" s="483">
        <v>200000</v>
      </c>
      <c r="E78" s="547">
        <v>1</v>
      </c>
      <c r="F78" s="789" t="s">
        <v>1686</v>
      </c>
      <c r="G78" s="743">
        <f t="shared" si="4"/>
        <v>200000</v>
      </c>
      <c r="H78" s="422" t="s">
        <v>1662</v>
      </c>
      <c r="I78" s="664" t="s">
        <v>1747</v>
      </c>
    </row>
    <row r="79" spans="2:11" ht="39" customHeight="1" x14ac:dyDescent="0.25">
      <c r="B79" s="479" t="s">
        <v>1629</v>
      </c>
      <c r="C79" s="479" t="s">
        <v>1670</v>
      </c>
      <c r="D79" s="483">
        <v>7000000</v>
      </c>
      <c r="E79" s="400">
        <v>2</v>
      </c>
      <c r="F79" s="789" t="s">
        <v>1686</v>
      </c>
      <c r="G79" s="743">
        <f t="shared" si="4"/>
        <v>14000000</v>
      </c>
      <c r="H79" s="789" t="s">
        <v>1668</v>
      </c>
      <c r="I79" s="663" t="s">
        <v>1885</v>
      </c>
    </row>
    <row r="80" spans="2:11" ht="39" customHeight="1" x14ac:dyDescent="0.25">
      <c r="B80" s="479" t="s">
        <v>1652</v>
      </c>
      <c r="C80" s="479" t="s">
        <v>1671</v>
      </c>
      <c r="D80" s="483">
        <v>12000000</v>
      </c>
      <c r="E80" s="400">
        <v>23</v>
      </c>
      <c r="F80" s="789" t="s">
        <v>1686</v>
      </c>
      <c r="G80" s="743">
        <f t="shared" si="4"/>
        <v>276000000</v>
      </c>
      <c r="H80" s="789" t="s">
        <v>1668</v>
      </c>
      <c r="I80" s="664"/>
    </row>
    <row r="81" spans="2:10" ht="39" customHeight="1" x14ac:dyDescent="0.25">
      <c r="B81" s="479" t="s">
        <v>1632</v>
      </c>
      <c r="C81" s="479" t="s">
        <v>1671</v>
      </c>
      <c r="D81" s="483">
        <v>400000</v>
      </c>
      <c r="E81" s="400">
        <v>4</v>
      </c>
      <c r="F81" s="789" t="s">
        <v>1686</v>
      </c>
      <c r="G81" s="743">
        <f t="shared" si="4"/>
        <v>1600000</v>
      </c>
      <c r="H81" s="789" t="s">
        <v>1668</v>
      </c>
      <c r="I81" s="664" t="s">
        <v>1870</v>
      </c>
    </row>
    <row r="82" spans="2:10" ht="39" customHeight="1" x14ac:dyDescent="0.25">
      <c r="B82" s="479" t="s">
        <v>1672</v>
      </c>
      <c r="C82" s="479" t="s">
        <v>1673</v>
      </c>
      <c r="D82" s="483">
        <v>1500000</v>
      </c>
      <c r="E82" s="400">
        <v>4</v>
      </c>
      <c r="F82" s="789" t="s">
        <v>1686</v>
      </c>
      <c r="G82" s="743">
        <f t="shared" si="4"/>
        <v>6000000</v>
      </c>
      <c r="H82" s="789" t="s">
        <v>1668</v>
      </c>
      <c r="I82" s="664" t="s">
        <v>1762</v>
      </c>
    </row>
    <row r="83" spans="2:10" ht="39" customHeight="1" x14ac:dyDescent="0.25">
      <c r="B83" s="479" t="s">
        <v>1654</v>
      </c>
      <c r="C83" s="479" t="s">
        <v>1633</v>
      </c>
      <c r="D83" s="483">
        <v>600000</v>
      </c>
      <c r="E83" s="400">
        <v>2</v>
      </c>
      <c r="F83" s="789" t="s">
        <v>1686</v>
      </c>
      <c r="G83" s="743">
        <f t="shared" si="4"/>
        <v>1200000</v>
      </c>
      <c r="H83" s="789" t="s">
        <v>1668</v>
      </c>
      <c r="I83" s="664" t="s">
        <v>1876</v>
      </c>
    </row>
    <row r="84" spans="2:10" ht="51.75" customHeight="1" x14ac:dyDescent="0.25">
      <c r="B84" s="479" t="s">
        <v>1627</v>
      </c>
      <c r="C84" s="479" t="s">
        <v>1633</v>
      </c>
      <c r="D84" s="483">
        <v>1000000</v>
      </c>
      <c r="E84" s="400">
        <v>5</v>
      </c>
      <c r="F84" s="789" t="s">
        <v>1686</v>
      </c>
      <c r="G84" s="743">
        <f t="shared" si="4"/>
        <v>5000000</v>
      </c>
      <c r="H84" s="789" t="s">
        <v>1668</v>
      </c>
      <c r="I84" s="664" t="s">
        <v>1878</v>
      </c>
    </row>
    <row r="85" spans="2:10" ht="39" customHeight="1" x14ac:dyDescent="0.25">
      <c r="B85" s="479" t="s">
        <v>1629</v>
      </c>
      <c r="C85" s="479" t="s">
        <v>1676</v>
      </c>
      <c r="D85" s="483">
        <v>7000000</v>
      </c>
      <c r="E85" s="400">
        <v>1</v>
      </c>
      <c r="F85" s="789" t="s">
        <v>1686</v>
      </c>
      <c r="G85" s="743">
        <f t="shared" si="4"/>
        <v>7000000</v>
      </c>
      <c r="H85" s="789" t="s">
        <v>1674</v>
      </c>
      <c r="I85" s="663" t="s">
        <v>1886</v>
      </c>
      <c r="J85" s="677" t="s">
        <v>1987</v>
      </c>
    </row>
    <row r="86" spans="2:10" ht="39" customHeight="1" x14ac:dyDescent="0.25">
      <c r="B86" s="479" t="s">
        <v>1652</v>
      </c>
      <c r="C86" s="479" t="s">
        <v>1677</v>
      </c>
      <c r="D86" s="483">
        <v>12000000</v>
      </c>
      <c r="E86" s="400">
        <v>10</v>
      </c>
      <c r="F86" s="789" t="s">
        <v>1686</v>
      </c>
      <c r="G86" s="743">
        <f t="shared" si="4"/>
        <v>120000000</v>
      </c>
      <c r="H86" s="789" t="s">
        <v>1674</v>
      </c>
      <c r="I86" s="664"/>
    </row>
    <row r="87" spans="2:10" ht="39" customHeight="1" x14ac:dyDescent="0.25">
      <c r="B87" s="479" t="s">
        <v>1632</v>
      </c>
      <c r="C87" s="479" t="s">
        <v>1628</v>
      </c>
      <c r="D87" s="483">
        <v>400000</v>
      </c>
      <c r="E87" s="400">
        <v>4</v>
      </c>
      <c r="F87" s="789" t="s">
        <v>1686</v>
      </c>
      <c r="G87" s="743">
        <f t="shared" si="4"/>
        <v>1600000</v>
      </c>
      <c r="H87" s="789" t="s">
        <v>1674</v>
      </c>
      <c r="I87" s="664" t="s">
        <v>1747</v>
      </c>
    </row>
    <row r="88" spans="2:10" ht="39" customHeight="1" x14ac:dyDescent="0.25">
      <c r="B88" s="479" t="s">
        <v>1654</v>
      </c>
      <c r="C88" s="747" t="s">
        <v>1628</v>
      </c>
      <c r="D88" s="748">
        <v>600000</v>
      </c>
      <c r="E88" s="400">
        <v>1</v>
      </c>
      <c r="F88" s="789" t="s">
        <v>1686</v>
      </c>
      <c r="G88" s="743">
        <f t="shared" si="4"/>
        <v>600000</v>
      </c>
      <c r="H88" s="789" t="s">
        <v>1674</v>
      </c>
      <c r="I88" s="664" t="s">
        <v>1747</v>
      </c>
    </row>
    <row r="89" spans="2:10" ht="50.25" customHeight="1" x14ac:dyDescent="0.25">
      <c r="B89" s="479" t="s">
        <v>1627</v>
      </c>
      <c r="C89" s="479" t="s">
        <v>1678</v>
      </c>
      <c r="D89" s="483">
        <v>1000000</v>
      </c>
      <c r="E89" s="400">
        <v>5</v>
      </c>
      <c r="F89" s="789" t="s">
        <v>1686</v>
      </c>
      <c r="G89" s="743">
        <f t="shared" si="4"/>
        <v>5000000</v>
      </c>
      <c r="H89" s="789" t="s">
        <v>1674</v>
      </c>
      <c r="I89" s="664" t="s">
        <v>1878</v>
      </c>
    </row>
    <row r="90" spans="2:10" ht="56.25" customHeight="1" x14ac:dyDescent="0.25">
      <c r="B90" s="479" t="s">
        <v>1627</v>
      </c>
      <c r="C90" s="479" t="s">
        <v>1676</v>
      </c>
      <c r="D90" s="483">
        <v>1000000</v>
      </c>
      <c r="E90" s="400">
        <v>4</v>
      </c>
      <c r="F90" s="789" t="s">
        <v>1686</v>
      </c>
      <c r="G90" s="743">
        <f t="shared" si="4"/>
        <v>4000000</v>
      </c>
      <c r="H90" s="789" t="s">
        <v>1679</v>
      </c>
      <c r="I90" s="664" t="s">
        <v>1878</v>
      </c>
    </row>
    <row r="91" spans="2:10" ht="39" customHeight="1" x14ac:dyDescent="0.25">
      <c r="B91" s="479" t="s">
        <v>1680</v>
      </c>
      <c r="C91" s="479" t="s">
        <v>1676</v>
      </c>
      <c r="D91" s="483">
        <v>400000</v>
      </c>
      <c r="E91" s="400">
        <v>4</v>
      </c>
      <c r="F91" s="789" t="s">
        <v>1686</v>
      </c>
      <c r="G91" s="743">
        <f t="shared" si="4"/>
        <v>1600000</v>
      </c>
      <c r="H91" s="789" t="s">
        <v>1679</v>
      </c>
      <c r="I91" s="664" t="s">
        <v>1747</v>
      </c>
    </row>
    <row r="92" spans="2:10" ht="39" customHeight="1" x14ac:dyDescent="0.25">
      <c r="B92" s="479" t="s">
        <v>337</v>
      </c>
      <c r="C92" s="479" t="s">
        <v>1682</v>
      </c>
      <c r="D92" s="483">
        <v>1200000</v>
      </c>
      <c r="E92" s="400">
        <v>2</v>
      </c>
      <c r="F92" s="789" t="s">
        <v>1686</v>
      </c>
      <c r="G92" s="743">
        <f t="shared" si="4"/>
        <v>2400000</v>
      </c>
      <c r="H92" s="789" t="s">
        <v>1679</v>
      </c>
      <c r="I92" s="664" t="s">
        <v>1747</v>
      </c>
      <c r="J92" s="677" t="s">
        <v>1988</v>
      </c>
    </row>
    <row r="93" spans="2:10" ht="39" customHeight="1" x14ac:dyDescent="0.25">
      <c r="B93" s="479" t="s">
        <v>1683</v>
      </c>
      <c r="C93" s="479" t="s">
        <v>1684</v>
      </c>
      <c r="D93" s="483">
        <v>40000</v>
      </c>
      <c r="E93" s="400">
        <v>1</v>
      </c>
      <c r="F93" s="789" t="s">
        <v>1686</v>
      </c>
      <c r="G93" s="743">
        <f t="shared" si="4"/>
        <v>40000</v>
      </c>
      <c r="H93" s="789" t="s">
        <v>1679</v>
      </c>
      <c r="I93" s="664" t="s">
        <v>1747</v>
      </c>
    </row>
    <row r="94" spans="2:10" ht="39" customHeight="1" x14ac:dyDescent="0.25">
      <c r="B94" s="147" t="s">
        <v>727</v>
      </c>
      <c r="C94" s="147" t="s">
        <v>728</v>
      </c>
      <c r="D94" s="300">
        <v>20000000</v>
      </c>
      <c r="E94" s="702">
        <v>1</v>
      </c>
      <c r="F94" s="788" t="s">
        <v>867</v>
      </c>
      <c r="G94" s="743">
        <f t="shared" si="4"/>
        <v>20000000</v>
      </c>
      <c r="H94" s="692" t="s">
        <v>733</v>
      </c>
      <c r="I94" s="826" t="s">
        <v>1892</v>
      </c>
    </row>
    <row r="95" spans="2:10" ht="39" customHeight="1" x14ac:dyDescent="0.25">
      <c r="B95" s="147" t="s">
        <v>729</v>
      </c>
      <c r="C95" s="147" t="s">
        <v>730</v>
      </c>
      <c r="D95" s="239">
        <v>18000000</v>
      </c>
      <c r="E95" s="702">
        <v>1</v>
      </c>
      <c r="F95" s="788" t="s">
        <v>867</v>
      </c>
      <c r="G95" s="743">
        <f t="shared" si="4"/>
        <v>18000000</v>
      </c>
      <c r="H95" s="692" t="s">
        <v>733</v>
      </c>
      <c r="I95" s="826" t="s">
        <v>1892</v>
      </c>
    </row>
    <row r="96" spans="2:10" ht="39" customHeight="1" x14ac:dyDescent="0.25">
      <c r="B96" s="700" t="s">
        <v>731</v>
      </c>
      <c r="C96" s="700" t="s">
        <v>731</v>
      </c>
      <c r="D96" s="239">
        <v>1500000</v>
      </c>
      <c r="E96" s="702">
        <v>1</v>
      </c>
      <c r="F96" s="788" t="s">
        <v>756</v>
      </c>
      <c r="G96" s="743">
        <f t="shared" si="4"/>
        <v>1500000</v>
      </c>
      <c r="H96" s="692" t="s">
        <v>733</v>
      </c>
      <c r="I96" s="826" t="s">
        <v>1892</v>
      </c>
    </row>
  </sheetData>
  <mergeCells count="6">
    <mergeCell ref="B43:I43"/>
    <mergeCell ref="B1:I1"/>
    <mergeCell ref="B15:I15"/>
    <mergeCell ref="B25:I25"/>
    <mergeCell ref="B30:I30"/>
    <mergeCell ref="B36:I36"/>
  </mergeCells>
  <pageMargins left="0.70866141732283472" right="0.70866141732283472" top="0.74803149606299213" bottom="0.74803149606299213" header="0.31496062992125984" footer="0.31496062992125984"/>
  <pageSetup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
  <sheetViews>
    <sheetView topLeftCell="A32" workbookViewId="0">
      <selection activeCell="B38" sqref="B38"/>
    </sheetView>
  </sheetViews>
  <sheetFormatPr baseColWidth="10" defaultRowHeight="15" x14ac:dyDescent="0.25"/>
  <cols>
    <col min="1" max="1" width="17.28515625" style="902" customWidth="1"/>
    <col min="2" max="2" width="37.5703125" style="902" customWidth="1"/>
    <col min="3" max="3" width="29.28515625" style="902" customWidth="1"/>
    <col min="4" max="4" width="21" style="902" customWidth="1"/>
    <col min="5" max="5" width="54" style="902" customWidth="1"/>
    <col min="6" max="6" width="12.140625" style="902" customWidth="1"/>
    <col min="7" max="7" width="2.42578125" style="902" customWidth="1"/>
    <col min="8" max="8" width="12.28515625" style="902" customWidth="1"/>
    <col min="9" max="9" width="13.140625" style="902" customWidth="1"/>
    <col min="10" max="10" width="12.28515625" style="902" customWidth="1"/>
    <col min="11" max="11" width="12.85546875" style="902" customWidth="1"/>
    <col min="12" max="12" width="11.28515625" style="902" customWidth="1"/>
    <col min="13" max="13" width="12.28515625" style="902" customWidth="1"/>
    <col min="14" max="14" width="12.42578125" style="902" customWidth="1"/>
    <col min="15" max="15" width="12.5703125" style="902" customWidth="1"/>
    <col min="16" max="16" width="12.7109375" style="902" customWidth="1"/>
    <col min="17" max="17" width="11.42578125" style="902" customWidth="1"/>
    <col min="18" max="18" width="13" style="902" customWidth="1"/>
    <col min="19" max="19" width="11.28515625" style="902" customWidth="1"/>
    <col min="20" max="20" width="10.28515625" style="902" customWidth="1"/>
    <col min="21" max="21" width="11.85546875" style="902" customWidth="1"/>
    <col min="22" max="22" width="12.28515625" style="902" customWidth="1"/>
    <col min="23" max="23" width="11.5703125" style="902" customWidth="1"/>
    <col min="24" max="24" width="15" style="902" customWidth="1"/>
    <col min="25" max="16384" width="11.42578125" style="902"/>
  </cols>
  <sheetData>
    <row r="1" spans="1:24" ht="14.25" customHeight="1" x14ac:dyDescent="0.25">
      <c r="A1" s="1564" t="s">
        <v>1724</v>
      </c>
      <c r="B1" s="1564"/>
      <c r="C1" s="1564"/>
      <c r="D1" s="1564"/>
      <c r="E1" s="1564"/>
      <c r="F1" s="1302"/>
      <c r="G1" s="1302"/>
      <c r="H1" s="1302"/>
      <c r="I1" s="1302"/>
      <c r="J1" s="1302"/>
      <c r="K1" s="1302"/>
      <c r="L1" s="1302"/>
      <c r="M1" s="1302"/>
      <c r="N1" s="1302"/>
      <c r="O1" s="1302"/>
      <c r="P1" s="1302"/>
      <c r="Q1" s="1302"/>
      <c r="R1" s="1302"/>
      <c r="S1" s="1302"/>
      <c r="T1" s="1302"/>
      <c r="U1" s="1302"/>
      <c r="V1" s="1302"/>
      <c r="W1" s="1302"/>
      <c r="X1" s="1302"/>
    </row>
    <row r="2" spans="1:24" ht="22.5" customHeight="1" x14ac:dyDescent="0.25">
      <c r="A2" s="1564" t="s">
        <v>2383</v>
      </c>
      <c r="B2" s="1564"/>
      <c r="C2" s="1564"/>
      <c r="D2" s="1564"/>
      <c r="E2" s="1564"/>
      <c r="F2" s="1302"/>
      <c r="G2" s="1302"/>
      <c r="H2" s="1302"/>
      <c r="I2" s="1302"/>
      <c r="J2" s="1302"/>
      <c r="K2" s="1302"/>
      <c r="L2" s="1302"/>
      <c r="M2" s="1302"/>
      <c r="N2" s="1302"/>
      <c r="O2" s="1302"/>
      <c r="P2" s="1302"/>
      <c r="Q2" s="1302"/>
      <c r="R2" s="1302"/>
      <c r="S2" s="1302"/>
      <c r="T2" s="1302"/>
      <c r="U2" s="1302"/>
      <c r="V2" s="1302"/>
      <c r="W2" s="1302"/>
      <c r="X2" s="1302"/>
    </row>
    <row r="3" spans="1:24" hidden="1" x14ac:dyDescent="0.25"/>
    <row r="6" spans="1:24" ht="24.75" customHeight="1" x14ac:dyDescent="0.25">
      <c r="B6" s="1579" t="s">
        <v>2327</v>
      </c>
      <c r="C6" s="1577" t="s">
        <v>2385</v>
      </c>
      <c r="D6" s="1577" t="s">
        <v>2384</v>
      </c>
      <c r="E6" s="1588" t="s">
        <v>2382</v>
      </c>
    </row>
    <row r="7" spans="1:24" ht="8.25" customHeight="1" x14ac:dyDescent="0.25">
      <c r="B7" s="1579"/>
      <c r="C7" s="1577"/>
      <c r="D7" s="1577"/>
      <c r="E7" s="1588"/>
    </row>
    <row r="8" spans="1:24" ht="36.75" x14ac:dyDescent="0.25">
      <c r="A8" s="1534"/>
      <c r="B8" s="1415" t="s">
        <v>769</v>
      </c>
      <c r="C8" s="1461">
        <v>132060000</v>
      </c>
      <c r="D8" s="1460">
        <v>1000</v>
      </c>
      <c r="E8" s="459" t="s">
        <v>2399</v>
      </c>
    </row>
    <row r="9" spans="1:24" ht="24.75" x14ac:dyDescent="0.25">
      <c r="A9" s="1537"/>
      <c r="B9" s="1415" t="s">
        <v>755</v>
      </c>
      <c r="C9" s="1461">
        <v>896009905</v>
      </c>
      <c r="D9" s="1460">
        <v>904300000</v>
      </c>
      <c r="E9" s="459" t="s">
        <v>2398</v>
      </c>
    </row>
    <row r="10" spans="1:24" ht="24.75" x14ac:dyDescent="0.25">
      <c r="A10" s="1534"/>
      <c r="B10" s="1415" t="s">
        <v>753</v>
      </c>
      <c r="C10" s="1461">
        <v>120886200</v>
      </c>
      <c r="D10" s="1460">
        <v>131972200</v>
      </c>
      <c r="E10" s="459" t="s">
        <v>2398</v>
      </c>
    </row>
    <row r="11" spans="1:24" ht="45" x14ac:dyDescent="0.25">
      <c r="A11" s="1534"/>
      <c r="B11" s="1415" t="s">
        <v>2431</v>
      </c>
      <c r="C11" s="1461">
        <v>270030086</v>
      </c>
      <c r="D11" s="1460">
        <v>1000</v>
      </c>
      <c r="E11" s="459" t="s">
        <v>2399</v>
      </c>
    </row>
    <row r="12" spans="1:24" ht="24.75" x14ac:dyDescent="0.25">
      <c r="A12" s="1537"/>
      <c r="B12" s="1415" t="s">
        <v>2329</v>
      </c>
      <c r="C12" s="1461">
        <v>263725670</v>
      </c>
      <c r="D12" s="1460">
        <v>263725670</v>
      </c>
      <c r="E12" s="459" t="s">
        <v>2406</v>
      </c>
    </row>
    <row r="13" spans="1:24" ht="24.75" x14ac:dyDescent="0.25">
      <c r="A13" s="1537"/>
      <c r="B13" s="1415" t="s">
        <v>942</v>
      </c>
      <c r="C13" s="1461">
        <v>144971676</v>
      </c>
      <c r="D13" s="1460">
        <v>105472510</v>
      </c>
      <c r="E13" s="459" t="s">
        <v>2401</v>
      </c>
    </row>
    <row r="14" spans="1:24" ht="24.75" x14ac:dyDescent="0.25">
      <c r="B14" s="1415" t="s">
        <v>940</v>
      </c>
      <c r="C14" s="1462">
        <v>734544000</v>
      </c>
      <c r="D14" s="1460">
        <v>734544000</v>
      </c>
      <c r="E14" s="459" t="s">
        <v>2406</v>
      </c>
    </row>
    <row r="15" spans="1:24" ht="36.75" x14ac:dyDescent="0.25">
      <c r="A15" s="1534"/>
      <c r="B15" s="1415" t="s">
        <v>754</v>
      </c>
      <c r="C15" s="1462">
        <v>6567945020</v>
      </c>
      <c r="D15" s="1460">
        <v>1000</v>
      </c>
      <c r="E15" s="459" t="s">
        <v>2399</v>
      </c>
    </row>
    <row r="16" spans="1:24" ht="36.75" x14ac:dyDescent="0.25">
      <c r="A16" s="1534"/>
      <c r="B16" s="1463" t="s">
        <v>868</v>
      </c>
      <c r="C16" s="1462">
        <v>511191400</v>
      </c>
      <c r="D16" s="1460">
        <v>1000</v>
      </c>
      <c r="E16" s="459" t="s">
        <v>2399</v>
      </c>
    </row>
    <row r="17" spans="1:6" ht="24.75" x14ac:dyDescent="0.25">
      <c r="A17" s="1537"/>
      <c r="B17" s="1463" t="s">
        <v>943</v>
      </c>
      <c r="C17" s="1462">
        <v>3891699629</v>
      </c>
      <c r="D17" s="1460">
        <v>2727980972</v>
      </c>
      <c r="E17" s="459" t="s">
        <v>2401</v>
      </c>
    </row>
    <row r="18" spans="1:6" ht="36.75" x14ac:dyDescent="0.25">
      <c r="A18" s="1537"/>
      <c r="B18" s="1464" t="s">
        <v>1715</v>
      </c>
      <c r="C18" s="1465">
        <v>700000000</v>
      </c>
      <c r="D18" s="1460">
        <v>1000</v>
      </c>
      <c r="E18" s="459" t="s">
        <v>2399</v>
      </c>
    </row>
    <row r="19" spans="1:6" ht="24.75" x14ac:dyDescent="0.25">
      <c r="B19" s="1464" t="s">
        <v>930</v>
      </c>
      <c r="C19" s="1465">
        <v>202345005</v>
      </c>
      <c r="D19" s="1460">
        <v>222345005</v>
      </c>
      <c r="E19" s="459" t="s">
        <v>2398</v>
      </c>
    </row>
    <row r="20" spans="1:6" ht="24.75" x14ac:dyDescent="0.25">
      <c r="B20" s="1464" t="s">
        <v>1710</v>
      </c>
      <c r="C20" s="1465">
        <v>16000000</v>
      </c>
      <c r="D20" s="1460">
        <v>16000000</v>
      </c>
      <c r="E20" s="459" t="s">
        <v>2406</v>
      </c>
    </row>
    <row r="21" spans="1:6" ht="36.75" x14ac:dyDescent="0.25">
      <c r="B21" s="1466" t="s">
        <v>2432</v>
      </c>
      <c r="C21" s="1467">
        <v>4964672965</v>
      </c>
      <c r="D21" s="1583">
        <v>5625055068</v>
      </c>
      <c r="E21" s="1585" t="s">
        <v>2401</v>
      </c>
      <c r="F21" s="1413" t="s">
        <v>2436</v>
      </c>
    </row>
    <row r="22" spans="1:6" ht="30" x14ac:dyDescent="0.25">
      <c r="B22" s="1466" t="s">
        <v>2408</v>
      </c>
      <c r="C22" s="1467">
        <v>5625055068</v>
      </c>
      <c r="D22" s="1584"/>
      <c r="E22" s="1586"/>
    </row>
    <row r="23" spans="1:6" ht="30" x14ac:dyDescent="0.25">
      <c r="A23" s="1537"/>
      <c r="B23" s="1464" t="s">
        <v>941</v>
      </c>
      <c r="C23" s="1465">
        <v>86553600</v>
      </c>
      <c r="D23" s="1460">
        <v>90053600</v>
      </c>
      <c r="E23" s="459" t="s">
        <v>2398</v>
      </c>
    </row>
    <row r="24" spans="1:6" ht="39.75" x14ac:dyDescent="0.25">
      <c r="B24" s="1464" t="s">
        <v>905</v>
      </c>
      <c r="C24" s="1465">
        <v>1350000</v>
      </c>
      <c r="D24" s="1460">
        <v>1000</v>
      </c>
      <c r="E24" s="459" t="s">
        <v>2429</v>
      </c>
    </row>
    <row r="25" spans="1:6" ht="15.75" x14ac:dyDescent="0.25">
      <c r="B25" s="1418"/>
      <c r="C25" s="1471"/>
      <c r="D25" s="1470"/>
      <c r="E25" s="1428"/>
    </row>
    <row r="26" spans="1:6" ht="18.75" x14ac:dyDescent="0.25">
      <c r="B26" s="1416"/>
      <c r="C26" s="1417"/>
      <c r="D26" s="1417"/>
      <c r="E26" s="1416"/>
      <c r="F26" s="1418"/>
    </row>
    <row r="27" spans="1:6" ht="15" customHeight="1" x14ac:dyDescent="0.25">
      <c r="B27" s="1580" t="s">
        <v>2328</v>
      </c>
      <c r="C27" s="1587" t="s">
        <v>2385</v>
      </c>
      <c r="D27" s="1581" t="s">
        <v>2373</v>
      </c>
      <c r="E27" s="1582" t="s">
        <v>2382</v>
      </c>
    </row>
    <row r="28" spans="1:6" ht="27" customHeight="1" x14ac:dyDescent="0.25">
      <c r="B28" s="1580"/>
      <c r="C28" s="1587"/>
      <c r="D28" s="1581"/>
      <c r="E28" s="1582"/>
    </row>
    <row r="29" spans="1:6" ht="36.75" x14ac:dyDescent="0.25">
      <c r="A29" s="1534"/>
      <c r="B29" s="1427" t="s">
        <v>767</v>
      </c>
      <c r="C29" s="1430">
        <v>384303448</v>
      </c>
      <c r="D29" s="1430">
        <v>305600000</v>
      </c>
      <c r="E29" s="459" t="s">
        <v>2427</v>
      </c>
    </row>
    <row r="30" spans="1:6" ht="24.75" x14ac:dyDescent="0.25">
      <c r="A30" s="1534"/>
      <c r="B30" s="1420" t="s">
        <v>772</v>
      </c>
      <c r="C30" s="1303">
        <v>46640600</v>
      </c>
      <c r="D30" s="1419">
        <v>46640600</v>
      </c>
      <c r="E30" s="459" t="s">
        <v>2400</v>
      </c>
    </row>
    <row r="31" spans="1:6" ht="24.75" x14ac:dyDescent="0.25">
      <c r="A31" s="1537"/>
      <c r="B31" s="1420" t="s">
        <v>2330</v>
      </c>
      <c r="C31" s="1303">
        <v>1509750</v>
      </c>
      <c r="D31" s="1419">
        <v>5672500</v>
      </c>
      <c r="E31" s="459" t="s">
        <v>2398</v>
      </c>
    </row>
    <row r="32" spans="1:6" ht="47.25" x14ac:dyDescent="0.25">
      <c r="A32" s="1534"/>
      <c r="B32" s="1427" t="s">
        <v>2306</v>
      </c>
      <c r="C32" s="1303">
        <v>77550304</v>
      </c>
      <c r="D32" s="1419">
        <v>77550304</v>
      </c>
      <c r="E32" s="459" t="s">
        <v>2400</v>
      </c>
    </row>
    <row r="33" spans="1:6" ht="15" customHeight="1" x14ac:dyDescent="0.25">
      <c r="B33" s="1420" t="s">
        <v>939</v>
      </c>
      <c r="C33" s="1419">
        <v>183636000</v>
      </c>
      <c r="D33" s="1419">
        <v>183636000</v>
      </c>
      <c r="E33" s="459" t="s">
        <v>2406</v>
      </c>
    </row>
    <row r="34" spans="1:6" ht="36.75" x14ac:dyDescent="0.25">
      <c r="B34" s="598" t="s">
        <v>1709</v>
      </c>
      <c r="C34" s="1304">
        <v>27282320</v>
      </c>
      <c r="D34" s="1419">
        <v>1000</v>
      </c>
      <c r="E34" s="459" t="s">
        <v>2399</v>
      </c>
    </row>
    <row r="35" spans="1:6" ht="39.75" x14ac:dyDescent="0.25">
      <c r="A35" s="1534"/>
      <c r="B35" s="598" t="s">
        <v>2426</v>
      </c>
      <c r="C35" s="1419">
        <v>1066771449</v>
      </c>
      <c r="D35" s="1419">
        <v>327488982</v>
      </c>
      <c r="E35" s="459" t="s">
        <v>2428</v>
      </c>
      <c r="F35" s="447"/>
    </row>
    <row r="36" spans="1:6" ht="31.5" x14ac:dyDescent="0.25">
      <c r="B36" s="1420" t="s">
        <v>2404</v>
      </c>
      <c r="C36" s="1419">
        <v>216983777</v>
      </c>
      <c r="D36" s="1419">
        <v>407838363</v>
      </c>
      <c r="E36" s="459" t="s">
        <v>2398</v>
      </c>
    </row>
    <row r="37" spans="1:6" ht="31.5" x14ac:dyDescent="0.25">
      <c r="A37" s="1537"/>
      <c r="B37" s="1420" t="s">
        <v>2307</v>
      </c>
      <c r="C37" s="1419">
        <v>24568396</v>
      </c>
      <c r="D37" s="1419">
        <v>24568396</v>
      </c>
      <c r="E37" s="459" t="s">
        <v>2400</v>
      </c>
    </row>
    <row r="38" spans="1:6" ht="36.75" x14ac:dyDescent="0.25">
      <c r="A38" s="1538"/>
      <c r="B38" s="598" t="s">
        <v>2430</v>
      </c>
      <c r="C38" s="1419">
        <v>900000</v>
      </c>
      <c r="D38" s="1419">
        <v>900000</v>
      </c>
      <c r="E38" s="459" t="s">
        <v>2399</v>
      </c>
    </row>
    <row r="39" spans="1:6" ht="31.5" x14ac:dyDescent="0.25">
      <c r="A39" s="1534"/>
      <c r="B39" s="1420" t="s">
        <v>2308</v>
      </c>
      <c r="C39" s="1419">
        <v>40000000</v>
      </c>
      <c r="D39" s="1419">
        <v>20000000</v>
      </c>
      <c r="E39" s="459" t="s">
        <v>2405</v>
      </c>
    </row>
    <row r="40" spans="1:6" ht="31.5" x14ac:dyDescent="0.25">
      <c r="A40" s="1534"/>
      <c r="B40" s="1420" t="s">
        <v>2409</v>
      </c>
      <c r="C40" s="1419">
        <v>220999975</v>
      </c>
      <c r="D40" s="1419">
        <v>136316356</v>
      </c>
      <c r="E40" s="459" t="s">
        <v>2398</v>
      </c>
    </row>
    <row r="41" spans="1:6" ht="31.5" x14ac:dyDescent="0.25">
      <c r="B41" s="598" t="s">
        <v>1711</v>
      </c>
      <c r="C41" s="1419">
        <v>86000000</v>
      </c>
      <c r="D41" s="1419">
        <v>86000000</v>
      </c>
      <c r="E41" s="459" t="s">
        <v>2407</v>
      </c>
    </row>
    <row r="42" spans="1:6" ht="15.75" x14ac:dyDescent="0.25">
      <c r="B42" s="597"/>
      <c r="C42" s="1470"/>
      <c r="D42" s="1470"/>
      <c r="E42" s="1428"/>
    </row>
    <row r="43" spans="1:6" ht="18.75" x14ac:dyDescent="0.3">
      <c r="B43" s="1418" t="s">
        <v>758</v>
      </c>
      <c r="C43" s="1469">
        <v>27506186243</v>
      </c>
      <c r="D43" s="1468">
        <v>12443667526</v>
      </c>
      <c r="F43" s="1227"/>
    </row>
    <row r="44" spans="1:6" x14ac:dyDescent="0.25">
      <c r="B44" s="603" t="s">
        <v>1704</v>
      </c>
    </row>
    <row r="45" spans="1:6" x14ac:dyDescent="0.25">
      <c r="B45" s="603" t="s">
        <v>1705</v>
      </c>
    </row>
    <row r="46" spans="1:6" x14ac:dyDescent="0.25">
      <c r="E46" s="1227"/>
    </row>
    <row r="47" spans="1:6" x14ac:dyDescent="0.25">
      <c r="E47" s="1227"/>
    </row>
    <row r="48" spans="1:6" x14ac:dyDescent="0.25">
      <c r="E48" s="1227"/>
    </row>
    <row r="49" spans="5:5" x14ac:dyDescent="0.25">
      <c r="E49" s="1227"/>
    </row>
    <row r="50" spans="5:5" x14ac:dyDescent="0.25">
      <c r="E50" s="1227"/>
    </row>
    <row r="51" spans="5:5" x14ac:dyDescent="0.25">
      <c r="E51" s="1227"/>
    </row>
    <row r="52" spans="5:5" x14ac:dyDescent="0.25">
      <c r="E52" s="1227"/>
    </row>
    <row r="53" spans="5:5" x14ac:dyDescent="0.25">
      <c r="E53" s="1227"/>
    </row>
    <row r="54" spans="5:5" x14ac:dyDescent="0.25">
      <c r="E54" s="1227"/>
    </row>
    <row r="55" spans="5:5" x14ac:dyDescent="0.25">
      <c r="E55" s="1227"/>
    </row>
    <row r="56" spans="5:5" x14ac:dyDescent="0.25">
      <c r="E56" s="1227"/>
    </row>
    <row r="57" spans="5:5" x14ac:dyDescent="0.25">
      <c r="E57" s="1227"/>
    </row>
    <row r="58" spans="5:5" x14ac:dyDescent="0.25">
      <c r="E58" s="1227"/>
    </row>
    <row r="59" spans="5:5" x14ac:dyDescent="0.25">
      <c r="E59" s="1227"/>
    </row>
    <row r="60" spans="5:5" x14ac:dyDescent="0.25">
      <c r="E60" s="1227"/>
    </row>
    <row r="61" spans="5:5" x14ac:dyDescent="0.25">
      <c r="E61" s="1227"/>
    </row>
    <row r="62" spans="5:5" x14ac:dyDescent="0.25">
      <c r="E62" s="1227"/>
    </row>
    <row r="63" spans="5:5" x14ac:dyDescent="0.25">
      <c r="E63" s="1227"/>
    </row>
    <row r="64" spans="5:5" x14ac:dyDescent="0.25">
      <c r="E64" s="1227"/>
    </row>
    <row r="65" spans="2:8" x14ac:dyDescent="0.25">
      <c r="E65" s="1227"/>
    </row>
    <row r="66" spans="2:8" x14ac:dyDescent="0.25">
      <c r="E66" s="1227"/>
    </row>
    <row r="67" spans="2:8" x14ac:dyDescent="0.25">
      <c r="E67" s="1227"/>
    </row>
    <row r="68" spans="2:8" x14ac:dyDescent="0.25">
      <c r="E68" s="1227"/>
    </row>
    <row r="69" spans="2:8" x14ac:dyDescent="0.25">
      <c r="E69" s="1227"/>
    </row>
    <row r="70" spans="2:8" x14ac:dyDescent="0.25">
      <c r="E70" s="1227"/>
    </row>
    <row r="71" spans="2:8" x14ac:dyDescent="0.25">
      <c r="E71" s="1227"/>
    </row>
    <row r="72" spans="2:8" x14ac:dyDescent="0.25">
      <c r="C72" s="1227"/>
    </row>
    <row r="73" spans="2:8" ht="23.25" x14ac:dyDescent="0.35">
      <c r="B73" s="1414" t="s">
        <v>2379</v>
      </c>
      <c r="F73" s="601"/>
    </row>
    <row r="74" spans="2:8" x14ac:dyDescent="0.25">
      <c r="F74" s="601"/>
    </row>
    <row r="75" spans="2:8" ht="15" customHeight="1" x14ac:dyDescent="0.25">
      <c r="B75" s="1576" t="s">
        <v>866</v>
      </c>
      <c r="C75" s="1593" t="s">
        <v>2385</v>
      </c>
      <c r="D75" s="1594"/>
      <c r="E75" s="1577" t="s">
        <v>2373</v>
      </c>
      <c r="F75" s="1608"/>
    </row>
    <row r="76" spans="2:8" x14ac:dyDescent="0.25">
      <c r="B76" s="1576"/>
      <c r="C76" s="1595"/>
      <c r="D76" s="1596"/>
      <c r="E76" s="1577"/>
      <c r="F76" s="1608"/>
    </row>
    <row r="77" spans="2:8" ht="77.25" customHeight="1" x14ac:dyDescent="0.25">
      <c r="B77" s="1415" t="s">
        <v>2374</v>
      </c>
      <c r="C77" s="1598">
        <v>4964672965</v>
      </c>
      <c r="D77" s="1599"/>
      <c r="E77" s="1578">
        <v>5625055068</v>
      </c>
      <c r="F77" s="1597" t="s">
        <v>2402</v>
      </c>
      <c r="G77" s="1597"/>
      <c r="H77" s="1597"/>
    </row>
    <row r="78" spans="2:8" ht="30" x14ac:dyDescent="0.25">
      <c r="B78" s="1415" t="s">
        <v>2381</v>
      </c>
      <c r="C78" s="1578">
        <v>5625055068</v>
      </c>
      <c r="D78" s="1578"/>
      <c r="E78" s="1578"/>
      <c r="F78" s="1597"/>
      <c r="G78" s="1597"/>
      <c r="H78" s="1597"/>
    </row>
    <row r="79" spans="2:8" ht="29.25" customHeight="1" x14ac:dyDescent="0.25">
      <c r="B79" s="908" t="s">
        <v>2375</v>
      </c>
      <c r="C79" s="1011">
        <v>30385500</v>
      </c>
      <c r="D79" s="1600">
        <v>1066771449</v>
      </c>
      <c r="E79" s="1607">
        <v>327488982</v>
      </c>
      <c r="F79" s="1603"/>
      <c r="G79" s="1604"/>
      <c r="H79" s="1604"/>
    </row>
    <row r="80" spans="2:8" ht="34.5" customHeight="1" x14ac:dyDescent="0.25">
      <c r="B80" s="908" t="s">
        <v>2378</v>
      </c>
      <c r="C80" s="299">
        <v>809165217</v>
      </c>
      <c r="D80" s="1601"/>
      <c r="E80" s="1607"/>
      <c r="F80" s="1605"/>
      <c r="G80" s="1606"/>
      <c r="H80" s="1606"/>
    </row>
    <row r="81" spans="2:8" ht="33" customHeight="1" x14ac:dyDescent="0.25">
      <c r="B81" s="908" t="s">
        <v>2380</v>
      </c>
      <c r="C81" s="299">
        <v>227220732</v>
      </c>
      <c r="D81" s="1602"/>
      <c r="E81" s="1607"/>
      <c r="F81" s="1605"/>
      <c r="G81" s="1606"/>
      <c r="H81" s="1606"/>
    </row>
    <row r="82" spans="2:8" ht="23.25" customHeight="1" x14ac:dyDescent="0.25">
      <c r="B82" s="607"/>
      <c r="C82" s="1431"/>
      <c r="D82" s="1432"/>
      <c r="E82" s="1433"/>
      <c r="F82" s="579"/>
      <c r="G82" s="579"/>
      <c r="H82" s="579"/>
    </row>
    <row r="83" spans="2:8" ht="23.25" x14ac:dyDescent="0.35">
      <c r="B83" s="1414" t="s">
        <v>2376</v>
      </c>
    </row>
    <row r="84" spans="2:8" ht="6.75" customHeight="1" x14ac:dyDescent="0.25"/>
    <row r="85" spans="2:8" ht="15" customHeight="1" x14ac:dyDescent="0.25">
      <c r="B85" s="1582" t="s">
        <v>866</v>
      </c>
      <c r="C85" s="1593" t="s">
        <v>2446</v>
      </c>
      <c r="D85" s="1594"/>
      <c r="E85" s="1577" t="s">
        <v>2449</v>
      </c>
    </row>
    <row r="86" spans="2:8" ht="24.75" customHeight="1" x14ac:dyDescent="0.25">
      <c r="B86" s="1582"/>
      <c r="C86" s="1595"/>
      <c r="D86" s="1596"/>
      <c r="E86" s="1577"/>
    </row>
    <row r="87" spans="2:8" ht="35.25" customHeight="1" x14ac:dyDescent="0.25">
      <c r="B87" s="1472" t="s">
        <v>2443</v>
      </c>
      <c r="C87" s="1473">
        <v>8594115000</v>
      </c>
      <c r="D87" s="1591">
        <v>19465939450</v>
      </c>
      <c r="E87" s="1589">
        <v>27768845</v>
      </c>
      <c r="F87" s="1413" t="s">
        <v>2445</v>
      </c>
    </row>
    <row r="88" spans="2:8" ht="30" customHeight="1" x14ac:dyDescent="0.25">
      <c r="B88" s="1474" t="s">
        <v>2444</v>
      </c>
      <c r="C88" s="299">
        <v>10871824450</v>
      </c>
      <c r="D88" s="1592"/>
      <c r="E88" s="1590"/>
    </row>
    <row r="89" spans="2:8" ht="5.25" customHeight="1" x14ac:dyDescent="0.25"/>
    <row r="90" spans="2:8" ht="23.25" x14ac:dyDescent="0.35">
      <c r="B90" s="1414" t="s">
        <v>2377</v>
      </c>
    </row>
    <row r="91" spans="2:8" ht="15" customHeight="1" x14ac:dyDescent="0.25">
      <c r="B91" s="1582" t="s">
        <v>866</v>
      </c>
      <c r="C91" s="1577" t="s">
        <v>2448</v>
      </c>
      <c r="D91" s="1577" t="s">
        <v>2373</v>
      </c>
      <c r="E91" s="1577" t="s">
        <v>2447</v>
      </c>
    </row>
    <row r="92" spans="2:8" ht="12" customHeight="1" x14ac:dyDescent="0.25">
      <c r="B92" s="1582"/>
      <c r="C92" s="1577"/>
      <c r="D92" s="1577"/>
      <c r="E92" s="1577"/>
    </row>
    <row r="93" spans="2:8" ht="30" x14ac:dyDescent="0.25">
      <c r="B93" s="1464" t="s">
        <v>2438</v>
      </c>
      <c r="C93" s="1475">
        <v>12005853315</v>
      </c>
      <c r="D93" s="1475">
        <v>12005853315</v>
      </c>
      <c r="E93" s="1479" t="s">
        <v>2455</v>
      </c>
      <c r="F93" s="1478"/>
    </row>
    <row r="94" spans="2:8" ht="30" x14ac:dyDescent="0.25">
      <c r="B94" s="1464" t="s">
        <v>2437</v>
      </c>
      <c r="C94" s="1475">
        <v>1337016481</v>
      </c>
      <c r="D94" s="1475">
        <v>1337016481</v>
      </c>
      <c r="E94" s="1479" t="s">
        <v>2455</v>
      </c>
    </row>
    <row r="95" spans="2:8" ht="42.75" customHeight="1" x14ac:dyDescent="0.25">
      <c r="B95" s="1464" t="s">
        <v>2439</v>
      </c>
      <c r="C95" s="299">
        <v>1432793034</v>
      </c>
      <c r="D95" s="1011">
        <v>1432793034</v>
      </c>
      <c r="E95" s="1479" t="s">
        <v>2455</v>
      </c>
    </row>
    <row r="96" spans="2:8" ht="46.5" customHeight="1" x14ac:dyDescent="0.25">
      <c r="B96" s="1573" t="s">
        <v>2452</v>
      </c>
      <c r="C96" s="1574"/>
      <c r="D96" s="1575"/>
      <c r="E96" s="1474" t="s">
        <v>2453</v>
      </c>
    </row>
    <row r="97" spans="2:5" ht="50.25" customHeight="1" x14ac:dyDescent="0.25">
      <c r="B97" s="1464" t="s">
        <v>2450</v>
      </c>
      <c r="C97" s="1475">
        <v>1218925344</v>
      </c>
      <c r="D97" s="1475">
        <v>1218925344</v>
      </c>
      <c r="E97" s="1479" t="s">
        <v>2455</v>
      </c>
    </row>
    <row r="98" spans="2:5" ht="18" customHeight="1" x14ac:dyDescent="0.25">
      <c r="B98" s="1464" t="s">
        <v>2451</v>
      </c>
      <c r="C98" s="1475">
        <v>1542340800</v>
      </c>
      <c r="D98" s="1475">
        <v>1542340800</v>
      </c>
      <c r="E98" s="1479" t="s">
        <v>2455</v>
      </c>
    </row>
    <row r="100" spans="2:5" ht="23.25" x14ac:dyDescent="0.35">
      <c r="B100" s="1476" t="s">
        <v>2454</v>
      </c>
      <c r="C100" s="1477">
        <v>18455108974</v>
      </c>
      <c r="D100" s="1477"/>
    </row>
  </sheetData>
  <mergeCells count="33">
    <mergeCell ref="F77:H78"/>
    <mergeCell ref="C75:D76"/>
    <mergeCell ref="C77:D77"/>
    <mergeCell ref="C78:D78"/>
    <mergeCell ref="D79:D81"/>
    <mergeCell ref="F79:H81"/>
    <mergeCell ref="E79:E81"/>
    <mergeCell ref="F75:F76"/>
    <mergeCell ref="B91:B92"/>
    <mergeCell ref="C91:C92"/>
    <mergeCell ref="E91:E92"/>
    <mergeCell ref="B85:B86"/>
    <mergeCell ref="E85:E86"/>
    <mergeCell ref="E87:E88"/>
    <mergeCell ref="D91:D92"/>
    <mergeCell ref="D87:D88"/>
    <mergeCell ref="C85:D86"/>
    <mergeCell ref="B96:D96"/>
    <mergeCell ref="A2:E2"/>
    <mergeCell ref="A1:E1"/>
    <mergeCell ref="B75:B76"/>
    <mergeCell ref="E75:E76"/>
    <mergeCell ref="E77:E78"/>
    <mergeCell ref="B6:B7"/>
    <mergeCell ref="B27:B28"/>
    <mergeCell ref="D27:D28"/>
    <mergeCell ref="E27:E28"/>
    <mergeCell ref="D21:D22"/>
    <mergeCell ref="E21:E22"/>
    <mergeCell ref="D6:D7"/>
    <mergeCell ref="C27:C28"/>
    <mergeCell ref="C6:C7"/>
    <mergeCell ref="E6:E7"/>
  </mergeCells>
  <pageMargins left="0.70866141732283472" right="0.70866141732283472" top="0.74803149606299213" bottom="0.74803149606299213" header="0.31496062992125984" footer="0.31496062992125984"/>
  <pageSetup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23"/>
  <sheetViews>
    <sheetView workbookViewId="0">
      <selection activeCell="B4" sqref="B4"/>
    </sheetView>
  </sheetViews>
  <sheetFormatPr baseColWidth="10" defaultRowHeight="15" x14ac:dyDescent="0.25"/>
  <cols>
    <col min="1" max="1" width="8.85546875" style="447" customWidth="1"/>
    <col min="2" max="2" width="40.5703125" style="447" customWidth="1"/>
    <col min="3" max="3" width="50.85546875" style="447" customWidth="1"/>
    <col min="4" max="4" width="14.28515625" style="447" customWidth="1"/>
    <col min="5" max="5" width="7.85546875" style="447" customWidth="1"/>
    <col min="6" max="6" width="11.42578125" style="447"/>
    <col min="7" max="7" width="17" style="447" customWidth="1"/>
    <col min="8" max="8" width="15.42578125" style="447" customWidth="1"/>
    <col min="9" max="9" width="34.28515625" style="447" customWidth="1"/>
    <col min="10" max="10" width="23.42578125" style="447" customWidth="1"/>
    <col min="11" max="11" width="28.7109375" style="447" customWidth="1"/>
    <col min="12" max="16384" width="11.42578125" style="447"/>
  </cols>
  <sheetData>
    <row r="1" spans="2:12" ht="24.75" customHeight="1" x14ac:dyDescent="0.25">
      <c r="B1" s="1609" t="s">
        <v>2331</v>
      </c>
      <c r="C1" s="1609"/>
      <c r="D1" s="1609"/>
      <c r="E1" s="1609"/>
      <c r="F1" s="1609"/>
      <c r="G1" s="1609"/>
      <c r="H1" s="1609"/>
      <c r="I1" s="1609"/>
      <c r="J1" s="1609"/>
      <c r="K1" s="1609"/>
    </row>
    <row r="2" spans="2:12" ht="24.75" customHeight="1" x14ac:dyDescent="0.25">
      <c r="B2" s="1351" t="s">
        <v>2332</v>
      </c>
      <c r="C2" s="1351"/>
      <c r="D2" s="1351"/>
      <c r="E2" s="1351"/>
      <c r="F2" s="1351"/>
      <c r="G2" s="1351"/>
      <c r="H2" s="1351"/>
      <c r="I2" s="1351"/>
      <c r="J2" s="1351"/>
      <c r="K2" s="1351"/>
    </row>
    <row r="3" spans="2:12" ht="51.75" customHeight="1" x14ac:dyDescent="0.25">
      <c r="B3" s="176" t="s">
        <v>11</v>
      </c>
      <c r="C3" s="176" t="s">
        <v>12</v>
      </c>
      <c r="D3" s="176" t="s">
        <v>13</v>
      </c>
      <c r="E3" s="176" t="s">
        <v>14</v>
      </c>
      <c r="F3" s="176" t="s">
        <v>19</v>
      </c>
      <c r="G3" s="176" t="s">
        <v>21</v>
      </c>
      <c r="H3" s="176" t="s">
        <v>26</v>
      </c>
      <c r="I3" s="790" t="s">
        <v>1827</v>
      </c>
      <c r="J3" s="731" t="s">
        <v>2320</v>
      </c>
      <c r="K3" s="176" t="s">
        <v>2318</v>
      </c>
    </row>
    <row r="4" spans="2:12" ht="99.75" customHeight="1" x14ac:dyDescent="0.25">
      <c r="B4" s="101" t="s">
        <v>341</v>
      </c>
      <c r="C4" s="111" t="s">
        <v>342</v>
      </c>
      <c r="D4" s="109">
        <v>11000000</v>
      </c>
      <c r="E4" s="727">
        <v>2</v>
      </c>
      <c r="F4" s="728" t="s">
        <v>754</v>
      </c>
      <c r="G4" s="729">
        <v>22000000</v>
      </c>
      <c r="H4" s="730" t="s">
        <v>336</v>
      </c>
      <c r="I4" s="797" t="s">
        <v>2317</v>
      </c>
      <c r="J4" s="1308" t="s">
        <v>1856</v>
      </c>
      <c r="K4" s="1309" t="s">
        <v>2342</v>
      </c>
    </row>
    <row r="5" spans="2:12" ht="250.5" customHeight="1" x14ac:dyDescent="0.25">
      <c r="B5" s="725" t="s">
        <v>344</v>
      </c>
      <c r="C5" s="111" t="s">
        <v>345</v>
      </c>
      <c r="D5" s="1310">
        <v>42000000</v>
      </c>
      <c r="E5" s="1310">
        <v>1</v>
      </c>
      <c r="F5" s="1311" t="s">
        <v>754</v>
      </c>
      <c r="G5" s="1312">
        <v>42000000</v>
      </c>
      <c r="H5" s="1313" t="s">
        <v>336</v>
      </c>
      <c r="I5" s="1314" t="s">
        <v>1726</v>
      </c>
      <c r="J5" s="1308" t="s">
        <v>1858</v>
      </c>
      <c r="K5" s="1315" t="s">
        <v>2343</v>
      </c>
    </row>
    <row r="6" spans="2:12" ht="208.5" customHeight="1" x14ac:dyDescent="0.25">
      <c r="B6" s="725" t="s">
        <v>347</v>
      </c>
      <c r="C6" s="1316" t="s">
        <v>348</v>
      </c>
      <c r="D6" s="1310">
        <v>12000000</v>
      </c>
      <c r="E6" s="1310">
        <v>2</v>
      </c>
      <c r="F6" s="1311" t="s">
        <v>343</v>
      </c>
      <c r="G6" s="1312">
        <v>24000000</v>
      </c>
      <c r="H6" s="1313" t="s">
        <v>336</v>
      </c>
      <c r="I6" s="1314" t="s">
        <v>1726</v>
      </c>
      <c r="J6" s="1308" t="s">
        <v>1860</v>
      </c>
      <c r="K6" s="668" t="s">
        <v>2321</v>
      </c>
    </row>
    <row r="7" spans="2:12" ht="231" customHeight="1" x14ac:dyDescent="0.25">
      <c r="B7" s="725" t="s">
        <v>349</v>
      </c>
      <c r="C7" s="1316" t="s">
        <v>350</v>
      </c>
      <c r="D7" s="1310">
        <v>1295000</v>
      </c>
      <c r="E7" s="1310">
        <v>2</v>
      </c>
      <c r="F7" s="1311" t="s">
        <v>754</v>
      </c>
      <c r="G7" s="1312">
        <v>2590000</v>
      </c>
      <c r="H7" s="1313" t="s">
        <v>351</v>
      </c>
      <c r="I7" s="1317" t="s">
        <v>1726</v>
      </c>
      <c r="J7" s="1308" t="s">
        <v>2333</v>
      </c>
    </row>
    <row r="8" spans="2:12" ht="34.5" customHeight="1" x14ac:dyDescent="0.25">
      <c r="B8" s="101" t="s">
        <v>352</v>
      </c>
      <c r="C8" s="117" t="s">
        <v>353</v>
      </c>
      <c r="D8" s="727">
        <v>154000</v>
      </c>
      <c r="E8" s="831">
        <v>2</v>
      </c>
      <c r="F8" s="728" t="s">
        <v>754</v>
      </c>
      <c r="G8" s="729">
        <f>SUM(D8*E8)</f>
        <v>308000</v>
      </c>
      <c r="H8" s="730" t="s">
        <v>351</v>
      </c>
      <c r="I8" s="1317" t="s">
        <v>1726</v>
      </c>
      <c r="J8" s="1308" t="s">
        <v>2333</v>
      </c>
    </row>
    <row r="9" spans="2:12" ht="156" customHeight="1" x14ac:dyDescent="0.25">
      <c r="B9" s="725" t="s">
        <v>1863</v>
      </c>
      <c r="C9" s="1316" t="s">
        <v>354</v>
      </c>
      <c r="D9" s="1310">
        <v>54000000</v>
      </c>
      <c r="E9" s="1318">
        <v>1</v>
      </c>
      <c r="F9" s="1311" t="s">
        <v>754</v>
      </c>
      <c r="G9" s="1312">
        <f t="shared" ref="G9:G10" si="0">SUM(D9*E9)</f>
        <v>54000000</v>
      </c>
      <c r="H9" s="1313" t="s">
        <v>351</v>
      </c>
      <c r="I9" s="1319" t="s">
        <v>1745</v>
      </c>
      <c r="J9" s="1308" t="s">
        <v>1864</v>
      </c>
      <c r="K9" s="1320" t="s">
        <v>1865</v>
      </c>
      <c r="L9" s="447" t="s">
        <v>1754</v>
      </c>
    </row>
    <row r="10" spans="2:12" ht="39" customHeight="1" x14ac:dyDescent="0.25">
      <c r="B10" s="101" t="s">
        <v>355</v>
      </c>
      <c r="C10" s="117" t="s">
        <v>356</v>
      </c>
      <c r="D10" s="727">
        <v>30000000</v>
      </c>
      <c r="E10" s="727">
        <v>2</v>
      </c>
      <c r="F10" s="728" t="s">
        <v>754</v>
      </c>
      <c r="G10" s="729">
        <f t="shared" si="0"/>
        <v>60000000</v>
      </c>
      <c r="H10" s="730" t="s">
        <v>351</v>
      </c>
      <c r="I10" s="797" t="s">
        <v>1728</v>
      </c>
      <c r="J10" s="1308" t="s">
        <v>2334</v>
      </c>
    </row>
    <row r="11" spans="2:12" ht="101.25" customHeight="1" x14ac:dyDescent="0.25">
      <c r="B11" s="101" t="s">
        <v>357</v>
      </c>
      <c r="C11" s="117" t="s">
        <v>358</v>
      </c>
      <c r="D11" s="727">
        <v>27000000</v>
      </c>
      <c r="E11" s="727">
        <v>1</v>
      </c>
      <c r="F11" s="728" t="s">
        <v>754</v>
      </c>
      <c r="G11" s="729">
        <v>27000000</v>
      </c>
      <c r="H11" s="730" t="s">
        <v>351</v>
      </c>
      <c r="I11" s="797" t="s">
        <v>1729</v>
      </c>
      <c r="J11" s="1308" t="s">
        <v>1866</v>
      </c>
    </row>
    <row r="12" spans="2:12" ht="83.25" customHeight="1" x14ac:dyDescent="0.25">
      <c r="B12" s="101" t="s">
        <v>359</v>
      </c>
      <c r="C12" s="117" t="s">
        <v>360</v>
      </c>
      <c r="D12" s="727">
        <v>2016000</v>
      </c>
      <c r="E12" s="727">
        <v>1</v>
      </c>
      <c r="F12" s="728" t="s">
        <v>754</v>
      </c>
      <c r="G12" s="729">
        <v>2016000</v>
      </c>
      <c r="H12" s="730" t="s">
        <v>351</v>
      </c>
      <c r="I12" s="797" t="s">
        <v>1730</v>
      </c>
      <c r="J12" s="1308" t="s">
        <v>1866</v>
      </c>
    </row>
    <row r="13" spans="2:12" ht="59.25" customHeight="1" x14ac:dyDescent="0.25">
      <c r="B13" s="101" t="s">
        <v>361</v>
      </c>
      <c r="C13" s="101" t="s">
        <v>361</v>
      </c>
      <c r="D13" s="727">
        <v>87000000</v>
      </c>
      <c r="E13" s="727">
        <v>1</v>
      </c>
      <c r="F13" s="728" t="s">
        <v>754</v>
      </c>
      <c r="G13" s="729">
        <v>87000000</v>
      </c>
      <c r="H13" s="730" t="s">
        <v>336</v>
      </c>
      <c r="I13" s="797" t="s">
        <v>1731</v>
      </c>
      <c r="J13" s="1308" t="s">
        <v>1866</v>
      </c>
    </row>
    <row r="14" spans="2:12" ht="153" customHeight="1" x14ac:dyDescent="0.25">
      <c r="B14" s="101" t="s">
        <v>1739</v>
      </c>
      <c r="C14" s="115" t="s">
        <v>362</v>
      </c>
      <c r="D14" s="727">
        <v>3600000</v>
      </c>
      <c r="E14" s="727">
        <v>1</v>
      </c>
      <c r="F14" s="728" t="s">
        <v>754</v>
      </c>
      <c r="G14" s="729">
        <v>3600000</v>
      </c>
      <c r="H14" s="730" t="s">
        <v>363</v>
      </c>
      <c r="I14" s="797" t="s">
        <v>1740</v>
      </c>
      <c r="J14" s="1308" t="s">
        <v>1866</v>
      </c>
    </row>
    <row r="15" spans="2:12" ht="153" customHeight="1" x14ac:dyDescent="0.25">
      <c r="B15" s="1287" t="s">
        <v>364</v>
      </c>
      <c r="C15" s="1288" t="s">
        <v>365</v>
      </c>
      <c r="D15" s="1321">
        <v>44100000</v>
      </c>
      <c r="E15" s="1321">
        <v>1</v>
      </c>
      <c r="F15" s="1322" t="s">
        <v>754</v>
      </c>
      <c r="G15" s="1323">
        <v>44100000</v>
      </c>
      <c r="H15" s="1324" t="s">
        <v>336</v>
      </c>
      <c r="I15" s="1325" t="s">
        <v>1732</v>
      </c>
      <c r="J15" s="1326" t="s">
        <v>1866</v>
      </c>
    </row>
    <row r="16" spans="2:12" ht="28.5" customHeight="1" x14ac:dyDescent="0.25">
      <c r="B16" s="1287"/>
      <c r="C16" s="1352" t="s">
        <v>758</v>
      </c>
      <c r="D16" s="1353"/>
      <c r="E16" s="1353"/>
      <c r="F16" s="1354"/>
      <c r="G16" s="1355">
        <f>SUM(G4:G15)</f>
        <v>368614000</v>
      </c>
      <c r="H16" s="1324"/>
      <c r="I16" s="1325"/>
      <c r="J16" s="1326"/>
    </row>
    <row r="17" spans="2:10" ht="39" customHeight="1" x14ac:dyDescent="0.25">
      <c r="B17" s="1612" t="s">
        <v>1829</v>
      </c>
      <c r="C17" s="1613"/>
      <c r="D17" s="1613"/>
      <c r="E17" s="1613"/>
      <c r="F17" s="1613"/>
      <c r="G17" s="1613"/>
      <c r="H17" s="1613"/>
      <c r="I17" s="1613"/>
      <c r="J17" s="1327"/>
    </row>
    <row r="18" spans="2:10" ht="39" customHeight="1" x14ac:dyDescent="0.25">
      <c r="B18" s="1289" t="s">
        <v>11</v>
      </c>
      <c r="C18" s="1289" t="s">
        <v>12</v>
      </c>
      <c r="D18" s="1289" t="s">
        <v>13</v>
      </c>
      <c r="E18" s="1289" t="s">
        <v>14</v>
      </c>
      <c r="F18" s="1289" t="s">
        <v>19</v>
      </c>
      <c r="G18" s="1289" t="s">
        <v>21</v>
      </c>
      <c r="H18" s="1289" t="s">
        <v>26</v>
      </c>
      <c r="I18" s="1290" t="s">
        <v>1827</v>
      </c>
      <c r="J18" s="731" t="s">
        <v>2319</v>
      </c>
    </row>
    <row r="19" spans="2:10" ht="71.25" customHeight="1" x14ac:dyDescent="0.25">
      <c r="B19" s="319" t="s">
        <v>653</v>
      </c>
      <c r="C19" s="319" t="s">
        <v>653</v>
      </c>
      <c r="D19" s="735">
        <v>15000000</v>
      </c>
      <c r="E19" s="843">
        <v>10</v>
      </c>
      <c r="F19" s="912" t="s">
        <v>754</v>
      </c>
      <c r="G19" s="1328">
        <f>SUM(D19*E19)</f>
        <v>150000000</v>
      </c>
      <c r="H19" s="912" t="s">
        <v>650</v>
      </c>
      <c r="I19" s="800" t="s">
        <v>1846</v>
      </c>
      <c r="J19" s="1308" t="s">
        <v>1866</v>
      </c>
    </row>
    <row r="20" spans="2:10" ht="59.25" customHeight="1" x14ac:dyDescent="0.25">
      <c r="B20" s="474" t="s">
        <v>654</v>
      </c>
      <c r="C20" s="474" t="s">
        <v>654</v>
      </c>
      <c r="D20" s="734">
        <v>1830000</v>
      </c>
      <c r="E20" s="313">
        <v>4</v>
      </c>
      <c r="F20" s="912" t="s">
        <v>754</v>
      </c>
      <c r="G20" s="1328">
        <f t="shared" ref="G20:G24" si="1">SUM(D20*E20)</f>
        <v>7320000</v>
      </c>
      <c r="H20" s="912" t="s">
        <v>650</v>
      </c>
      <c r="I20" s="800" t="s">
        <v>1847</v>
      </c>
      <c r="J20" s="1308" t="s">
        <v>1866</v>
      </c>
    </row>
    <row r="21" spans="2:10" ht="50.25" customHeight="1" x14ac:dyDescent="0.25">
      <c r="B21" s="474" t="s">
        <v>656</v>
      </c>
      <c r="C21" s="474" t="s">
        <v>656</v>
      </c>
      <c r="D21" s="734">
        <v>3600000</v>
      </c>
      <c r="E21" s="321">
        <v>20</v>
      </c>
      <c r="F21" s="912" t="s">
        <v>754</v>
      </c>
      <c r="G21" s="1328">
        <f t="shared" si="1"/>
        <v>72000000</v>
      </c>
      <c r="H21" s="912" t="s">
        <v>650</v>
      </c>
      <c r="I21" s="800" t="s">
        <v>1848</v>
      </c>
      <c r="J21" s="1308" t="s">
        <v>1862</v>
      </c>
    </row>
    <row r="22" spans="2:10" ht="44.25" customHeight="1" x14ac:dyDescent="0.25">
      <c r="B22" s="319" t="s">
        <v>656</v>
      </c>
      <c r="C22" s="319" t="s">
        <v>656</v>
      </c>
      <c r="D22" s="735">
        <v>17587571.239999998</v>
      </c>
      <c r="E22" s="320">
        <v>10</v>
      </c>
      <c r="F22" s="912" t="s">
        <v>754</v>
      </c>
      <c r="G22" s="1328">
        <f t="shared" si="1"/>
        <v>175875712.39999998</v>
      </c>
      <c r="H22" s="912" t="s">
        <v>650</v>
      </c>
      <c r="I22" s="800" t="s">
        <v>1849</v>
      </c>
      <c r="J22" s="1308" t="s">
        <v>1862</v>
      </c>
    </row>
    <row r="23" spans="2:10" ht="188.25" customHeight="1" x14ac:dyDescent="0.25">
      <c r="B23" s="957" t="s">
        <v>661</v>
      </c>
      <c r="C23" s="957" t="s">
        <v>661</v>
      </c>
      <c r="D23" s="328">
        <v>106050000</v>
      </c>
      <c r="E23" s="320">
        <v>1</v>
      </c>
      <c r="F23" s="912" t="s">
        <v>754</v>
      </c>
      <c r="G23" s="1328">
        <f t="shared" si="1"/>
        <v>106050000</v>
      </c>
      <c r="H23" s="912" t="s">
        <v>663</v>
      </c>
      <c r="I23" s="800" t="s">
        <v>1851</v>
      </c>
      <c r="J23" s="1308" t="s">
        <v>1866</v>
      </c>
    </row>
    <row r="24" spans="2:10" ht="39" customHeight="1" x14ac:dyDescent="0.25">
      <c r="B24" s="1329" t="s">
        <v>664</v>
      </c>
      <c r="C24" s="1329" t="s">
        <v>664</v>
      </c>
      <c r="D24" s="734">
        <v>197478</v>
      </c>
      <c r="E24" s="1330">
        <v>30</v>
      </c>
      <c r="F24" s="912" t="s">
        <v>754</v>
      </c>
      <c r="G24" s="1328">
        <f t="shared" si="1"/>
        <v>5924340</v>
      </c>
      <c r="H24" s="319" t="s">
        <v>666</v>
      </c>
      <c r="I24" s="800" t="s">
        <v>1852</v>
      </c>
      <c r="J24" s="1308" t="s">
        <v>1866</v>
      </c>
    </row>
    <row r="25" spans="2:10" ht="39" customHeight="1" x14ac:dyDescent="0.25">
      <c r="B25" s="1291" t="s">
        <v>688</v>
      </c>
      <c r="C25" s="1292" t="s">
        <v>689</v>
      </c>
      <c r="D25" s="1293">
        <v>2000000</v>
      </c>
      <c r="E25" s="1294">
        <v>1</v>
      </c>
      <c r="F25" s="953" t="s">
        <v>754</v>
      </c>
      <c r="G25" s="1331">
        <f t="shared" ref="G25" si="2">SUM(D25*E25)</f>
        <v>2000000</v>
      </c>
      <c r="H25" s="1292" t="s">
        <v>666</v>
      </c>
      <c r="I25" s="1295" t="s">
        <v>1853</v>
      </c>
      <c r="J25" s="1326" t="s">
        <v>1866</v>
      </c>
    </row>
    <row r="26" spans="2:10" ht="39" customHeight="1" x14ac:dyDescent="0.25">
      <c r="B26" s="1291"/>
      <c r="C26" s="1356" t="s">
        <v>758</v>
      </c>
      <c r="D26" s="1357"/>
      <c r="E26" s="1358"/>
      <c r="F26" s="1359"/>
      <c r="G26" s="1360">
        <f>SUM(G19:G25)</f>
        <v>519170052.39999998</v>
      </c>
      <c r="H26" s="1292"/>
      <c r="I26" s="1295"/>
      <c r="J26" s="1326"/>
    </row>
    <row r="27" spans="2:10" ht="39" customHeight="1" x14ac:dyDescent="0.25">
      <c r="B27" s="1612" t="s">
        <v>1830</v>
      </c>
      <c r="C27" s="1613"/>
      <c r="D27" s="1613"/>
      <c r="E27" s="1613"/>
      <c r="F27" s="1613"/>
      <c r="G27" s="1613"/>
      <c r="H27" s="1613"/>
      <c r="I27" s="1613"/>
      <c r="J27" s="1332"/>
    </row>
    <row r="28" spans="2:10" ht="39" customHeight="1" x14ac:dyDescent="0.25">
      <c r="B28" s="1289" t="s">
        <v>11</v>
      </c>
      <c r="C28" s="1289" t="s">
        <v>12</v>
      </c>
      <c r="D28" s="1289" t="s">
        <v>13</v>
      </c>
      <c r="E28" s="1289" t="s">
        <v>14</v>
      </c>
      <c r="F28" s="1289" t="s">
        <v>19</v>
      </c>
      <c r="G28" s="1289" t="s">
        <v>21</v>
      </c>
      <c r="H28" s="1289" t="s">
        <v>26</v>
      </c>
      <c r="I28" s="1290" t="s">
        <v>1827</v>
      </c>
      <c r="J28" s="731" t="s">
        <v>2320</v>
      </c>
    </row>
    <row r="29" spans="2:10" ht="39" customHeight="1" x14ac:dyDescent="0.25">
      <c r="B29" s="382" t="s">
        <v>993</v>
      </c>
      <c r="C29" s="382" t="s">
        <v>994</v>
      </c>
      <c r="D29" s="381">
        <v>7000000</v>
      </c>
      <c r="E29" s="379">
        <v>1</v>
      </c>
      <c r="F29" s="379" t="s">
        <v>995</v>
      </c>
      <c r="G29" s="1333">
        <f>SUM(D29*E29)</f>
        <v>7000000</v>
      </c>
      <c r="H29" s="1384" t="s">
        <v>1831</v>
      </c>
      <c r="I29" s="1334" t="s">
        <v>1843</v>
      </c>
      <c r="J29" s="1308" t="s">
        <v>1866</v>
      </c>
    </row>
    <row r="30" spans="2:10" ht="39" customHeight="1" x14ac:dyDescent="0.25">
      <c r="B30" s="382" t="s">
        <v>1047</v>
      </c>
      <c r="C30" s="382" t="s">
        <v>1047</v>
      </c>
      <c r="D30" s="1335">
        <v>189235.43999999997</v>
      </c>
      <c r="E30" s="379">
        <v>5</v>
      </c>
      <c r="F30" s="379" t="s">
        <v>995</v>
      </c>
      <c r="G30" s="1333">
        <f t="shared" ref="G30" si="3">SUM(D30*E30)</f>
        <v>946177.19999999984</v>
      </c>
      <c r="H30" s="448" t="s">
        <v>1048</v>
      </c>
      <c r="I30" s="800" t="s">
        <v>1844</v>
      </c>
      <c r="J30" s="1308" t="s">
        <v>1866</v>
      </c>
    </row>
    <row r="31" spans="2:10" ht="39" customHeight="1" x14ac:dyDescent="0.25">
      <c r="B31" s="1336" t="s">
        <v>1049</v>
      </c>
      <c r="C31" s="1336" t="s">
        <v>1049</v>
      </c>
      <c r="D31" s="1337">
        <v>3000000</v>
      </c>
      <c r="E31" s="1296">
        <v>2</v>
      </c>
      <c r="F31" s="1296" t="s">
        <v>995</v>
      </c>
      <c r="G31" s="1333">
        <f t="shared" ref="G31" si="4">SUM(D31*E31)</f>
        <v>6000000</v>
      </c>
      <c r="H31" s="1297" t="s">
        <v>1048</v>
      </c>
      <c r="I31" s="1295" t="s">
        <v>1845</v>
      </c>
      <c r="J31" s="1326" t="s">
        <v>1866</v>
      </c>
    </row>
    <row r="32" spans="2:10" ht="39" customHeight="1" x14ac:dyDescent="0.25">
      <c r="B32" s="1038" t="s">
        <v>1094</v>
      </c>
      <c r="C32" s="1038" t="s">
        <v>1095</v>
      </c>
      <c r="D32" s="1041">
        <v>80000000</v>
      </c>
      <c r="E32" s="379">
        <v>1</v>
      </c>
      <c r="F32" s="1296" t="s">
        <v>995</v>
      </c>
      <c r="G32" s="1333">
        <f>SUM(D32*E32)</f>
        <v>80000000</v>
      </c>
      <c r="H32" s="1297" t="s">
        <v>2355</v>
      </c>
      <c r="I32" s="898" t="s">
        <v>2003</v>
      </c>
      <c r="J32" s="1326" t="s">
        <v>1866</v>
      </c>
    </row>
    <row r="33" spans="2:10" ht="39" customHeight="1" x14ac:dyDescent="0.25">
      <c r="B33" s="479" t="s">
        <v>1013</v>
      </c>
      <c r="C33" s="479" t="s">
        <v>1013</v>
      </c>
      <c r="D33" s="381">
        <v>14000000</v>
      </c>
      <c r="E33" s="400">
        <v>1</v>
      </c>
      <c r="F33" s="1296" t="s">
        <v>995</v>
      </c>
      <c r="G33" s="1333">
        <f t="shared" ref="G33:G35" si="5">SUM(D33*E33)</f>
        <v>14000000</v>
      </c>
      <c r="H33" s="481" t="s">
        <v>1014</v>
      </c>
      <c r="I33" s="448" t="s">
        <v>1990</v>
      </c>
      <c r="J33" s="1326" t="s">
        <v>1866</v>
      </c>
    </row>
    <row r="34" spans="2:10" ht="39" customHeight="1" x14ac:dyDescent="0.25">
      <c r="B34" s="479" t="s">
        <v>1024</v>
      </c>
      <c r="C34" s="479" t="s">
        <v>1025</v>
      </c>
      <c r="D34" s="398">
        <v>310300</v>
      </c>
      <c r="E34" s="400">
        <v>15</v>
      </c>
      <c r="F34" s="1296" t="s">
        <v>995</v>
      </c>
      <c r="G34" s="1333">
        <f t="shared" si="5"/>
        <v>4654500</v>
      </c>
      <c r="H34" s="481" t="s">
        <v>1014</v>
      </c>
      <c r="I34" s="448" t="s">
        <v>1995</v>
      </c>
      <c r="J34" s="1326" t="s">
        <v>1866</v>
      </c>
    </row>
    <row r="35" spans="2:10" ht="39" customHeight="1" x14ac:dyDescent="0.25">
      <c r="B35" s="479" t="s">
        <v>1026</v>
      </c>
      <c r="C35" s="479" t="s">
        <v>1026</v>
      </c>
      <c r="D35" s="381">
        <v>200000</v>
      </c>
      <c r="E35" s="400">
        <v>1</v>
      </c>
      <c r="F35" s="1296" t="s">
        <v>995</v>
      </c>
      <c r="G35" s="1333">
        <f t="shared" si="5"/>
        <v>200000</v>
      </c>
      <c r="H35" s="481" t="s">
        <v>1027</v>
      </c>
      <c r="I35" s="448" t="s">
        <v>1996</v>
      </c>
      <c r="J35" s="1326" t="s">
        <v>1866</v>
      </c>
    </row>
    <row r="36" spans="2:10" ht="39" customHeight="1" x14ac:dyDescent="0.25">
      <c r="B36" s="1361"/>
      <c r="C36" s="1367" t="s">
        <v>2344</v>
      </c>
      <c r="D36" s="1368"/>
      <c r="E36" s="1369"/>
      <c r="F36" s="1369"/>
      <c r="G36" s="1370">
        <f>SUM(G29:G35)</f>
        <v>112800677.2</v>
      </c>
      <c r="H36" s="1365"/>
      <c r="I36" s="1365"/>
      <c r="J36" s="1366"/>
    </row>
    <row r="37" spans="2:10" ht="22.5" customHeight="1" x14ac:dyDescent="0.25">
      <c r="B37" s="1361"/>
      <c r="C37" s="1362"/>
      <c r="D37" s="1363"/>
      <c r="E37" s="1364"/>
      <c r="F37" s="1364"/>
      <c r="G37" s="1365"/>
      <c r="H37" s="1365"/>
      <c r="I37" s="1365"/>
      <c r="J37" s="1366"/>
    </row>
    <row r="38" spans="2:10" ht="28.5" customHeight="1" x14ac:dyDescent="0.25">
      <c r="B38" s="1612" t="s">
        <v>1832</v>
      </c>
      <c r="C38" s="1613"/>
      <c r="D38" s="1613"/>
      <c r="E38" s="1613"/>
      <c r="F38" s="1613"/>
      <c r="G38" s="1613"/>
      <c r="H38" s="1613"/>
      <c r="I38" s="1613"/>
      <c r="J38" s="1332"/>
    </row>
    <row r="39" spans="2:10" ht="28.5" customHeight="1" x14ac:dyDescent="0.25">
      <c r="B39" s="1289" t="s">
        <v>11</v>
      </c>
      <c r="C39" s="1289" t="s">
        <v>12</v>
      </c>
      <c r="D39" s="1289" t="s">
        <v>13</v>
      </c>
      <c r="E39" s="1289" t="s">
        <v>14</v>
      </c>
      <c r="F39" s="1289" t="s">
        <v>19</v>
      </c>
      <c r="G39" s="1289" t="s">
        <v>21</v>
      </c>
      <c r="H39" s="1289" t="s">
        <v>26</v>
      </c>
      <c r="I39" s="1290" t="s">
        <v>1827</v>
      </c>
      <c r="J39" s="1298" t="s">
        <v>2320</v>
      </c>
    </row>
    <row r="40" spans="2:10" ht="86.25" customHeight="1" x14ac:dyDescent="0.25">
      <c r="B40" s="448" t="s">
        <v>1549</v>
      </c>
      <c r="C40" s="382" t="s">
        <v>1550</v>
      </c>
      <c r="D40" s="1338">
        <v>1200000000</v>
      </c>
      <c r="E40" s="381">
        <v>1</v>
      </c>
      <c r="F40" s="912" t="s">
        <v>1566</v>
      </c>
      <c r="G40" s="1339">
        <f>SUM(D40*E40)</f>
        <v>1200000000</v>
      </c>
      <c r="H40" s="404" t="s">
        <v>1514</v>
      </c>
      <c r="I40" s="800" t="s">
        <v>1842</v>
      </c>
      <c r="J40" s="1308" t="s">
        <v>1866</v>
      </c>
    </row>
    <row r="41" spans="2:10" ht="63" customHeight="1" x14ac:dyDescent="0.25">
      <c r="B41" s="440" t="s">
        <v>1607</v>
      </c>
      <c r="C41" s="440" t="s">
        <v>1607</v>
      </c>
      <c r="D41" s="497">
        <v>126029</v>
      </c>
      <c r="E41" s="965">
        <v>10</v>
      </c>
      <c r="F41" s="912" t="s">
        <v>1566</v>
      </c>
      <c r="G41" s="1339">
        <f>SUM(D41*E41)</f>
        <v>1260290</v>
      </c>
      <c r="H41" s="1340" t="s">
        <v>1556</v>
      </c>
      <c r="I41" s="800" t="s">
        <v>1840</v>
      </c>
      <c r="J41" s="1308" t="s">
        <v>1866</v>
      </c>
    </row>
    <row r="42" spans="2:10" ht="63" customHeight="1" x14ac:dyDescent="0.25">
      <c r="B42" s="1305" t="s">
        <v>1615</v>
      </c>
      <c r="C42" s="440" t="s">
        <v>1616</v>
      </c>
      <c r="D42" s="497">
        <v>125000000</v>
      </c>
      <c r="E42" s="965">
        <v>1</v>
      </c>
      <c r="F42" s="912" t="s">
        <v>1566</v>
      </c>
      <c r="G42" s="1341">
        <f t="shared" ref="G42" si="6">SUM(D42*E42)</f>
        <v>125000000</v>
      </c>
      <c r="H42" s="448" t="s">
        <v>1556</v>
      </c>
      <c r="I42" s="800" t="s">
        <v>1841</v>
      </c>
      <c r="J42" s="1308" t="s">
        <v>1866</v>
      </c>
    </row>
    <row r="43" spans="2:10" ht="39" customHeight="1" x14ac:dyDescent="0.25">
      <c r="B43" s="1305"/>
      <c r="C43" s="1371" t="s">
        <v>758</v>
      </c>
      <c r="D43" s="1372"/>
      <c r="E43" s="1373"/>
      <c r="F43" s="1374"/>
      <c r="G43" s="1375">
        <f>SUM(G40+G41+G42)</f>
        <v>1326260290</v>
      </c>
      <c r="H43" s="448"/>
      <c r="I43" s="800"/>
      <c r="J43" s="1308"/>
    </row>
    <row r="44" spans="2:10" ht="39" customHeight="1" x14ac:dyDescent="0.25">
      <c r="B44" s="1614" t="s">
        <v>1833</v>
      </c>
      <c r="C44" s="1614"/>
      <c r="D44" s="1614"/>
      <c r="E44" s="1614"/>
      <c r="F44" s="1614"/>
      <c r="G44" s="1614"/>
      <c r="H44" s="1614"/>
      <c r="I44" s="1614"/>
    </row>
    <row r="45" spans="2:10" ht="39" customHeight="1" x14ac:dyDescent="0.25">
      <c r="B45" s="176" t="s">
        <v>11</v>
      </c>
      <c r="C45" s="176" t="s">
        <v>12</v>
      </c>
      <c r="D45" s="176" t="s">
        <v>13</v>
      </c>
      <c r="E45" s="176" t="s">
        <v>14</v>
      </c>
      <c r="F45" s="176" t="s">
        <v>19</v>
      </c>
      <c r="G45" s="176" t="s">
        <v>21</v>
      </c>
      <c r="H45" s="176" t="s">
        <v>26</v>
      </c>
      <c r="I45" s="731" t="s">
        <v>1827</v>
      </c>
      <c r="J45" s="731" t="s">
        <v>2320</v>
      </c>
    </row>
    <row r="46" spans="2:10" ht="39" customHeight="1" x14ac:dyDescent="0.25">
      <c r="B46" s="912" t="s">
        <v>745</v>
      </c>
      <c r="C46" s="912" t="s">
        <v>745</v>
      </c>
      <c r="D46" s="142">
        <v>1102000000</v>
      </c>
      <c r="E46" s="142">
        <v>1</v>
      </c>
      <c r="F46" s="912" t="s">
        <v>1566</v>
      </c>
      <c r="G46" s="1301">
        <f>SUM(D46*E46)</f>
        <v>1102000000</v>
      </c>
      <c r="H46" s="448" t="s">
        <v>1834</v>
      </c>
      <c r="I46" s="1342" t="s">
        <v>1835</v>
      </c>
      <c r="J46" s="1308" t="s">
        <v>1866</v>
      </c>
    </row>
    <row r="47" spans="2:10" ht="39" customHeight="1" x14ac:dyDescent="0.25">
      <c r="B47" s="912" t="s">
        <v>746</v>
      </c>
      <c r="C47" s="912" t="s">
        <v>746</v>
      </c>
      <c r="D47" s="142">
        <v>1000000000</v>
      </c>
      <c r="E47" s="142">
        <v>1</v>
      </c>
      <c r="F47" s="912" t="s">
        <v>1566</v>
      </c>
      <c r="G47" s="1301">
        <f t="shared" ref="G47:G49" si="7">SUM(D47*E47)</f>
        <v>1000000000</v>
      </c>
      <c r="H47" s="448" t="s">
        <v>1834</v>
      </c>
      <c r="I47" s="1342" t="s">
        <v>1835</v>
      </c>
      <c r="J47" s="1308" t="s">
        <v>1866</v>
      </c>
    </row>
    <row r="48" spans="2:10" ht="39" customHeight="1" x14ac:dyDescent="0.25">
      <c r="B48" s="912" t="s">
        <v>1552</v>
      </c>
      <c r="C48" s="912" t="s">
        <v>747</v>
      </c>
      <c r="D48" s="1343">
        <v>950000000</v>
      </c>
      <c r="E48" s="142">
        <v>1</v>
      </c>
      <c r="F48" s="912" t="s">
        <v>1566</v>
      </c>
      <c r="G48" s="1301">
        <f t="shared" si="7"/>
        <v>950000000</v>
      </c>
      <c r="H48" s="448" t="s">
        <v>1834</v>
      </c>
      <c r="I48" s="1342" t="s">
        <v>1835</v>
      </c>
      <c r="J48" s="1308" t="s">
        <v>1866</v>
      </c>
    </row>
    <row r="49" spans="2:10" ht="39" customHeight="1" x14ac:dyDescent="0.25">
      <c r="B49" s="912" t="s">
        <v>748</v>
      </c>
      <c r="C49" s="912" t="s">
        <v>748</v>
      </c>
      <c r="D49" s="142">
        <v>4000000</v>
      </c>
      <c r="E49" s="142">
        <v>1</v>
      </c>
      <c r="F49" s="912" t="s">
        <v>1566</v>
      </c>
      <c r="G49" s="1301">
        <f t="shared" si="7"/>
        <v>4000000</v>
      </c>
      <c r="H49" s="448" t="s">
        <v>1834</v>
      </c>
      <c r="I49" s="1342" t="s">
        <v>1835</v>
      </c>
      <c r="J49" s="1308" t="s">
        <v>1866</v>
      </c>
    </row>
    <row r="50" spans="2:10" ht="39" customHeight="1" x14ac:dyDescent="0.25">
      <c r="B50" s="1376"/>
      <c r="C50" s="1380" t="s">
        <v>2344</v>
      </c>
      <c r="D50" s="1381"/>
      <c r="E50" s="1381"/>
      <c r="F50" s="1380"/>
      <c r="G50" s="1379">
        <f>SUM(G46:G49)</f>
        <v>3056000000</v>
      </c>
      <c r="H50" s="1377"/>
      <c r="I50" s="1378"/>
      <c r="J50" s="1332"/>
    </row>
    <row r="51" spans="2:10" ht="39" customHeight="1" x14ac:dyDescent="0.25">
      <c r="B51" s="736"/>
      <c r="C51" s="1396"/>
      <c r="D51" s="1397"/>
      <c r="E51" s="1397"/>
      <c r="F51" s="1396"/>
      <c r="G51" s="1398"/>
      <c r="H51" s="1399"/>
      <c r="I51" s="786"/>
      <c r="J51" s="1400"/>
    </row>
    <row r="52" spans="2:10" ht="39" customHeight="1" x14ac:dyDescent="0.25">
      <c r="B52" s="736"/>
      <c r="C52" s="1396"/>
      <c r="D52" s="1397"/>
      <c r="E52" s="1397"/>
      <c r="F52" s="1396"/>
      <c r="G52" s="1398"/>
      <c r="H52" s="1399"/>
      <c r="I52" s="786"/>
      <c r="J52" s="1400"/>
    </row>
    <row r="53" spans="2:10" ht="39" customHeight="1" x14ac:dyDescent="0.25">
      <c r="B53" s="736"/>
      <c r="C53" s="1396"/>
      <c r="D53" s="1397"/>
      <c r="E53" s="1397"/>
      <c r="F53" s="1396"/>
      <c r="G53" s="1398"/>
      <c r="H53" s="1399"/>
      <c r="I53" s="786"/>
      <c r="J53" s="1400"/>
    </row>
    <row r="54" spans="2:10" ht="39" customHeight="1" x14ac:dyDescent="0.25">
      <c r="B54" s="1611" t="s">
        <v>1836</v>
      </c>
      <c r="C54" s="1611"/>
      <c r="D54" s="1611"/>
      <c r="E54" s="1611"/>
      <c r="F54" s="1611"/>
      <c r="G54" s="1611"/>
      <c r="H54" s="1611"/>
      <c r="I54" s="1611"/>
    </row>
    <row r="55" spans="2:10" ht="39" customHeight="1" x14ac:dyDescent="0.25">
      <c r="B55" s="176" t="s">
        <v>11</v>
      </c>
      <c r="C55" s="176" t="s">
        <v>12</v>
      </c>
      <c r="D55" s="176" t="s">
        <v>13</v>
      </c>
      <c r="E55" s="176" t="s">
        <v>14</v>
      </c>
      <c r="F55" s="176" t="s">
        <v>19</v>
      </c>
      <c r="G55" s="176" t="s">
        <v>21</v>
      </c>
      <c r="H55" s="176" t="s">
        <v>26</v>
      </c>
      <c r="I55" s="731" t="s">
        <v>1827</v>
      </c>
      <c r="J55" s="731" t="s">
        <v>2320</v>
      </c>
    </row>
    <row r="56" spans="2:10" ht="84" customHeight="1" x14ac:dyDescent="0.25">
      <c r="B56" s="382" t="s">
        <v>1758</v>
      </c>
      <c r="C56" s="382" t="s">
        <v>1626</v>
      </c>
      <c r="D56" s="381">
        <v>12600000</v>
      </c>
      <c r="E56" s="379">
        <v>8</v>
      </c>
      <c r="F56" s="448" t="s">
        <v>1686</v>
      </c>
      <c r="G56" s="1344">
        <f t="shared" ref="G56:G100" si="8">SUM(D56*E56)</f>
        <v>100800000</v>
      </c>
      <c r="H56" s="448" t="s">
        <v>1624</v>
      </c>
      <c r="I56" s="668" t="s">
        <v>1837</v>
      </c>
      <c r="J56" s="1308" t="s">
        <v>1866</v>
      </c>
    </row>
    <row r="57" spans="2:10" ht="60.75" customHeight="1" x14ac:dyDescent="0.25">
      <c r="B57" s="382" t="s">
        <v>1627</v>
      </c>
      <c r="C57" s="382" t="s">
        <v>1628</v>
      </c>
      <c r="D57" s="381">
        <v>1000000</v>
      </c>
      <c r="E57" s="379">
        <v>3</v>
      </c>
      <c r="F57" s="448" t="s">
        <v>1686</v>
      </c>
      <c r="G57" s="1344">
        <f t="shared" si="8"/>
        <v>3000000</v>
      </c>
      <c r="H57" s="448" t="s">
        <v>1624</v>
      </c>
      <c r="I57" s="668" t="s">
        <v>1747</v>
      </c>
      <c r="J57" s="1308" t="s">
        <v>1866</v>
      </c>
    </row>
    <row r="58" spans="2:10" ht="51.75" customHeight="1" x14ac:dyDescent="0.25">
      <c r="B58" s="382" t="s">
        <v>1629</v>
      </c>
      <c r="C58" s="382" t="s">
        <v>1628</v>
      </c>
      <c r="D58" s="381">
        <v>7000000</v>
      </c>
      <c r="E58" s="379">
        <v>2</v>
      </c>
      <c r="F58" s="448" t="s">
        <v>1686</v>
      </c>
      <c r="G58" s="1344">
        <f t="shared" si="8"/>
        <v>14000000</v>
      </c>
      <c r="H58" s="448" t="s">
        <v>1624</v>
      </c>
      <c r="I58" s="668" t="s">
        <v>1748</v>
      </c>
      <c r="J58" s="1308" t="s">
        <v>1866</v>
      </c>
    </row>
    <row r="59" spans="2:10" ht="39" customHeight="1" x14ac:dyDescent="0.25">
      <c r="B59" s="382" t="s">
        <v>1630</v>
      </c>
      <c r="C59" s="382" t="s">
        <v>1628</v>
      </c>
      <c r="D59" s="381">
        <v>1500000</v>
      </c>
      <c r="E59" s="379">
        <v>3</v>
      </c>
      <c r="F59" s="448" t="s">
        <v>1686</v>
      </c>
      <c r="G59" s="1344">
        <f t="shared" si="8"/>
        <v>4500000</v>
      </c>
      <c r="H59" s="448" t="s">
        <v>1624</v>
      </c>
      <c r="I59" s="668" t="s">
        <v>1749</v>
      </c>
      <c r="J59" s="1308" t="s">
        <v>1866</v>
      </c>
    </row>
    <row r="60" spans="2:10" ht="54.75" customHeight="1" x14ac:dyDescent="0.25">
      <c r="B60" s="382" t="s">
        <v>1631</v>
      </c>
      <c r="C60" s="382" t="s">
        <v>1628</v>
      </c>
      <c r="D60" s="381">
        <v>21000000</v>
      </c>
      <c r="E60" s="379">
        <v>1</v>
      </c>
      <c r="F60" s="448" t="s">
        <v>1686</v>
      </c>
      <c r="G60" s="1344">
        <f t="shared" si="8"/>
        <v>21000000</v>
      </c>
      <c r="H60" s="448" t="s">
        <v>1624</v>
      </c>
      <c r="I60" s="668" t="s">
        <v>1750</v>
      </c>
      <c r="J60" s="803" t="s">
        <v>1887</v>
      </c>
    </row>
    <row r="61" spans="2:10" ht="39" customHeight="1" x14ac:dyDescent="0.25">
      <c r="B61" s="382" t="s">
        <v>1752</v>
      </c>
      <c r="C61" s="382" t="s">
        <v>1633</v>
      </c>
      <c r="D61" s="381">
        <v>400000</v>
      </c>
      <c r="E61" s="379">
        <v>3</v>
      </c>
      <c r="F61" s="448" t="s">
        <v>1686</v>
      </c>
      <c r="G61" s="1344">
        <f t="shared" si="8"/>
        <v>1200000</v>
      </c>
      <c r="H61" s="448" t="s">
        <v>1624</v>
      </c>
      <c r="I61" s="668" t="s">
        <v>1751</v>
      </c>
      <c r="J61" s="1308" t="s">
        <v>1866</v>
      </c>
    </row>
    <row r="62" spans="2:10" ht="39" customHeight="1" x14ac:dyDescent="0.25">
      <c r="B62" s="382" t="s">
        <v>1634</v>
      </c>
      <c r="C62" s="382" t="s">
        <v>1635</v>
      </c>
      <c r="D62" s="381">
        <v>400000</v>
      </c>
      <c r="E62" s="379">
        <v>3</v>
      </c>
      <c r="F62" s="448" t="s">
        <v>1686</v>
      </c>
      <c r="G62" s="1344">
        <f t="shared" si="8"/>
        <v>1200000</v>
      </c>
      <c r="H62" s="448" t="s">
        <v>1624</v>
      </c>
      <c r="I62" s="668" t="s">
        <v>1751</v>
      </c>
      <c r="J62" s="1308" t="s">
        <v>1866</v>
      </c>
    </row>
    <row r="63" spans="2:10" ht="39" customHeight="1" x14ac:dyDescent="0.25">
      <c r="B63" s="382" t="s">
        <v>1638</v>
      </c>
      <c r="C63" s="382" t="s">
        <v>1639</v>
      </c>
      <c r="D63" s="381">
        <v>98000000</v>
      </c>
      <c r="E63" s="379">
        <v>1</v>
      </c>
      <c r="F63" s="448" t="s">
        <v>1686</v>
      </c>
      <c r="G63" s="1344">
        <f t="shared" si="8"/>
        <v>98000000</v>
      </c>
      <c r="H63" s="448" t="s">
        <v>1624</v>
      </c>
      <c r="I63" s="668" t="s">
        <v>1753</v>
      </c>
      <c r="J63" s="1308" t="s">
        <v>1866</v>
      </c>
    </row>
    <row r="64" spans="2:10" ht="39" customHeight="1" x14ac:dyDescent="0.25">
      <c r="B64" s="382" t="s">
        <v>1640</v>
      </c>
      <c r="C64" s="382" t="s">
        <v>1641</v>
      </c>
      <c r="D64" s="381">
        <v>3000000</v>
      </c>
      <c r="E64" s="379">
        <v>1</v>
      </c>
      <c r="F64" s="448" t="s">
        <v>1686</v>
      </c>
      <c r="G64" s="1344">
        <f t="shared" si="8"/>
        <v>3000000</v>
      </c>
      <c r="H64" s="448" t="s">
        <v>1624</v>
      </c>
      <c r="I64" s="668" t="s">
        <v>1726</v>
      </c>
      <c r="J64" s="1308" t="s">
        <v>1866</v>
      </c>
    </row>
    <row r="65" spans="2:13" ht="39" customHeight="1" x14ac:dyDescent="0.25">
      <c r="B65" s="382" t="s">
        <v>1643</v>
      </c>
      <c r="C65" s="382" t="s">
        <v>1628</v>
      </c>
      <c r="D65" s="381">
        <v>520000</v>
      </c>
      <c r="E65" s="379">
        <v>2</v>
      </c>
      <c r="F65" s="448" t="s">
        <v>1686</v>
      </c>
      <c r="G65" s="1344">
        <f t="shared" si="8"/>
        <v>1040000</v>
      </c>
      <c r="H65" s="448" t="s">
        <v>1642</v>
      </c>
      <c r="I65" s="668" t="s">
        <v>1756</v>
      </c>
      <c r="J65" s="1308" t="s">
        <v>1866</v>
      </c>
    </row>
    <row r="66" spans="2:13" ht="99" customHeight="1" x14ac:dyDescent="0.25">
      <c r="B66" s="382" t="s">
        <v>1644</v>
      </c>
      <c r="C66" s="382" t="s">
        <v>1641</v>
      </c>
      <c r="D66" s="381">
        <v>90000000</v>
      </c>
      <c r="E66" s="379">
        <v>1</v>
      </c>
      <c r="F66" s="448" t="s">
        <v>1686</v>
      </c>
      <c r="G66" s="1344">
        <f t="shared" si="8"/>
        <v>90000000</v>
      </c>
      <c r="H66" s="448" t="s">
        <v>1642</v>
      </c>
      <c r="I66" s="668" t="s">
        <v>1757</v>
      </c>
      <c r="J66" s="1308" t="s">
        <v>1866</v>
      </c>
    </row>
    <row r="67" spans="2:13" ht="82.5" customHeight="1" x14ac:dyDescent="0.25">
      <c r="B67" s="382" t="s">
        <v>1758</v>
      </c>
      <c r="C67" s="382" t="s">
        <v>1641</v>
      </c>
      <c r="D67" s="381">
        <v>12000000</v>
      </c>
      <c r="E67" s="379">
        <v>5</v>
      </c>
      <c r="F67" s="448" t="s">
        <v>1686</v>
      </c>
      <c r="G67" s="1344">
        <f t="shared" si="8"/>
        <v>60000000</v>
      </c>
      <c r="H67" s="448" t="s">
        <v>1642</v>
      </c>
      <c r="I67" s="1342" t="s">
        <v>1755</v>
      </c>
      <c r="J67" s="1308" t="s">
        <v>1866</v>
      </c>
    </row>
    <row r="68" spans="2:13" ht="69.75" customHeight="1" x14ac:dyDescent="0.25">
      <c r="B68" s="382" t="s">
        <v>1645</v>
      </c>
      <c r="C68" s="382" t="s">
        <v>1641</v>
      </c>
      <c r="D68" s="381">
        <v>11000000</v>
      </c>
      <c r="E68" s="379">
        <v>2</v>
      </c>
      <c r="F68" s="448" t="s">
        <v>1686</v>
      </c>
      <c r="G68" s="1344">
        <f t="shared" si="8"/>
        <v>22000000</v>
      </c>
      <c r="H68" s="448" t="s">
        <v>1642</v>
      </c>
      <c r="I68" s="785" t="s">
        <v>1759</v>
      </c>
      <c r="J68" s="1308" t="s">
        <v>1866</v>
      </c>
    </row>
    <row r="69" spans="2:13" ht="66" customHeight="1" x14ac:dyDescent="0.25">
      <c r="B69" s="382" t="s">
        <v>1632</v>
      </c>
      <c r="C69" s="382" t="s">
        <v>1641</v>
      </c>
      <c r="D69" s="381">
        <v>400000</v>
      </c>
      <c r="E69" s="379">
        <v>3</v>
      </c>
      <c r="F69" s="448" t="s">
        <v>1686</v>
      </c>
      <c r="G69" s="1344">
        <f t="shared" si="8"/>
        <v>1200000</v>
      </c>
      <c r="H69" s="448" t="s">
        <v>1642</v>
      </c>
      <c r="I69" s="785" t="s">
        <v>1761</v>
      </c>
      <c r="J69" s="1308" t="s">
        <v>2323</v>
      </c>
    </row>
    <row r="70" spans="2:13" ht="39" customHeight="1" x14ac:dyDescent="0.25">
      <c r="B70" s="382" t="s">
        <v>1650</v>
      </c>
      <c r="C70" s="382" t="s">
        <v>1651</v>
      </c>
      <c r="D70" s="381">
        <v>1600000</v>
      </c>
      <c r="E70" s="379">
        <v>1</v>
      </c>
      <c r="F70" s="448" t="s">
        <v>1686</v>
      </c>
      <c r="G70" s="1344">
        <f t="shared" si="8"/>
        <v>1600000</v>
      </c>
      <c r="H70" s="448" t="s">
        <v>1649</v>
      </c>
      <c r="I70" s="809" t="s">
        <v>1872</v>
      </c>
      <c r="J70" s="1308" t="s">
        <v>2323</v>
      </c>
      <c r="M70" s="447" t="s">
        <v>1754</v>
      </c>
    </row>
    <row r="71" spans="2:13" ht="39" customHeight="1" x14ac:dyDescent="0.25">
      <c r="B71" s="382" t="s">
        <v>1629</v>
      </c>
      <c r="C71" s="382" t="s">
        <v>1651</v>
      </c>
      <c r="D71" s="381">
        <v>7000000</v>
      </c>
      <c r="E71" s="379">
        <v>1</v>
      </c>
      <c r="F71" s="448" t="s">
        <v>1686</v>
      </c>
      <c r="G71" s="1344">
        <f t="shared" si="8"/>
        <v>7000000</v>
      </c>
      <c r="H71" s="448" t="s">
        <v>1649</v>
      </c>
      <c r="I71" s="1342" t="s">
        <v>1873</v>
      </c>
      <c r="J71" s="1308" t="s">
        <v>2322</v>
      </c>
    </row>
    <row r="72" spans="2:13" ht="39" customHeight="1" x14ac:dyDescent="0.25">
      <c r="B72" s="382" t="s">
        <v>1652</v>
      </c>
      <c r="C72" s="382" t="s">
        <v>1651</v>
      </c>
      <c r="D72" s="381">
        <v>12000000</v>
      </c>
      <c r="E72" s="379">
        <v>12</v>
      </c>
      <c r="F72" s="448" t="s">
        <v>1686</v>
      </c>
      <c r="G72" s="1344">
        <f t="shared" si="8"/>
        <v>144000000</v>
      </c>
      <c r="H72" s="448" t="s">
        <v>1649</v>
      </c>
      <c r="I72" s="809" t="s">
        <v>1874</v>
      </c>
      <c r="J72" s="1308" t="s">
        <v>2324</v>
      </c>
    </row>
    <row r="73" spans="2:13" ht="60.75" customHeight="1" x14ac:dyDescent="0.25">
      <c r="B73" s="382" t="s">
        <v>1653</v>
      </c>
      <c r="C73" s="382" t="s">
        <v>1651</v>
      </c>
      <c r="D73" s="381">
        <v>560000</v>
      </c>
      <c r="E73" s="379">
        <v>6</v>
      </c>
      <c r="F73" s="448" t="s">
        <v>1686</v>
      </c>
      <c r="G73" s="1344">
        <f t="shared" si="8"/>
        <v>3360000</v>
      </c>
      <c r="H73" s="448" t="s">
        <v>1649</v>
      </c>
      <c r="I73" s="809" t="s">
        <v>1875</v>
      </c>
      <c r="J73" s="1308" t="s">
        <v>2325</v>
      </c>
    </row>
    <row r="74" spans="2:13" ht="39" customHeight="1" x14ac:dyDescent="0.25">
      <c r="B74" s="382" t="s">
        <v>1654</v>
      </c>
      <c r="C74" s="382" t="s">
        <v>1651</v>
      </c>
      <c r="D74" s="381">
        <v>600000</v>
      </c>
      <c r="E74" s="379">
        <v>1</v>
      </c>
      <c r="F74" s="448" t="s">
        <v>1686</v>
      </c>
      <c r="G74" s="1344">
        <f t="shared" si="8"/>
        <v>600000</v>
      </c>
      <c r="H74" s="448" t="s">
        <v>1649</v>
      </c>
      <c r="I74" s="809" t="s">
        <v>1876</v>
      </c>
      <c r="J74" s="1308" t="s">
        <v>2325</v>
      </c>
    </row>
    <row r="75" spans="2:13" ht="58.5" customHeight="1" x14ac:dyDescent="0.25">
      <c r="B75" s="382" t="s">
        <v>1627</v>
      </c>
      <c r="C75" s="382" t="s">
        <v>1651</v>
      </c>
      <c r="D75" s="381">
        <v>1000000</v>
      </c>
      <c r="E75" s="379">
        <v>2</v>
      </c>
      <c r="F75" s="448" t="s">
        <v>1686</v>
      </c>
      <c r="G75" s="1344">
        <f t="shared" si="8"/>
        <v>2000000</v>
      </c>
      <c r="H75" s="448" t="s">
        <v>1649</v>
      </c>
      <c r="I75" s="809" t="s">
        <v>1877</v>
      </c>
      <c r="J75" s="1308" t="s">
        <v>2325</v>
      </c>
    </row>
    <row r="76" spans="2:13" ht="51" customHeight="1" x14ac:dyDescent="0.25">
      <c r="B76" s="1345" t="s">
        <v>1658</v>
      </c>
      <c r="C76" s="382" t="s">
        <v>1641</v>
      </c>
      <c r="D76" s="381">
        <v>560000</v>
      </c>
      <c r="E76" s="379">
        <v>5</v>
      </c>
      <c r="F76" s="448" t="s">
        <v>1686</v>
      </c>
      <c r="G76" s="1344">
        <f t="shared" si="8"/>
        <v>2800000</v>
      </c>
      <c r="H76" s="383" t="s">
        <v>1656</v>
      </c>
      <c r="I76" s="809" t="s">
        <v>1870</v>
      </c>
      <c r="J76" s="1308" t="s">
        <v>2325</v>
      </c>
    </row>
    <row r="77" spans="2:13" ht="39" customHeight="1" x14ac:dyDescent="0.25">
      <c r="B77" s="1345" t="s">
        <v>1625</v>
      </c>
      <c r="C77" s="382" t="s">
        <v>1641</v>
      </c>
      <c r="D77" s="381">
        <v>12000000</v>
      </c>
      <c r="E77" s="379">
        <v>8</v>
      </c>
      <c r="F77" s="448" t="s">
        <v>1686</v>
      </c>
      <c r="G77" s="1344">
        <f t="shared" si="8"/>
        <v>96000000</v>
      </c>
      <c r="H77" s="383" t="s">
        <v>1656</v>
      </c>
      <c r="I77" s="809" t="s">
        <v>1880</v>
      </c>
      <c r="J77" s="1308" t="s">
        <v>2326</v>
      </c>
    </row>
    <row r="78" spans="2:13" ht="51" customHeight="1" x14ac:dyDescent="0.25">
      <c r="B78" s="382" t="s">
        <v>1627</v>
      </c>
      <c r="C78" s="382" t="s">
        <v>1641</v>
      </c>
      <c r="D78" s="381">
        <v>1000000</v>
      </c>
      <c r="E78" s="379">
        <v>2</v>
      </c>
      <c r="F78" s="448" t="s">
        <v>1686</v>
      </c>
      <c r="G78" s="1344">
        <f t="shared" si="8"/>
        <v>2000000</v>
      </c>
      <c r="H78" s="383" t="s">
        <v>1656</v>
      </c>
      <c r="I78" s="1342" t="s">
        <v>2335</v>
      </c>
      <c r="J78" s="1308" t="s">
        <v>2326</v>
      </c>
    </row>
    <row r="79" spans="2:13" ht="39" customHeight="1" x14ac:dyDescent="0.25">
      <c r="B79" s="382" t="s">
        <v>1645</v>
      </c>
      <c r="C79" s="382" t="s">
        <v>1641</v>
      </c>
      <c r="D79" s="381">
        <v>11000000</v>
      </c>
      <c r="E79" s="379">
        <v>2</v>
      </c>
      <c r="F79" s="448" t="s">
        <v>1686</v>
      </c>
      <c r="G79" s="1344">
        <f t="shared" si="8"/>
        <v>22000000</v>
      </c>
      <c r="H79" s="383" t="s">
        <v>1656</v>
      </c>
      <c r="I79" s="809" t="s">
        <v>1881</v>
      </c>
      <c r="J79" s="1308" t="s">
        <v>2326</v>
      </c>
    </row>
    <row r="80" spans="2:13" ht="39" customHeight="1" x14ac:dyDescent="0.25">
      <c r="B80" s="382" t="s">
        <v>1659</v>
      </c>
      <c r="C80" s="382" t="s">
        <v>1641</v>
      </c>
      <c r="D80" s="381">
        <v>100000</v>
      </c>
      <c r="E80" s="379">
        <v>12</v>
      </c>
      <c r="F80" s="448" t="s">
        <v>1686</v>
      </c>
      <c r="G80" s="1344">
        <f t="shared" si="8"/>
        <v>1200000</v>
      </c>
      <c r="H80" s="383" t="s">
        <v>1656</v>
      </c>
      <c r="I80" s="809" t="s">
        <v>1747</v>
      </c>
      <c r="J80" s="1308" t="s">
        <v>2326</v>
      </c>
    </row>
    <row r="81" spans="2:10" ht="39" customHeight="1" x14ac:dyDescent="0.25">
      <c r="B81" s="382" t="s">
        <v>1632</v>
      </c>
      <c r="C81" s="382" t="s">
        <v>1641</v>
      </c>
      <c r="D81" s="381">
        <v>400000</v>
      </c>
      <c r="E81" s="379">
        <v>5</v>
      </c>
      <c r="F81" s="448" t="s">
        <v>1686</v>
      </c>
      <c r="G81" s="1344">
        <f t="shared" si="8"/>
        <v>2000000</v>
      </c>
      <c r="H81" s="383" t="s">
        <v>1656</v>
      </c>
      <c r="I81" s="809" t="s">
        <v>1882</v>
      </c>
      <c r="J81" s="1308" t="s">
        <v>2326</v>
      </c>
    </row>
    <row r="82" spans="2:10" ht="39" customHeight="1" x14ac:dyDescent="0.25">
      <c r="B82" s="383" t="s">
        <v>1660</v>
      </c>
      <c r="C82" s="1440" t="s">
        <v>1661</v>
      </c>
      <c r="D82" s="381">
        <v>7000000</v>
      </c>
      <c r="E82" s="1346">
        <v>5</v>
      </c>
      <c r="F82" s="448" t="s">
        <v>1686</v>
      </c>
      <c r="G82" s="1344">
        <f t="shared" si="8"/>
        <v>35000000</v>
      </c>
      <c r="H82" s="383" t="s">
        <v>1662</v>
      </c>
      <c r="I82" s="1342" t="s">
        <v>1883</v>
      </c>
      <c r="J82" s="1308" t="s">
        <v>2326</v>
      </c>
    </row>
    <row r="83" spans="2:10" ht="39" customHeight="1" x14ac:dyDescent="0.25">
      <c r="B83" s="382" t="s">
        <v>1663</v>
      </c>
      <c r="C83" s="1440" t="s">
        <v>1661</v>
      </c>
      <c r="D83" s="381">
        <v>3000000</v>
      </c>
      <c r="E83" s="1338">
        <v>1</v>
      </c>
      <c r="F83" s="448" t="s">
        <v>1686</v>
      </c>
      <c r="G83" s="1344">
        <f t="shared" si="8"/>
        <v>3000000</v>
      </c>
      <c r="H83" s="383" t="s">
        <v>1662</v>
      </c>
      <c r="I83" s="1342" t="s">
        <v>1884</v>
      </c>
      <c r="J83" s="1308" t="s">
        <v>2326</v>
      </c>
    </row>
    <row r="84" spans="2:10" ht="39" customHeight="1" x14ac:dyDescent="0.25">
      <c r="B84" s="382" t="s">
        <v>352</v>
      </c>
      <c r="C84" s="382" t="s">
        <v>1628</v>
      </c>
      <c r="D84" s="381">
        <v>400000</v>
      </c>
      <c r="E84" s="1338">
        <v>10</v>
      </c>
      <c r="F84" s="448" t="s">
        <v>1686</v>
      </c>
      <c r="G84" s="1344">
        <f t="shared" si="8"/>
        <v>4000000</v>
      </c>
      <c r="H84" s="383" t="s">
        <v>1662</v>
      </c>
      <c r="I84" s="809" t="s">
        <v>1747</v>
      </c>
      <c r="J84" s="1308" t="s">
        <v>2326</v>
      </c>
    </row>
    <row r="85" spans="2:10" ht="39" customHeight="1" x14ac:dyDescent="0.25">
      <c r="B85" s="382" t="s">
        <v>1664</v>
      </c>
      <c r="C85" s="382" t="s">
        <v>1628</v>
      </c>
      <c r="D85" s="381">
        <v>600000</v>
      </c>
      <c r="E85" s="1338">
        <v>2</v>
      </c>
      <c r="F85" s="448" t="s">
        <v>1686</v>
      </c>
      <c r="G85" s="1344">
        <f t="shared" si="8"/>
        <v>1200000</v>
      </c>
      <c r="H85" s="383" t="s">
        <v>1662</v>
      </c>
      <c r="I85" s="1342" t="s">
        <v>2336</v>
      </c>
      <c r="J85" s="1308" t="s">
        <v>2326</v>
      </c>
    </row>
    <row r="86" spans="2:10" ht="39" customHeight="1" x14ac:dyDescent="0.25">
      <c r="B86" s="382" t="s">
        <v>1666</v>
      </c>
      <c r="C86" s="382" t="s">
        <v>1639</v>
      </c>
      <c r="D86" s="381">
        <v>200000</v>
      </c>
      <c r="E86" s="1338">
        <v>1</v>
      </c>
      <c r="F86" s="448" t="s">
        <v>1686</v>
      </c>
      <c r="G86" s="1344">
        <f t="shared" si="8"/>
        <v>200000</v>
      </c>
      <c r="H86" s="383" t="s">
        <v>1662</v>
      </c>
      <c r="I86" s="809" t="s">
        <v>1747</v>
      </c>
      <c r="J86" s="1308" t="s">
        <v>2326</v>
      </c>
    </row>
    <row r="87" spans="2:10" ht="39" customHeight="1" x14ac:dyDescent="0.25">
      <c r="B87" s="382" t="s">
        <v>1629</v>
      </c>
      <c r="C87" s="382" t="s">
        <v>1670</v>
      </c>
      <c r="D87" s="381">
        <v>7000000</v>
      </c>
      <c r="E87" s="379">
        <v>2</v>
      </c>
      <c r="F87" s="448" t="s">
        <v>1686</v>
      </c>
      <c r="G87" s="1344">
        <f t="shared" si="8"/>
        <v>14000000</v>
      </c>
      <c r="H87" s="448" t="s">
        <v>1668</v>
      </c>
      <c r="I87" s="1342" t="s">
        <v>1885</v>
      </c>
      <c r="J87" s="1308" t="s">
        <v>2326</v>
      </c>
    </row>
    <row r="88" spans="2:10" ht="48.75" customHeight="1" x14ac:dyDescent="0.25">
      <c r="B88" s="382" t="s">
        <v>1652</v>
      </c>
      <c r="C88" s="382" t="s">
        <v>1671</v>
      </c>
      <c r="D88" s="381">
        <v>12000000</v>
      </c>
      <c r="E88" s="379">
        <v>23</v>
      </c>
      <c r="F88" s="448" t="s">
        <v>1686</v>
      </c>
      <c r="G88" s="1344">
        <f t="shared" si="8"/>
        <v>276000000</v>
      </c>
      <c r="H88" s="448" t="s">
        <v>1668</v>
      </c>
      <c r="I88" s="1342" t="s">
        <v>2337</v>
      </c>
      <c r="J88" s="1308" t="s">
        <v>2326</v>
      </c>
    </row>
    <row r="89" spans="2:10" ht="39" customHeight="1" x14ac:dyDescent="0.25">
      <c r="B89" s="382" t="s">
        <v>1632</v>
      </c>
      <c r="C89" s="382" t="s">
        <v>1671</v>
      </c>
      <c r="D89" s="381">
        <v>400000</v>
      </c>
      <c r="E89" s="379">
        <v>4</v>
      </c>
      <c r="F89" s="448" t="s">
        <v>1686</v>
      </c>
      <c r="G89" s="1344">
        <f t="shared" si="8"/>
        <v>1600000</v>
      </c>
      <c r="H89" s="448" t="s">
        <v>1668</v>
      </c>
      <c r="I89" s="809" t="s">
        <v>1870</v>
      </c>
      <c r="J89" s="1308" t="s">
        <v>2326</v>
      </c>
    </row>
    <row r="90" spans="2:10" ht="39" customHeight="1" x14ac:dyDescent="0.25">
      <c r="B90" s="382" t="s">
        <v>1672</v>
      </c>
      <c r="C90" s="382" t="s">
        <v>1673</v>
      </c>
      <c r="D90" s="381">
        <v>1500000</v>
      </c>
      <c r="E90" s="1306">
        <v>2</v>
      </c>
      <c r="F90" s="448" t="s">
        <v>1686</v>
      </c>
      <c r="G90" s="1344">
        <f t="shared" si="8"/>
        <v>3000000</v>
      </c>
      <c r="H90" s="448" t="s">
        <v>1668</v>
      </c>
      <c r="I90" s="1342" t="s">
        <v>2338</v>
      </c>
      <c r="J90" s="1308" t="s">
        <v>2326</v>
      </c>
    </row>
    <row r="91" spans="2:10" ht="39" customHeight="1" x14ac:dyDescent="0.25">
      <c r="B91" s="382" t="s">
        <v>1654</v>
      </c>
      <c r="C91" s="382" t="s">
        <v>1633</v>
      </c>
      <c r="D91" s="381">
        <v>600000</v>
      </c>
      <c r="E91" s="379">
        <v>2</v>
      </c>
      <c r="F91" s="448" t="s">
        <v>1686</v>
      </c>
      <c r="G91" s="1344">
        <f t="shared" si="8"/>
        <v>1200000</v>
      </c>
      <c r="H91" s="448" t="s">
        <v>1668</v>
      </c>
      <c r="I91" s="809" t="s">
        <v>1876</v>
      </c>
      <c r="J91" s="1308" t="s">
        <v>2326</v>
      </c>
    </row>
    <row r="92" spans="2:10" ht="51.75" customHeight="1" x14ac:dyDescent="0.25">
      <c r="B92" s="382" t="s">
        <v>1627</v>
      </c>
      <c r="C92" s="382" t="s">
        <v>1633</v>
      </c>
      <c r="D92" s="381">
        <v>1000000</v>
      </c>
      <c r="E92" s="379">
        <v>5</v>
      </c>
      <c r="F92" s="448" t="s">
        <v>1686</v>
      </c>
      <c r="G92" s="1344">
        <f t="shared" si="8"/>
        <v>5000000</v>
      </c>
      <c r="H92" s="448" t="s">
        <v>1668</v>
      </c>
      <c r="I92" s="809" t="s">
        <v>1878</v>
      </c>
      <c r="J92" s="1308" t="s">
        <v>2326</v>
      </c>
    </row>
    <row r="93" spans="2:10" ht="49.5" customHeight="1" x14ac:dyDescent="0.25">
      <c r="B93" s="382" t="s">
        <v>1652</v>
      </c>
      <c r="C93" s="382" t="s">
        <v>1677</v>
      </c>
      <c r="D93" s="381">
        <v>12000000</v>
      </c>
      <c r="E93" s="379">
        <v>10</v>
      </c>
      <c r="F93" s="448" t="s">
        <v>1686</v>
      </c>
      <c r="G93" s="1344">
        <f t="shared" si="8"/>
        <v>120000000</v>
      </c>
      <c r="H93" s="448" t="s">
        <v>1674</v>
      </c>
      <c r="I93" s="1342" t="s">
        <v>2337</v>
      </c>
      <c r="J93" s="1308" t="s">
        <v>2326</v>
      </c>
    </row>
    <row r="94" spans="2:10" ht="39" customHeight="1" x14ac:dyDescent="0.25">
      <c r="B94" s="382" t="s">
        <v>1632</v>
      </c>
      <c r="C94" s="382" t="s">
        <v>1628</v>
      </c>
      <c r="D94" s="381">
        <v>400000</v>
      </c>
      <c r="E94" s="379">
        <v>4</v>
      </c>
      <c r="F94" s="448" t="s">
        <v>1686</v>
      </c>
      <c r="G94" s="1344">
        <f t="shared" si="8"/>
        <v>1600000</v>
      </c>
      <c r="H94" s="448" t="s">
        <v>1674</v>
      </c>
      <c r="I94" s="809" t="s">
        <v>1747</v>
      </c>
      <c r="J94" s="1308" t="s">
        <v>2326</v>
      </c>
    </row>
    <row r="95" spans="2:10" ht="39" customHeight="1" x14ac:dyDescent="0.25">
      <c r="B95" s="382" t="s">
        <v>1654</v>
      </c>
      <c r="C95" s="1347" t="s">
        <v>1628</v>
      </c>
      <c r="D95" s="1348">
        <v>600000</v>
      </c>
      <c r="E95" s="379">
        <v>1</v>
      </c>
      <c r="F95" s="448" t="s">
        <v>1686</v>
      </c>
      <c r="G95" s="1344">
        <f t="shared" si="8"/>
        <v>600000</v>
      </c>
      <c r="H95" s="448" t="s">
        <v>1674</v>
      </c>
      <c r="I95" s="809" t="s">
        <v>1747</v>
      </c>
      <c r="J95" s="1308" t="s">
        <v>2326</v>
      </c>
    </row>
    <row r="96" spans="2:10" ht="50.25" customHeight="1" x14ac:dyDescent="0.25">
      <c r="B96" s="382" t="s">
        <v>1627</v>
      </c>
      <c r="C96" s="382" t="s">
        <v>1678</v>
      </c>
      <c r="D96" s="381">
        <v>1000000</v>
      </c>
      <c r="E96" s="379">
        <v>5</v>
      </c>
      <c r="F96" s="448" t="s">
        <v>1686</v>
      </c>
      <c r="G96" s="1344">
        <f t="shared" si="8"/>
        <v>5000000</v>
      </c>
      <c r="H96" s="448" t="s">
        <v>1674</v>
      </c>
      <c r="I96" s="809" t="s">
        <v>1878</v>
      </c>
      <c r="J96" s="1308" t="s">
        <v>2326</v>
      </c>
    </row>
    <row r="97" spans="2:15" ht="56.25" customHeight="1" x14ac:dyDescent="0.25">
      <c r="B97" s="382" t="s">
        <v>1627</v>
      </c>
      <c r="C97" s="382" t="s">
        <v>1676</v>
      </c>
      <c r="D97" s="381">
        <v>1000000</v>
      </c>
      <c r="E97" s="379">
        <v>4</v>
      </c>
      <c r="F97" s="448" t="s">
        <v>1686</v>
      </c>
      <c r="G97" s="1344">
        <f t="shared" si="8"/>
        <v>4000000</v>
      </c>
      <c r="H97" s="448" t="s">
        <v>1679</v>
      </c>
      <c r="I97" s="809" t="s">
        <v>1878</v>
      </c>
      <c r="J97" s="1308" t="s">
        <v>2326</v>
      </c>
    </row>
    <row r="98" spans="2:15" ht="39" customHeight="1" x14ac:dyDescent="0.25">
      <c r="B98" s="382" t="s">
        <v>1680</v>
      </c>
      <c r="C98" s="382" t="s">
        <v>1676</v>
      </c>
      <c r="D98" s="381">
        <v>400000</v>
      </c>
      <c r="E98" s="379">
        <v>4</v>
      </c>
      <c r="F98" s="448" t="s">
        <v>1686</v>
      </c>
      <c r="G98" s="1344">
        <f t="shared" si="8"/>
        <v>1600000</v>
      </c>
      <c r="H98" s="448" t="s">
        <v>1679</v>
      </c>
      <c r="I98" s="809" t="s">
        <v>1747</v>
      </c>
      <c r="J98" s="1308" t="s">
        <v>2326</v>
      </c>
    </row>
    <row r="99" spans="2:15" ht="69.75" customHeight="1" x14ac:dyDescent="0.25">
      <c r="B99" s="382" t="s">
        <v>337</v>
      </c>
      <c r="C99" s="382" t="s">
        <v>1682</v>
      </c>
      <c r="D99" s="381">
        <v>1200000</v>
      </c>
      <c r="E99" s="379">
        <v>2</v>
      </c>
      <c r="F99" s="448" t="s">
        <v>1686</v>
      </c>
      <c r="G99" s="1344">
        <f t="shared" si="8"/>
        <v>2400000</v>
      </c>
      <c r="H99" s="448" t="s">
        <v>1679</v>
      </c>
      <c r="I99" s="1342" t="s">
        <v>2339</v>
      </c>
      <c r="J99" s="1308" t="s">
        <v>2326</v>
      </c>
    </row>
    <row r="100" spans="2:15" ht="50.25" customHeight="1" x14ac:dyDescent="0.25">
      <c r="B100" s="382" t="s">
        <v>2341</v>
      </c>
      <c r="C100" s="382" t="s">
        <v>1684</v>
      </c>
      <c r="D100" s="381">
        <v>200000</v>
      </c>
      <c r="E100" s="379">
        <v>1</v>
      </c>
      <c r="F100" s="448" t="s">
        <v>1686</v>
      </c>
      <c r="G100" s="1344">
        <f t="shared" si="8"/>
        <v>200000</v>
      </c>
      <c r="H100" s="448" t="s">
        <v>1679</v>
      </c>
      <c r="I100" s="1342" t="s">
        <v>2340</v>
      </c>
      <c r="J100" s="1308" t="s">
        <v>2326</v>
      </c>
      <c r="N100" s="1307"/>
      <c r="O100" s="1307"/>
    </row>
    <row r="101" spans="2:15" ht="39" customHeight="1" x14ac:dyDescent="0.25">
      <c r="B101" s="1382"/>
      <c r="C101" s="1385" t="s">
        <v>758</v>
      </c>
      <c r="D101" s="1385"/>
      <c r="E101" s="1385"/>
      <c r="F101" s="1385"/>
      <c r="G101" s="1386">
        <f>SUM(G56:G100)</f>
        <v>1185100000</v>
      </c>
      <c r="H101" s="1383"/>
      <c r="I101" s="1383"/>
      <c r="J101" s="1327"/>
    </row>
    <row r="102" spans="2:15" ht="39" customHeight="1" x14ac:dyDescent="0.25">
      <c r="B102" s="1480"/>
      <c r="C102" s="1481"/>
      <c r="D102" s="1481"/>
      <c r="E102" s="1481"/>
      <c r="F102" s="1481"/>
      <c r="G102" s="1482"/>
      <c r="H102" s="1480"/>
      <c r="I102" s="1480"/>
      <c r="J102" s="1480"/>
    </row>
    <row r="103" spans="2:15" ht="39" customHeight="1" x14ac:dyDescent="0.25">
      <c r="B103" s="1480"/>
      <c r="C103" s="1481"/>
      <c r="D103" s="1481"/>
      <c r="E103" s="1481"/>
      <c r="F103" s="1481"/>
      <c r="G103" s="1482"/>
      <c r="H103" s="1480"/>
      <c r="I103" s="1480"/>
      <c r="J103" s="1480"/>
    </row>
    <row r="104" spans="2:15" ht="39" customHeight="1" x14ac:dyDescent="0.25">
      <c r="B104" s="1480"/>
      <c r="C104" s="1481"/>
      <c r="D104" s="1481"/>
      <c r="E104" s="1481"/>
      <c r="F104" s="1481"/>
      <c r="G104" s="1482"/>
      <c r="H104" s="1480"/>
      <c r="I104" s="1480"/>
      <c r="J104" s="1480"/>
    </row>
    <row r="105" spans="2:15" ht="39" customHeight="1" x14ac:dyDescent="0.25">
      <c r="B105" s="1480"/>
      <c r="C105" s="1481"/>
      <c r="D105" s="1481"/>
      <c r="E105" s="1481"/>
      <c r="F105" s="1481"/>
      <c r="G105" s="1482"/>
      <c r="H105" s="1480"/>
      <c r="I105" s="1480"/>
      <c r="J105" s="1480"/>
    </row>
    <row r="106" spans="2:15" ht="39" customHeight="1" x14ac:dyDescent="0.25">
      <c r="B106" s="1349"/>
      <c r="G106" s="1350"/>
    </row>
    <row r="107" spans="2:15" ht="39" customHeight="1" x14ac:dyDescent="0.25">
      <c r="B107" s="1610" t="s">
        <v>2346</v>
      </c>
      <c r="C107" s="1610"/>
    </row>
    <row r="108" spans="2:15" x14ac:dyDescent="0.25">
      <c r="B108" s="1387" t="s">
        <v>2345</v>
      </c>
      <c r="C108" s="1387" t="s">
        <v>2347</v>
      </c>
    </row>
    <row r="109" spans="2:15" ht="46.5" x14ac:dyDescent="0.35">
      <c r="B109" s="1438" t="s">
        <v>1693</v>
      </c>
      <c r="C109" s="1439">
        <v>368614000</v>
      </c>
    </row>
    <row r="110" spans="2:15" ht="46.5" x14ac:dyDescent="0.35">
      <c r="B110" s="1437" t="s">
        <v>1694</v>
      </c>
      <c r="C110" s="1439">
        <v>519170052</v>
      </c>
    </row>
    <row r="111" spans="2:15" ht="23.25" x14ac:dyDescent="0.35">
      <c r="B111" s="1434" t="s">
        <v>1696</v>
      </c>
      <c r="C111" s="1439">
        <f>SUM(G36)</f>
        <v>112800677.2</v>
      </c>
    </row>
    <row r="112" spans="2:15" ht="23.25" x14ac:dyDescent="0.35">
      <c r="B112" s="1434" t="s">
        <v>1697</v>
      </c>
      <c r="C112" s="1439">
        <v>1326260290</v>
      </c>
    </row>
    <row r="113" spans="2:5" ht="46.5" x14ac:dyDescent="0.35">
      <c r="B113" s="1437" t="s">
        <v>744</v>
      </c>
      <c r="C113" s="1439">
        <v>3056000000</v>
      </c>
    </row>
    <row r="114" spans="2:5" ht="23.25" x14ac:dyDescent="0.35">
      <c r="B114" s="1434" t="s">
        <v>2348</v>
      </c>
      <c r="C114" s="1439">
        <v>1185100000</v>
      </c>
    </row>
    <row r="115" spans="2:5" ht="33.75" customHeight="1" x14ac:dyDescent="0.35">
      <c r="B115" s="1435" t="s">
        <v>2349</v>
      </c>
      <c r="C115" s="1436">
        <f>SUM(C109:C114)</f>
        <v>6567945019.1999998</v>
      </c>
    </row>
    <row r="121" spans="2:5" ht="15.75" x14ac:dyDescent="0.25">
      <c r="E121" s="1412"/>
    </row>
    <row r="122" spans="2:5" x14ac:dyDescent="0.25">
      <c r="E122"/>
    </row>
    <row r="123" spans="2:5" x14ac:dyDescent="0.25">
      <c r="E123"/>
    </row>
  </sheetData>
  <mergeCells count="7">
    <mergeCell ref="B1:K1"/>
    <mergeCell ref="B107:C107"/>
    <mergeCell ref="B54:I54"/>
    <mergeCell ref="B17:I17"/>
    <mergeCell ref="B27:I27"/>
    <mergeCell ref="B38:I38"/>
    <mergeCell ref="B44:I44"/>
  </mergeCells>
  <pageMargins left="0.70866141732283472" right="0.70866141732283472" top="0.74803149606299213" bottom="0.74803149606299213" header="0.31496062992125984" footer="0.31496062992125984"/>
  <pageSetup paperSize="5"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7"/>
  <sheetViews>
    <sheetView topLeftCell="A212" workbookViewId="0">
      <selection activeCell="C225" sqref="C225"/>
    </sheetView>
  </sheetViews>
  <sheetFormatPr baseColWidth="10" defaultRowHeight="54.75" customHeight="1" x14ac:dyDescent="0.25"/>
  <cols>
    <col min="1" max="1" width="13.5703125" style="191" customWidth="1"/>
    <col min="2" max="2" width="12.42578125" customWidth="1"/>
    <col min="3" max="3" width="18.28515625" customWidth="1"/>
    <col min="4" max="4" width="67" customWidth="1"/>
    <col min="5" max="5" width="11.28515625" customWidth="1"/>
    <col min="6" max="6" width="8.5703125" customWidth="1"/>
    <col min="7" max="7" width="9.42578125" customWidth="1"/>
    <col min="8" max="8" width="10" customWidth="1"/>
    <col min="9" max="9" width="9.42578125" customWidth="1"/>
    <col min="10" max="10" width="9.5703125" style="682" customWidth="1"/>
    <col min="11" max="11" width="11.85546875" style="682" customWidth="1"/>
    <col min="12" max="12" width="7.85546875" style="682" customWidth="1"/>
    <col min="13" max="13" width="17.28515625" style="682" customWidth="1"/>
    <col min="14" max="14" width="12.140625" style="682" customWidth="1"/>
    <col min="15" max="15" width="8.5703125" style="682" customWidth="1"/>
    <col min="16" max="16" width="8.85546875" customWidth="1"/>
    <col min="17" max="17" width="24.7109375" customWidth="1"/>
    <col min="18" max="18" width="13.42578125" customWidth="1"/>
    <col min="19" max="19" width="39" customWidth="1"/>
  </cols>
  <sheetData>
    <row r="1" spans="1:21" s="148" customFormat="1" ht="21" customHeight="1" x14ac:dyDescent="0.25">
      <c r="A1" s="191"/>
      <c r="B1" s="1624"/>
      <c r="C1" s="1620" t="s">
        <v>0</v>
      </c>
      <c r="D1" s="1620"/>
      <c r="E1" s="1620"/>
      <c r="F1" s="477" t="s">
        <v>1</v>
      </c>
      <c r="G1" s="1616" t="s">
        <v>2</v>
      </c>
      <c r="H1" s="1616"/>
      <c r="I1" s="1624"/>
      <c r="J1" s="1625" t="s">
        <v>0</v>
      </c>
      <c r="K1" s="1626"/>
      <c r="L1" s="1626"/>
      <c r="M1" s="1626"/>
      <c r="N1" s="1626"/>
      <c r="O1" s="1627"/>
      <c r="P1" s="198" t="s">
        <v>1</v>
      </c>
      <c r="Q1" s="198" t="s">
        <v>2</v>
      </c>
      <c r="R1" s="1624"/>
      <c r="S1" s="1624"/>
    </row>
    <row r="2" spans="1:21" s="148" customFormat="1" ht="20.25" customHeight="1" x14ac:dyDescent="0.25">
      <c r="A2" s="191"/>
      <c r="B2" s="1624"/>
      <c r="C2" s="1620"/>
      <c r="D2" s="1620"/>
      <c r="E2" s="1620"/>
      <c r="F2" s="1617" t="s">
        <v>3</v>
      </c>
      <c r="G2" s="1617" t="s">
        <v>4</v>
      </c>
      <c r="H2" s="1617"/>
      <c r="I2" s="1624"/>
      <c r="J2" s="1628"/>
      <c r="K2" s="1629"/>
      <c r="L2" s="1629"/>
      <c r="M2" s="1629"/>
      <c r="N2" s="1629"/>
      <c r="O2" s="1630"/>
      <c r="P2" s="1615" t="s">
        <v>3</v>
      </c>
      <c r="Q2" s="189" t="s">
        <v>4</v>
      </c>
      <c r="R2" s="1624"/>
      <c r="S2" s="1624"/>
    </row>
    <row r="3" spans="1:21" s="148" customFormat="1" ht="25.5" customHeight="1" x14ac:dyDescent="0.25">
      <c r="A3" s="191"/>
      <c r="B3" s="1624"/>
      <c r="C3" s="1620"/>
      <c r="D3" s="1620"/>
      <c r="E3" s="1620"/>
      <c r="F3" s="1617"/>
      <c r="G3" s="1616" t="s">
        <v>5</v>
      </c>
      <c r="H3" s="1616"/>
      <c r="I3" s="1624"/>
      <c r="J3" s="1628"/>
      <c r="K3" s="1629"/>
      <c r="L3" s="1629"/>
      <c r="M3" s="1629"/>
      <c r="N3" s="1629"/>
      <c r="O3" s="1630"/>
      <c r="P3" s="1615"/>
      <c r="Q3" s="189" t="s">
        <v>5</v>
      </c>
      <c r="R3" s="1624"/>
      <c r="S3" s="1624"/>
    </row>
    <row r="4" spans="1:21" s="148" customFormat="1" ht="17.25" customHeight="1" x14ac:dyDescent="0.25">
      <c r="A4" s="191"/>
      <c r="B4" s="1624"/>
      <c r="C4" s="1620"/>
      <c r="D4" s="1620"/>
      <c r="E4" s="1620"/>
      <c r="F4" s="477" t="s">
        <v>6</v>
      </c>
      <c r="G4" s="1617" t="s">
        <v>4</v>
      </c>
      <c r="H4" s="1617"/>
      <c r="I4" s="1624"/>
      <c r="J4" s="1628"/>
      <c r="K4" s="1629"/>
      <c r="L4" s="1629"/>
      <c r="M4" s="1629"/>
      <c r="N4" s="1629"/>
      <c r="O4" s="1630"/>
      <c r="P4" s="198" t="s">
        <v>6</v>
      </c>
      <c r="Q4" s="189" t="s">
        <v>4</v>
      </c>
      <c r="R4" s="1624"/>
      <c r="S4" s="1624"/>
    </row>
    <row r="5" spans="1:21" s="148" customFormat="1" ht="15" customHeight="1" x14ac:dyDescent="0.25">
      <c r="A5" s="191"/>
      <c r="B5" s="1624"/>
      <c r="C5" s="1620"/>
      <c r="D5" s="1620"/>
      <c r="E5" s="1620"/>
      <c r="F5" s="787" t="s">
        <v>7</v>
      </c>
      <c r="G5" s="1616" t="s">
        <v>8</v>
      </c>
      <c r="H5" s="1616"/>
      <c r="I5" s="1624"/>
      <c r="J5" s="1631"/>
      <c r="K5" s="1632"/>
      <c r="L5" s="1632"/>
      <c r="M5" s="1632"/>
      <c r="N5" s="1632"/>
      <c r="O5" s="1633"/>
      <c r="P5" s="199" t="s">
        <v>7</v>
      </c>
      <c r="Q5" s="198" t="s">
        <v>9</v>
      </c>
      <c r="R5" s="1624"/>
      <c r="S5" s="1624"/>
    </row>
    <row r="6" spans="1:21" ht="66.75" customHeight="1" x14ac:dyDescent="0.25">
      <c r="B6" s="5" t="s">
        <v>10</v>
      </c>
      <c r="C6" s="176" t="s">
        <v>11</v>
      </c>
      <c r="D6" s="176" t="s">
        <v>12</v>
      </c>
      <c r="E6" s="176" t="s">
        <v>13</v>
      </c>
      <c r="F6" s="176" t="s">
        <v>14</v>
      </c>
      <c r="G6" s="176" t="s">
        <v>15</v>
      </c>
      <c r="H6" s="176" t="s">
        <v>16</v>
      </c>
      <c r="I6" s="176" t="s">
        <v>17</v>
      </c>
      <c r="J6" s="176" t="s">
        <v>18</v>
      </c>
      <c r="K6" s="176" t="s">
        <v>19</v>
      </c>
      <c r="L6" s="176" t="s">
        <v>20</v>
      </c>
      <c r="M6" s="176" t="s">
        <v>21</v>
      </c>
      <c r="N6" s="176" t="s">
        <v>22</v>
      </c>
      <c r="O6" s="176" t="s">
        <v>23</v>
      </c>
      <c r="P6" s="176" t="s">
        <v>24</v>
      </c>
      <c r="Q6" s="176" t="s">
        <v>25</v>
      </c>
      <c r="R6" s="176" t="s">
        <v>26</v>
      </c>
      <c r="S6" s="176" t="s">
        <v>1838</v>
      </c>
      <c r="T6" s="176"/>
      <c r="U6" s="176"/>
    </row>
    <row r="7" spans="1:21" ht="54.75" customHeight="1" x14ac:dyDescent="0.25">
      <c r="B7" s="100"/>
      <c r="C7" s="101" t="s">
        <v>341</v>
      </c>
      <c r="D7" s="108" t="s">
        <v>342</v>
      </c>
      <c r="E7" s="112">
        <v>11000000</v>
      </c>
      <c r="F7" s="124">
        <v>2</v>
      </c>
      <c r="G7" s="113" t="s">
        <v>136</v>
      </c>
      <c r="H7" s="104">
        <v>42795</v>
      </c>
      <c r="I7" s="114" t="s">
        <v>333</v>
      </c>
      <c r="J7" s="114" t="s">
        <v>57</v>
      </c>
      <c r="K7" s="183" t="s">
        <v>754</v>
      </c>
      <c r="L7" s="113" t="s">
        <v>58</v>
      </c>
      <c r="M7" s="184">
        <f t="shared" ref="M7:M70" si="0">SUM(E7*F7)</f>
        <v>22000000</v>
      </c>
      <c r="N7" s="184">
        <f t="shared" ref="N7:N70" si="1">SUM(E7*F7)</f>
        <v>22000000</v>
      </c>
      <c r="O7" s="105" t="s">
        <v>334</v>
      </c>
      <c r="P7" s="105" t="s">
        <v>59</v>
      </c>
      <c r="Q7" s="106" t="s">
        <v>335</v>
      </c>
      <c r="R7" s="107" t="s">
        <v>336</v>
      </c>
      <c r="S7" s="663" t="s">
        <v>2357</v>
      </c>
      <c r="T7" s="603"/>
      <c r="U7" s="603"/>
    </row>
    <row r="8" spans="1:21" ht="271.5" customHeight="1" x14ac:dyDescent="0.25">
      <c r="B8" s="100"/>
      <c r="C8" s="101" t="s">
        <v>344</v>
      </c>
      <c r="D8" s="102" t="s">
        <v>345</v>
      </c>
      <c r="E8" s="103">
        <v>42000000</v>
      </c>
      <c r="F8" s="124">
        <v>1</v>
      </c>
      <c r="G8" s="99" t="s">
        <v>136</v>
      </c>
      <c r="H8" s="104">
        <v>42795</v>
      </c>
      <c r="I8" s="101" t="s">
        <v>333</v>
      </c>
      <c r="J8" s="101" t="s">
        <v>57</v>
      </c>
      <c r="K8" s="183" t="s">
        <v>754</v>
      </c>
      <c r="L8" s="99" t="s">
        <v>346</v>
      </c>
      <c r="M8" s="184">
        <f t="shared" si="0"/>
        <v>42000000</v>
      </c>
      <c r="N8" s="184">
        <f t="shared" si="1"/>
        <v>42000000</v>
      </c>
      <c r="O8" s="105" t="s">
        <v>334</v>
      </c>
      <c r="P8" s="105" t="s">
        <v>59</v>
      </c>
      <c r="Q8" s="106" t="s">
        <v>335</v>
      </c>
      <c r="R8" s="107" t="s">
        <v>336</v>
      </c>
      <c r="S8" s="1005" t="s">
        <v>2359</v>
      </c>
      <c r="T8" s="603"/>
      <c r="U8" s="603"/>
    </row>
    <row r="9" spans="1:21" ht="207" customHeight="1" x14ac:dyDescent="0.25">
      <c r="B9" s="100"/>
      <c r="C9" s="101" t="s">
        <v>347</v>
      </c>
      <c r="D9" s="110" t="s">
        <v>348</v>
      </c>
      <c r="E9" s="103">
        <v>12000000</v>
      </c>
      <c r="F9" s="124">
        <v>2</v>
      </c>
      <c r="G9" s="99" t="s">
        <v>136</v>
      </c>
      <c r="H9" s="104">
        <v>42795</v>
      </c>
      <c r="I9" s="101" t="s">
        <v>333</v>
      </c>
      <c r="J9" s="101" t="s">
        <v>57</v>
      </c>
      <c r="K9" s="183" t="s">
        <v>754</v>
      </c>
      <c r="L9" s="99" t="s">
        <v>58</v>
      </c>
      <c r="M9" s="184">
        <f t="shared" si="0"/>
        <v>24000000</v>
      </c>
      <c r="N9" s="184">
        <f t="shared" si="1"/>
        <v>24000000</v>
      </c>
      <c r="O9" s="105" t="s">
        <v>334</v>
      </c>
      <c r="P9" s="105" t="s">
        <v>59</v>
      </c>
      <c r="Q9" s="106" t="s">
        <v>335</v>
      </c>
      <c r="R9" s="107" t="s">
        <v>336</v>
      </c>
      <c r="S9" s="1403" t="s">
        <v>2358</v>
      </c>
      <c r="T9" s="603"/>
      <c r="U9" s="603"/>
    </row>
    <row r="10" spans="1:21" ht="54.75" customHeight="1" x14ac:dyDescent="0.25">
      <c r="B10" s="100"/>
      <c r="C10" s="101" t="s">
        <v>349</v>
      </c>
      <c r="D10" s="110" t="s">
        <v>350</v>
      </c>
      <c r="E10" s="103">
        <v>1295000</v>
      </c>
      <c r="F10" s="124">
        <v>2</v>
      </c>
      <c r="G10" s="99" t="s">
        <v>136</v>
      </c>
      <c r="H10" s="104">
        <v>42795</v>
      </c>
      <c r="I10" s="101" t="s">
        <v>333</v>
      </c>
      <c r="J10" s="101" t="s">
        <v>57</v>
      </c>
      <c r="K10" s="183" t="s">
        <v>754</v>
      </c>
      <c r="L10" s="99" t="s">
        <v>58</v>
      </c>
      <c r="M10" s="184">
        <f t="shared" si="0"/>
        <v>2590000</v>
      </c>
      <c r="N10" s="184">
        <f t="shared" si="1"/>
        <v>2590000</v>
      </c>
      <c r="O10" s="105" t="s">
        <v>334</v>
      </c>
      <c r="P10" s="105" t="s">
        <v>59</v>
      </c>
      <c r="Q10" s="106" t="s">
        <v>335</v>
      </c>
      <c r="R10" s="107" t="s">
        <v>351</v>
      </c>
      <c r="S10" s="1006" t="s">
        <v>2360</v>
      </c>
      <c r="T10" s="603"/>
      <c r="U10" s="603"/>
    </row>
    <row r="11" spans="1:21" ht="65.25" customHeight="1" x14ac:dyDescent="0.25">
      <c r="B11" s="100"/>
      <c r="C11" s="101" t="s">
        <v>352</v>
      </c>
      <c r="D11" s="110" t="s">
        <v>353</v>
      </c>
      <c r="E11" s="103">
        <v>154000</v>
      </c>
      <c r="F11" s="126">
        <v>2</v>
      </c>
      <c r="G11" s="99" t="s">
        <v>136</v>
      </c>
      <c r="H11" s="104">
        <v>42795</v>
      </c>
      <c r="I11" s="101" t="s">
        <v>333</v>
      </c>
      <c r="J11" s="101" t="s">
        <v>57</v>
      </c>
      <c r="K11" s="183" t="s">
        <v>754</v>
      </c>
      <c r="L11" s="99" t="s">
        <v>58</v>
      </c>
      <c r="M11" s="184">
        <f t="shared" si="0"/>
        <v>308000</v>
      </c>
      <c r="N11" s="184">
        <f t="shared" si="1"/>
        <v>308000</v>
      </c>
      <c r="O11" s="105" t="s">
        <v>334</v>
      </c>
      <c r="P11" s="105" t="s">
        <v>59</v>
      </c>
      <c r="Q11" s="106" t="s">
        <v>335</v>
      </c>
      <c r="R11" s="107" t="s">
        <v>351</v>
      </c>
      <c r="S11" s="1006" t="s">
        <v>2360</v>
      </c>
      <c r="T11" s="603"/>
      <c r="U11" s="603"/>
    </row>
    <row r="12" spans="1:21" ht="136.5" customHeight="1" x14ac:dyDescent="0.25">
      <c r="B12" s="100"/>
      <c r="C12" s="101" t="s">
        <v>1890</v>
      </c>
      <c r="D12" s="110" t="s">
        <v>354</v>
      </c>
      <c r="E12" s="103">
        <v>54000000</v>
      </c>
      <c r="F12" s="126">
        <v>1</v>
      </c>
      <c r="G12" s="99" t="s">
        <v>136</v>
      </c>
      <c r="H12" s="104">
        <v>42795</v>
      </c>
      <c r="I12" s="101" t="s">
        <v>333</v>
      </c>
      <c r="J12" s="101" t="s">
        <v>57</v>
      </c>
      <c r="K12" s="183" t="s">
        <v>754</v>
      </c>
      <c r="L12" s="99" t="s">
        <v>58</v>
      </c>
      <c r="M12" s="184">
        <f t="shared" si="0"/>
        <v>54000000</v>
      </c>
      <c r="N12" s="184">
        <f t="shared" si="1"/>
        <v>54000000</v>
      </c>
      <c r="O12" s="105" t="s">
        <v>334</v>
      </c>
      <c r="P12" s="105" t="s">
        <v>59</v>
      </c>
      <c r="Q12" s="106" t="s">
        <v>335</v>
      </c>
      <c r="R12" s="107" t="s">
        <v>351</v>
      </c>
      <c r="S12" s="1007" t="s">
        <v>1891</v>
      </c>
      <c r="T12" s="603"/>
      <c r="U12" s="603"/>
    </row>
    <row r="13" spans="1:21" ht="54.75" customHeight="1" x14ac:dyDescent="0.25">
      <c r="B13" s="100"/>
      <c r="C13" s="640" t="s">
        <v>355</v>
      </c>
      <c r="D13" s="641" t="s">
        <v>356</v>
      </c>
      <c r="E13" s="642">
        <v>30000000</v>
      </c>
      <c r="F13" s="643">
        <v>2</v>
      </c>
      <c r="G13" s="644" t="s">
        <v>136</v>
      </c>
      <c r="H13" s="645">
        <v>42795</v>
      </c>
      <c r="I13" s="640" t="s">
        <v>333</v>
      </c>
      <c r="J13" s="640" t="s">
        <v>57</v>
      </c>
      <c r="K13" s="646" t="s">
        <v>754</v>
      </c>
      <c r="L13" s="644" t="s">
        <v>58</v>
      </c>
      <c r="M13" s="184">
        <f t="shared" si="0"/>
        <v>60000000</v>
      </c>
      <c r="N13" s="184">
        <f t="shared" si="1"/>
        <v>60000000</v>
      </c>
      <c r="O13" s="648" t="s">
        <v>334</v>
      </c>
      <c r="P13" s="648" t="s">
        <v>59</v>
      </c>
      <c r="Q13" s="649" t="s">
        <v>335</v>
      </c>
      <c r="R13" s="650" t="s">
        <v>351</v>
      </c>
      <c r="S13" s="750" t="s">
        <v>1839</v>
      </c>
      <c r="T13" s="603"/>
      <c r="U13" s="603"/>
    </row>
    <row r="14" spans="1:21" ht="54.75" customHeight="1" x14ac:dyDescent="0.25">
      <c r="B14" s="100"/>
      <c r="C14" s="101" t="s">
        <v>357</v>
      </c>
      <c r="D14" s="110" t="s">
        <v>358</v>
      </c>
      <c r="E14" s="103">
        <v>27000000</v>
      </c>
      <c r="F14" s="124">
        <v>1</v>
      </c>
      <c r="G14" s="99" t="s">
        <v>136</v>
      </c>
      <c r="H14" s="104">
        <v>42795</v>
      </c>
      <c r="I14" s="101" t="s">
        <v>333</v>
      </c>
      <c r="J14" s="101" t="s">
        <v>57</v>
      </c>
      <c r="K14" s="183" t="s">
        <v>754</v>
      </c>
      <c r="L14" s="99" t="s">
        <v>58</v>
      </c>
      <c r="M14" s="184">
        <f t="shared" si="0"/>
        <v>27000000</v>
      </c>
      <c r="N14" s="184">
        <f t="shared" si="1"/>
        <v>27000000</v>
      </c>
      <c r="O14" s="105" t="s">
        <v>334</v>
      </c>
      <c r="P14" s="105" t="s">
        <v>59</v>
      </c>
      <c r="Q14" s="106" t="s">
        <v>335</v>
      </c>
      <c r="R14" s="107" t="s">
        <v>351</v>
      </c>
      <c r="S14" s="665" t="s">
        <v>1729</v>
      </c>
      <c r="T14" s="603"/>
      <c r="U14" s="603"/>
    </row>
    <row r="15" spans="1:21" ht="177" customHeight="1" x14ac:dyDescent="0.25">
      <c r="B15" s="100"/>
      <c r="C15" s="640" t="s">
        <v>359</v>
      </c>
      <c r="D15" s="641" t="s">
        <v>360</v>
      </c>
      <c r="E15" s="642">
        <v>2016000</v>
      </c>
      <c r="F15" s="643">
        <v>1</v>
      </c>
      <c r="G15" s="644" t="s">
        <v>136</v>
      </c>
      <c r="H15" s="645">
        <v>42795</v>
      </c>
      <c r="I15" s="640" t="s">
        <v>333</v>
      </c>
      <c r="J15" s="640" t="s">
        <v>57</v>
      </c>
      <c r="K15" s="646" t="s">
        <v>754</v>
      </c>
      <c r="L15" s="644" t="s">
        <v>58</v>
      </c>
      <c r="M15" s="184">
        <f t="shared" si="0"/>
        <v>2016000</v>
      </c>
      <c r="N15" s="184">
        <f t="shared" si="1"/>
        <v>2016000</v>
      </c>
      <c r="O15" s="648" t="s">
        <v>334</v>
      </c>
      <c r="P15" s="648" t="s">
        <v>59</v>
      </c>
      <c r="Q15" s="649" t="s">
        <v>335</v>
      </c>
      <c r="R15" s="650" t="s">
        <v>351</v>
      </c>
      <c r="S15" s="1008" t="s">
        <v>1730</v>
      </c>
      <c r="T15" s="786"/>
      <c r="U15" s="662"/>
    </row>
    <row r="16" spans="1:21" ht="54.75" customHeight="1" x14ac:dyDescent="0.25">
      <c r="B16" s="100"/>
      <c r="C16" s="640" t="s">
        <v>361</v>
      </c>
      <c r="D16" s="640" t="s">
        <v>361</v>
      </c>
      <c r="E16" s="642">
        <v>87000000</v>
      </c>
      <c r="F16" s="643">
        <v>1</v>
      </c>
      <c r="G16" s="644" t="s">
        <v>136</v>
      </c>
      <c r="H16" s="645">
        <v>42795</v>
      </c>
      <c r="I16" s="640" t="s">
        <v>333</v>
      </c>
      <c r="J16" s="640" t="s">
        <v>57</v>
      </c>
      <c r="K16" s="646" t="s">
        <v>754</v>
      </c>
      <c r="L16" s="644" t="s">
        <v>58</v>
      </c>
      <c r="M16" s="184">
        <f t="shared" si="0"/>
        <v>87000000</v>
      </c>
      <c r="N16" s="184">
        <f t="shared" si="1"/>
        <v>87000000</v>
      </c>
      <c r="O16" s="648" t="s">
        <v>334</v>
      </c>
      <c r="P16" s="648" t="s">
        <v>59</v>
      </c>
      <c r="Q16" s="649" t="s">
        <v>335</v>
      </c>
      <c r="R16" s="650" t="s">
        <v>336</v>
      </c>
      <c r="S16" s="750" t="s">
        <v>2361</v>
      </c>
      <c r="T16" s="603"/>
      <c r="U16" s="603"/>
    </row>
    <row r="17" spans="2:21" ht="54.75" customHeight="1" x14ac:dyDescent="0.25">
      <c r="B17" s="100"/>
      <c r="C17" s="101" t="s">
        <v>1739</v>
      </c>
      <c r="D17" s="111" t="s">
        <v>362</v>
      </c>
      <c r="E17" s="103">
        <v>3600000</v>
      </c>
      <c r="F17" s="124">
        <v>1</v>
      </c>
      <c r="G17" s="99" t="s">
        <v>136</v>
      </c>
      <c r="H17" s="104">
        <v>42795</v>
      </c>
      <c r="I17" s="101" t="s">
        <v>333</v>
      </c>
      <c r="J17" s="101" t="s">
        <v>57</v>
      </c>
      <c r="K17" s="183" t="s">
        <v>754</v>
      </c>
      <c r="L17" s="99" t="s">
        <v>58</v>
      </c>
      <c r="M17" s="184">
        <f t="shared" si="0"/>
        <v>3600000</v>
      </c>
      <c r="N17" s="184">
        <f t="shared" si="1"/>
        <v>3600000</v>
      </c>
      <c r="O17" s="105" t="s">
        <v>334</v>
      </c>
      <c r="P17" s="105" t="s">
        <v>59</v>
      </c>
      <c r="Q17" s="106" t="s">
        <v>335</v>
      </c>
      <c r="R17" s="107" t="s">
        <v>363</v>
      </c>
      <c r="S17" s="665" t="s">
        <v>1740</v>
      </c>
      <c r="T17" s="603"/>
      <c r="U17" s="603"/>
    </row>
    <row r="18" spans="2:21" ht="65.25" customHeight="1" x14ac:dyDescent="0.25">
      <c r="B18" s="100"/>
      <c r="C18" s="101" t="s">
        <v>364</v>
      </c>
      <c r="D18" s="117" t="s">
        <v>365</v>
      </c>
      <c r="E18" s="103">
        <v>44100000</v>
      </c>
      <c r="F18" s="124">
        <v>1</v>
      </c>
      <c r="G18" s="99" t="s">
        <v>136</v>
      </c>
      <c r="H18" s="104">
        <v>42795</v>
      </c>
      <c r="I18" s="101" t="s">
        <v>333</v>
      </c>
      <c r="J18" s="101" t="s">
        <v>57</v>
      </c>
      <c r="K18" s="183" t="s">
        <v>754</v>
      </c>
      <c r="L18" s="99" t="s">
        <v>58</v>
      </c>
      <c r="M18" s="184">
        <f t="shared" si="0"/>
        <v>44100000</v>
      </c>
      <c r="N18" s="184">
        <f t="shared" si="1"/>
        <v>44100000</v>
      </c>
      <c r="O18" s="105" t="s">
        <v>334</v>
      </c>
      <c r="P18" s="105" t="s">
        <v>59</v>
      </c>
      <c r="Q18" s="106" t="s">
        <v>335</v>
      </c>
      <c r="R18" s="107" t="s">
        <v>336</v>
      </c>
      <c r="S18" s="754" t="s">
        <v>1732</v>
      </c>
      <c r="T18" s="666"/>
      <c r="U18" s="666"/>
    </row>
    <row r="19" spans="2:21" ht="54.75" customHeight="1" x14ac:dyDescent="0.25">
      <c r="B19" s="100"/>
      <c r="C19" s="117" t="s">
        <v>397</v>
      </c>
      <c r="D19" s="117" t="s">
        <v>397</v>
      </c>
      <c r="E19" s="727">
        <v>1300000</v>
      </c>
      <c r="F19" s="127">
        <v>2</v>
      </c>
      <c r="G19" s="99" t="s">
        <v>136</v>
      </c>
      <c r="H19" s="104">
        <v>42795</v>
      </c>
      <c r="I19" s="101" t="s">
        <v>333</v>
      </c>
      <c r="J19" s="101" t="s">
        <v>57</v>
      </c>
      <c r="K19" s="183" t="s">
        <v>757</v>
      </c>
      <c r="L19" s="99" t="s">
        <v>58</v>
      </c>
      <c r="M19" s="184">
        <f t="shared" si="0"/>
        <v>2600000</v>
      </c>
      <c r="N19" s="184">
        <f t="shared" si="1"/>
        <v>2600000</v>
      </c>
      <c r="O19" s="105" t="s">
        <v>334</v>
      </c>
      <c r="P19" s="105" t="s">
        <v>59</v>
      </c>
      <c r="Q19" s="106" t="s">
        <v>335</v>
      </c>
      <c r="R19" s="107" t="s">
        <v>336</v>
      </c>
      <c r="S19" s="753" t="s">
        <v>1743</v>
      </c>
      <c r="T19" s="667"/>
      <c r="U19" s="667"/>
    </row>
    <row r="20" spans="2:21" ht="69" customHeight="1" x14ac:dyDescent="0.25">
      <c r="B20" s="100"/>
      <c r="C20" s="110" t="s">
        <v>398</v>
      </c>
      <c r="D20" s="870" t="s">
        <v>398</v>
      </c>
      <c r="E20" s="727">
        <v>23800</v>
      </c>
      <c r="F20" s="124">
        <v>10</v>
      </c>
      <c r="G20" s="99" t="s">
        <v>136</v>
      </c>
      <c r="H20" s="104">
        <v>42795</v>
      </c>
      <c r="I20" s="101" t="s">
        <v>333</v>
      </c>
      <c r="J20" s="101" t="s">
        <v>57</v>
      </c>
      <c r="K20" s="183" t="s">
        <v>757</v>
      </c>
      <c r="L20" s="99" t="s">
        <v>58</v>
      </c>
      <c r="M20" s="184">
        <f t="shared" si="0"/>
        <v>238000</v>
      </c>
      <c r="N20" s="184">
        <f t="shared" si="1"/>
        <v>238000</v>
      </c>
      <c r="O20" s="105" t="s">
        <v>334</v>
      </c>
      <c r="P20" s="105" t="s">
        <v>59</v>
      </c>
      <c r="Q20" s="106" t="s">
        <v>335</v>
      </c>
      <c r="R20" s="107" t="s">
        <v>336</v>
      </c>
      <c r="S20" s="753" t="s">
        <v>1744</v>
      </c>
      <c r="T20" s="603"/>
      <c r="U20" s="603"/>
    </row>
    <row r="21" spans="2:21" ht="60.75" customHeight="1" x14ac:dyDescent="0.25">
      <c r="B21" s="100"/>
      <c r="C21" s="110" t="s">
        <v>399</v>
      </c>
      <c r="D21" s="868" t="s">
        <v>399</v>
      </c>
      <c r="E21" s="727">
        <v>23800</v>
      </c>
      <c r="F21" s="124">
        <v>10</v>
      </c>
      <c r="G21" s="99" t="s">
        <v>136</v>
      </c>
      <c r="H21" s="104">
        <v>42795</v>
      </c>
      <c r="I21" s="101" t="s">
        <v>333</v>
      </c>
      <c r="J21" s="101" t="s">
        <v>57</v>
      </c>
      <c r="K21" s="183" t="s">
        <v>757</v>
      </c>
      <c r="L21" s="99" t="s">
        <v>58</v>
      </c>
      <c r="M21" s="184">
        <f t="shared" si="0"/>
        <v>238000</v>
      </c>
      <c r="N21" s="184">
        <f t="shared" si="1"/>
        <v>238000</v>
      </c>
      <c r="O21" s="105" t="s">
        <v>334</v>
      </c>
      <c r="P21" s="105" t="s">
        <v>59</v>
      </c>
      <c r="Q21" s="106" t="s">
        <v>335</v>
      </c>
      <c r="R21" s="107" t="s">
        <v>336</v>
      </c>
      <c r="S21" s="749" t="s">
        <v>1826</v>
      </c>
      <c r="T21" s="603"/>
      <c r="U21" s="603"/>
    </row>
    <row r="22" spans="2:21" ht="54.75" customHeight="1" x14ac:dyDescent="0.25">
      <c r="B22" s="661"/>
      <c r="C22" s="641" t="s">
        <v>400</v>
      </c>
      <c r="D22" s="869" t="s">
        <v>401</v>
      </c>
      <c r="E22" s="873">
        <v>145000</v>
      </c>
      <c r="F22" s="643">
        <v>20</v>
      </c>
      <c r="G22" s="644" t="s">
        <v>136</v>
      </c>
      <c r="H22" s="645">
        <v>42795</v>
      </c>
      <c r="I22" s="640" t="s">
        <v>333</v>
      </c>
      <c r="J22" s="640" t="s">
        <v>57</v>
      </c>
      <c r="K22" s="646" t="s">
        <v>757</v>
      </c>
      <c r="L22" s="644" t="s">
        <v>58</v>
      </c>
      <c r="M22" s="647">
        <f t="shared" si="0"/>
        <v>2900000</v>
      </c>
      <c r="N22" s="647">
        <f t="shared" si="1"/>
        <v>2900000</v>
      </c>
      <c r="O22" s="648" t="s">
        <v>334</v>
      </c>
      <c r="P22" s="648" t="s">
        <v>59</v>
      </c>
      <c r="Q22" s="649" t="s">
        <v>335</v>
      </c>
      <c r="R22" s="650" t="s">
        <v>336</v>
      </c>
      <c r="S22" s="752" t="s">
        <v>1772</v>
      </c>
      <c r="T22" s="603"/>
      <c r="U22" s="603"/>
    </row>
    <row r="23" spans="2:21" ht="54.75" customHeight="1" x14ac:dyDescent="0.25">
      <c r="B23" s="100"/>
      <c r="C23" s="110" t="s">
        <v>402</v>
      </c>
      <c r="D23" s="110" t="s">
        <v>402</v>
      </c>
      <c r="E23" s="727">
        <v>47600</v>
      </c>
      <c r="F23" s="124">
        <v>5</v>
      </c>
      <c r="G23" s="99" t="s">
        <v>136</v>
      </c>
      <c r="H23" s="104">
        <v>42795</v>
      </c>
      <c r="I23" s="101" t="s">
        <v>333</v>
      </c>
      <c r="J23" s="101" t="s">
        <v>57</v>
      </c>
      <c r="K23" s="183" t="s">
        <v>757</v>
      </c>
      <c r="L23" s="99" t="s">
        <v>58</v>
      </c>
      <c r="M23" s="184">
        <f t="shared" si="0"/>
        <v>238000</v>
      </c>
      <c r="N23" s="184">
        <f t="shared" si="1"/>
        <v>238000</v>
      </c>
      <c r="O23" s="105" t="s">
        <v>334</v>
      </c>
      <c r="P23" s="105" t="s">
        <v>59</v>
      </c>
      <c r="Q23" s="106" t="s">
        <v>335</v>
      </c>
      <c r="R23" s="107" t="s">
        <v>336</v>
      </c>
      <c r="S23" s="785" t="s">
        <v>1854</v>
      </c>
      <c r="T23" s="603"/>
      <c r="U23" s="603"/>
    </row>
    <row r="24" spans="2:21" ht="54.75" customHeight="1" x14ac:dyDescent="0.25">
      <c r="B24" s="100"/>
      <c r="C24" s="110" t="s">
        <v>403</v>
      </c>
      <c r="D24" s="110" t="s">
        <v>404</v>
      </c>
      <c r="E24" s="727">
        <v>2367000</v>
      </c>
      <c r="F24" s="124">
        <v>2</v>
      </c>
      <c r="G24" s="99" t="s">
        <v>136</v>
      </c>
      <c r="H24" s="104">
        <v>42795</v>
      </c>
      <c r="I24" s="101" t="s">
        <v>333</v>
      </c>
      <c r="J24" s="101" t="s">
        <v>57</v>
      </c>
      <c r="K24" s="183" t="s">
        <v>757</v>
      </c>
      <c r="L24" s="99" t="s">
        <v>58</v>
      </c>
      <c r="M24" s="184">
        <f t="shared" si="0"/>
        <v>4734000</v>
      </c>
      <c r="N24" s="184">
        <f t="shared" si="1"/>
        <v>4734000</v>
      </c>
      <c r="O24" s="105" t="s">
        <v>334</v>
      </c>
      <c r="P24" s="105" t="s">
        <v>59</v>
      </c>
      <c r="Q24" s="106" t="s">
        <v>335</v>
      </c>
      <c r="R24" s="107" t="s">
        <v>336</v>
      </c>
      <c r="S24" s="749" t="s">
        <v>1773</v>
      </c>
      <c r="T24" s="603"/>
      <c r="U24" s="603"/>
    </row>
    <row r="25" spans="2:21" ht="54.75" customHeight="1" x14ac:dyDescent="0.25">
      <c r="B25" s="100"/>
      <c r="C25" s="110" t="s">
        <v>405</v>
      </c>
      <c r="D25" s="110" t="s">
        <v>406</v>
      </c>
      <c r="E25" s="727">
        <v>124000</v>
      </c>
      <c r="F25" s="124">
        <v>1</v>
      </c>
      <c r="G25" s="99" t="s">
        <v>136</v>
      </c>
      <c r="H25" s="104">
        <v>42795</v>
      </c>
      <c r="I25" s="101" t="s">
        <v>333</v>
      </c>
      <c r="J25" s="101" t="s">
        <v>57</v>
      </c>
      <c r="K25" s="183" t="s">
        <v>757</v>
      </c>
      <c r="L25" s="99" t="s">
        <v>58</v>
      </c>
      <c r="M25" s="184">
        <f t="shared" si="0"/>
        <v>124000</v>
      </c>
      <c r="N25" s="184">
        <f t="shared" si="1"/>
        <v>124000</v>
      </c>
      <c r="O25" s="105" t="s">
        <v>334</v>
      </c>
      <c r="P25" s="105" t="s">
        <v>59</v>
      </c>
      <c r="Q25" s="106" t="s">
        <v>335</v>
      </c>
      <c r="R25" s="107" t="s">
        <v>336</v>
      </c>
      <c r="S25" s="749" t="s">
        <v>1774</v>
      </c>
      <c r="T25" s="603"/>
      <c r="U25" s="603"/>
    </row>
    <row r="26" spans="2:21" ht="54.75" customHeight="1" x14ac:dyDescent="0.25">
      <c r="B26" s="100"/>
      <c r="C26" s="110" t="s">
        <v>407</v>
      </c>
      <c r="D26" s="110" t="s">
        <v>407</v>
      </c>
      <c r="E26" s="727">
        <v>379000</v>
      </c>
      <c r="F26" s="124">
        <v>2</v>
      </c>
      <c r="G26" s="99" t="s">
        <v>136</v>
      </c>
      <c r="H26" s="104">
        <v>42795</v>
      </c>
      <c r="I26" s="101" t="s">
        <v>333</v>
      </c>
      <c r="J26" s="101" t="s">
        <v>57</v>
      </c>
      <c r="K26" s="183" t="s">
        <v>757</v>
      </c>
      <c r="L26" s="99" t="s">
        <v>58</v>
      </c>
      <c r="M26" s="184">
        <f t="shared" si="0"/>
        <v>758000</v>
      </c>
      <c r="N26" s="184">
        <f t="shared" si="1"/>
        <v>758000</v>
      </c>
      <c r="O26" s="105" t="s">
        <v>334</v>
      </c>
      <c r="P26" s="105" t="s">
        <v>59</v>
      </c>
      <c r="Q26" s="106" t="s">
        <v>335</v>
      </c>
      <c r="R26" s="107" t="s">
        <v>336</v>
      </c>
      <c r="S26" s="754" t="s">
        <v>1775</v>
      </c>
      <c r="T26" s="603"/>
      <c r="U26" s="603"/>
    </row>
    <row r="27" spans="2:21" ht="54.75" customHeight="1" x14ac:dyDescent="0.25">
      <c r="B27" s="100"/>
      <c r="C27" s="110" t="s">
        <v>408</v>
      </c>
      <c r="D27" s="110" t="s">
        <v>408</v>
      </c>
      <c r="E27" s="727">
        <v>321000</v>
      </c>
      <c r="F27" s="124">
        <v>4</v>
      </c>
      <c r="G27" s="99" t="s">
        <v>136</v>
      </c>
      <c r="H27" s="104">
        <v>42795</v>
      </c>
      <c r="I27" s="101" t="s">
        <v>333</v>
      </c>
      <c r="J27" s="101" t="s">
        <v>57</v>
      </c>
      <c r="K27" s="183" t="s">
        <v>757</v>
      </c>
      <c r="L27" s="99" t="s">
        <v>58</v>
      </c>
      <c r="M27" s="184">
        <f t="shared" si="0"/>
        <v>1284000</v>
      </c>
      <c r="N27" s="184">
        <f t="shared" si="1"/>
        <v>1284000</v>
      </c>
      <c r="O27" s="105" t="s">
        <v>334</v>
      </c>
      <c r="P27" s="105" t="s">
        <v>59</v>
      </c>
      <c r="Q27" s="106" t="s">
        <v>335</v>
      </c>
      <c r="R27" s="107" t="s">
        <v>336</v>
      </c>
      <c r="S27" s="754" t="s">
        <v>1776</v>
      </c>
      <c r="T27" s="603"/>
      <c r="U27" s="603"/>
    </row>
    <row r="28" spans="2:21" ht="54.75" customHeight="1" x14ac:dyDescent="0.25">
      <c r="B28" s="661"/>
      <c r="C28" s="641" t="s">
        <v>409</v>
      </c>
      <c r="D28" s="641" t="s">
        <v>409</v>
      </c>
      <c r="E28" s="873">
        <v>321000</v>
      </c>
      <c r="F28" s="643">
        <v>1</v>
      </c>
      <c r="G28" s="644" t="s">
        <v>136</v>
      </c>
      <c r="H28" s="645">
        <v>42795</v>
      </c>
      <c r="I28" s="640" t="s">
        <v>333</v>
      </c>
      <c r="J28" s="640" t="s">
        <v>57</v>
      </c>
      <c r="K28" s="646" t="s">
        <v>757</v>
      </c>
      <c r="L28" s="644" t="s">
        <v>58</v>
      </c>
      <c r="M28" s="184">
        <f t="shared" si="0"/>
        <v>321000</v>
      </c>
      <c r="N28" s="184">
        <f t="shared" si="1"/>
        <v>321000</v>
      </c>
      <c r="O28" s="648" t="s">
        <v>334</v>
      </c>
      <c r="P28" s="648" t="s">
        <v>59</v>
      </c>
      <c r="Q28" s="649" t="s">
        <v>335</v>
      </c>
      <c r="R28" s="650" t="s">
        <v>336</v>
      </c>
      <c r="S28" s="778" t="s">
        <v>1777</v>
      </c>
      <c r="T28" s="603"/>
      <c r="U28" s="603"/>
    </row>
    <row r="29" spans="2:21" ht="54.75" customHeight="1" x14ac:dyDescent="0.25">
      <c r="B29" s="661"/>
      <c r="C29" s="641" t="s">
        <v>410</v>
      </c>
      <c r="D29" s="641" t="s">
        <v>411</v>
      </c>
      <c r="E29" s="873">
        <v>180000</v>
      </c>
      <c r="F29" s="643">
        <v>5</v>
      </c>
      <c r="G29" s="644" t="s">
        <v>136</v>
      </c>
      <c r="H29" s="645">
        <v>42795</v>
      </c>
      <c r="I29" s="640" t="s">
        <v>333</v>
      </c>
      <c r="J29" s="640" t="s">
        <v>57</v>
      </c>
      <c r="K29" s="646" t="s">
        <v>757</v>
      </c>
      <c r="L29" s="644" t="s">
        <v>58</v>
      </c>
      <c r="M29" s="184">
        <f t="shared" si="0"/>
        <v>900000</v>
      </c>
      <c r="N29" s="184">
        <f t="shared" si="1"/>
        <v>900000</v>
      </c>
      <c r="O29" s="648" t="s">
        <v>334</v>
      </c>
      <c r="P29" s="648" t="s">
        <v>59</v>
      </c>
      <c r="Q29" s="649" t="s">
        <v>335</v>
      </c>
      <c r="R29" s="650" t="s">
        <v>336</v>
      </c>
      <c r="S29" s="782" t="s">
        <v>1778</v>
      </c>
      <c r="T29" s="603"/>
      <c r="U29" s="603"/>
    </row>
    <row r="30" spans="2:21" ht="54.75" customHeight="1" x14ac:dyDescent="0.25">
      <c r="B30" s="661"/>
      <c r="C30" s="641" t="s">
        <v>412</v>
      </c>
      <c r="D30" s="641" t="s">
        <v>413</v>
      </c>
      <c r="E30" s="873">
        <v>156000</v>
      </c>
      <c r="F30" s="643">
        <v>20</v>
      </c>
      <c r="G30" s="644" t="s">
        <v>136</v>
      </c>
      <c r="H30" s="645">
        <v>42795</v>
      </c>
      <c r="I30" s="640" t="s">
        <v>333</v>
      </c>
      <c r="J30" s="640" t="s">
        <v>57</v>
      </c>
      <c r="K30" s="646" t="s">
        <v>757</v>
      </c>
      <c r="L30" s="644" t="s">
        <v>58</v>
      </c>
      <c r="M30" s="184">
        <f t="shared" si="0"/>
        <v>3120000</v>
      </c>
      <c r="N30" s="184">
        <f t="shared" si="1"/>
        <v>3120000</v>
      </c>
      <c r="O30" s="648" t="s">
        <v>334</v>
      </c>
      <c r="P30" s="648" t="s">
        <v>59</v>
      </c>
      <c r="Q30" s="649" t="s">
        <v>335</v>
      </c>
      <c r="R30" s="650" t="s">
        <v>336</v>
      </c>
      <c r="S30" s="782" t="s">
        <v>1779</v>
      </c>
      <c r="T30" s="603"/>
      <c r="U30" s="603"/>
    </row>
    <row r="31" spans="2:21" ht="54.75" customHeight="1" x14ac:dyDescent="0.25">
      <c r="B31" s="661"/>
      <c r="C31" s="641" t="s">
        <v>414</v>
      </c>
      <c r="D31" s="641" t="s">
        <v>414</v>
      </c>
      <c r="E31" s="873">
        <v>292700</v>
      </c>
      <c r="F31" s="643">
        <v>2</v>
      </c>
      <c r="G31" s="644" t="s">
        <v>136</v>
      </c>
      <c r="H31" s="645">
        <v>42795</v>
      </c>
      <c r="I31" s="640" t="s">
        <v>333</v>
      </c>
      <c r="J31" s="640" t="s">
        <v>57</v>
      </c>
      <c r="K31" s="646" t="s">
        <v>757</v>
      </c>
      <c r="L31" s="644" t="s">
        <v>58</v>
      </c>
      <c r="M31" s="184">
        <f t="shared" si="0"/>
        <v>585400</v>
      </c>
      <c r="N31" s="184">
        <f t="shared" si="1"/>
        <v>585400</v>
      </c>
      <c r="O31" s="648" t="s">
        <v>334</v>
      </c>
      <c r="P31" s="648" t="s">
        <v>59</v>
      </c>
      <c r="Q31" s="649" t="s">
        <v>335</v>
      </c>
      <c r="R31" s="650" t="s">
        <v>336</v>
      </c>
      <c r="S31" s="782" t="s">
        <v>1780</v>
      </c>
      <c r="T31" s="603"/>
      <c r="U31" s="603"/>
    </row>
    <row r="32" spans="2:21" ht="54.75" customHeight="1" x14ac:dyDescent="0.25">
      <c r="B32" s="992"/>
      <c r="C32" s="110" t="s">
        <v>415</v>
      </c>
      <c r="D32" s="110" t="s">
        <v>415</v>
      </c>
      <c r="E32" s="727">
        <v>379000</v>
      </c>
      <c r="F32" s="124">
        <v>2</v>
      </c>
      <c r="G32" s="99" t="s">
        <v>136</v>
      </c>
      <c r="H32" s="104">
        <v>42795</v>
      </c>
      <c r="I32" s="101" t="s">
        <v>333</v>
      </c>
      <c r="J32" s="101" t="s">
        <v>57</v>
      </c>
      <c r="K32" s="183" t="s">
        <v>757</v>
      </c>
      <c r="L32" s="99" t="s">
        <v>58</v>
      </c>
      <c r="M32" s="184">
        <f t="shared" si="0"/>
        <v>758000</v>
      </c>
      <c r="N32" s="184">
        <f t="shared" si="1"/>
        <v>758000</v>
      </c>
      <c r="O32" s="105" t="s">
        <v>334</v>
      </c>
      <c r="P32" s="105" t="s">
        <v>59</v>
      </c>
      <c r="Q32" s="106" t="s">
        <v>335</v>
      </c>
      <c r="R32" s="107" t="s">
        <v>336</v>
      </c>
      <c r="S32" s="751" t="s">
        <v>1781</v>
      </c>
      <c r="T32" s="603"/>
      <c r="U32" s="603"/>
    </row>
    <row r="33" spans="2:21" ht="54.75" customHeight="1" x14ac:dyDescent="0.25">
      <c r="B33" s="100"/>
      <c r="C33" s="110" t="s">
        <v>416</v>
      </c>
      <c r="D33" s="110" t="s">
        <v>416</v>
      </c>
      <c r="E33" s="727">
        <v>374000</v>
      </c>
      <c r="F33" s="124">
        <v>4</v>
      </c>
      <c r="G33" s="99" t="s">
        <v>136</v>
      </c>
      <c r="H33" s="104">
        <v>42795</v>
      </c>
      <c r="I33" s="101" t="s">
        <v>333</v>
      </c>
      <c r="J33" s="101" t="s">
        <v>57</v>
      </c>
      <c r="K33" s="183" t="s">
        <v>757</v>
      </c>
      <c r="L33" s="99" t="s">
        <v>58</v>
      </c>
      <c r="M33" s="184">
        <f t="shared" si="0"/>
        <v>1496000</v>
      </c>
      <c r="N33" s="184">
        <f t="shared" si="1"/>
        <v>1496000</v>
      </c>
      <c r="O33" s="105" t="s">
        <v>334</v>
      </c>
      <c r="P33" s="105" t="s">
        <v>59</v>
      </c>
      <c r="Q33" s="106" t="s">
        <v>335</v>
      </c>
      <c r="R33" s="107" t="s">
        <v>336</v>
      </c>
      <c r="S33" s="751" t="s">
        <v>1781</v>
      </c>
      <c r="T33" s="603"/>
      <c r="U33" s="603"/>
    </row>
    <row r="34" spans="2:21" ht="54.75" customHeight="1" x14ac:dyDescent="0.25">
      <c r="B34" s="100"/>
      <c r="C34" s="110" t="s">
        <v>417</v>
      </c>
      <c r="D34" s="110" t="s">
        <v>418</v>
      </c>
      <c r="E34" s="727">
        <v>94000</v>
      </c>
      <c r="F34" s="124">
        <v>10</v>
      </c>
      <c r="G34" s="99" t="s">
        <v>136</v>
      </c>
      <c r="H34" s="104">
        <v>42795</v>
      </c>
      <c r="I34" s="101" t="s">
        <v>333</v>
      </c>
      <c r="J34" s="101" t="s">
        <v>57</v>
      </c>
      <c r="K34" s="183" t="s">
        <v>757</v>
      </c>
      <c r="L34" s="99" t="s">
        <v>58</v>
      </c>
      <c r="M34" s="184">
        <f t="shared" si="0"/>
        <v>940000</v>
      </c>
      <c r="N34" s="184">
        <f t="shared" si="1"/>
        <v>940000</v>
      </c>
      <c r="O34" s="105" t="s">
        <v>334</v>
      </c>
      <c r="P34" s="105" t="s">
        <v>59</v>
      </c>
      <c r="Q34" s="106" t="s">
        <v>335</v>
      </c>
      <c r="R34" s="107" t="s">
        <v>336</v>
      </c>
      <c r="S34" s="778" t="s">
        <v>1782</v>
      </c>
      <c r="T34" s="603"/>
      <c r="U34" s="603"/>
    </row>
    <row r="35" spans="2:21" ht="54.75" customHeight="1" x14ac:dyDescent="0.25">
      <c r="B35" s="100"/>
      <c r="C35" s="110" t="s">
        <v>419</v>
      </c>
      <c r="D35" s="110" t="s">
        <v>419</v>
      </c>
      <c r="E35" s="727">
        <v>220000</v>
      </c>
      <c r="F35" s="124">
        <v>2</v>
      </c>
      <c r="G35" s="99" t="s">
        <v>136</v>
      </c>
      <c r="H35" s="104">
        <v>42795</v>
      </c>
      <c r="I35" s="101" t="s">
        <v>333</v>
      </c>
      <c r="J35" s="101" t="s">
        <v>57</v>
      </c>
      <c r="K35" s="183" t="s">
        <v>757</v>
      </c>
      <c r="L35" s="99" t="s">
        <v>58</v>
      </c>
      <c r="M35" s="184">
        <f t="shared" si="0"/>
        <v>440000</v>
      </c>
      <c r="N35" s="184">
        <f t="shared" si="1"/>
        <v>440000</v>
      </c>
      <c r="O35" s="105" t="s">
        <v>334</v>
      </c>
      <c r="P35" s="105" t="s">
        <v>59</v>
      </c>
      <c r="Q35" s="106" t="s">
        <v>335</v>
      </c>
      <c r="R35" s="107" t="s">
        <v>336</v>
      </c>
      <c r="S35" s="751" t="s">
        <v>1783</v>
      </c>
      <c r="T35" s="603"/>
      <c r="U35" s="603"/>
    </row>
    <row r="36" spans="2:21" ht="54.75" customHeight="1" x14ac:dyDescent="0.25">
      <c r="B36" s="100"/>
      <c r="C36" s="110" t="s">
        <v>420</v>
      </c>
      <c r="D36" s="110" t="s">
        <v>420</v>
      </c>
      <c r="E36" s="727">
        <v>86000</v>
      </c>
      <c r="F36" s="124">
        <v>4</v>
      </c>
      <c r="G36" s="99" t="s">
        <v>136</v>
      </c>
      <c r="H36" s="104">
        <v>42795</v>
      </c>
      <c r="I36" s="101" t="s">
        <v>333</v>
      </c>
      <c r="J36" s="101" t="s">
        <v>57</v>
      </c>
      <c r="K36" s="183" t="s">
        <v>757</v>
      </c>
      <c r="L36" s="99" t="s">
        <v>58</v>
      </c>
      <c r="M36" s="184">
        <f t="shared" si="0"/>
        <v>344000</v>
      </c>
      <c r="N36" s="184">
        <f t="shared" si="1"/>
        <v>344000</v>
      </c>
      <c r="O36" s="105" t="s">
        <v>334</v>
      </c>
      <c r="P36" s="105" t="s">
        <v>59</v>
      </c>
      <c r="Q36" s="106" t="s">
        <v>335</v>
      </c>
      <c r="R36" s="107" t="s">
        <v>336</v>
      </c>
      <c r="S36" s="754" t="s">
        <v>1776</v>
      </c>
      <c r="T36" s="603"/>
      <c r="U36" s="603"/>
    </row>
    <row r="37" spans="2:21" ht="54.75" customHeight="1" x14ac:dyDescent="0.25">
      <c r="B37" s="992"/>
      <c r="C37" s="110" t="s">
        <v>421</v>
      </c>
      <c r="D37" s="110" t="s">
        <v>421</v>
      </c>
      <c r="E37" s="727">
        <v>70000</v>
      </c>
      <c r="F37" s="124">
        <v>2</v>
      </c>
      <c r="G37" s="99" t="s">
        <v>136</v>
      </c>
      <c r="H37" s="104">
        <v>42795</v>
      </c>
      <c r="I37" s="101" t="s">
        <v>333</v>
      </c>
      <c r="J37" s="101" t="s">
        <v>57</v>
      </c>
      <c r="K37" s="183" t="s">
        <v>757</v>
      </c>
      <c r="L37" s="99" t="s">
        <v>58</v>
      </c>
      <c r="M37" s="184">
        <f t="shared" si="0"/>
        <v>140000</v>
      </c>
      <c r="N37" s="184">
        <f t="shared" si="1"/>
        <v>140000</v>
      </c>
      <c r="O37" s="105" t="s">
        <v>334</v>
      </c>
      <c r="P37" s="105" t="s">
        <v>59</v>
      </c>
      <c r="Q37" s="106" t="s">
        <v>335</v>
      </c>
      <c r="R37" s="107" t="s">
        <v>336</v>
      </c>
      <c r="S37" s="754" t="s">
        <v>1776</v>
      </c>
      <c r="T37" s="603"/>
      <c r="U37" s="603"/>
    </row>
    <row r="38" spans="2:21" ht="54.75" customHeight="1" x14ac:dyDescent="0.25">
      <c r="B38" s="100"/>
      <c r="C38" s="110" t="s">
        <v>422</v>
      </c>
      <c r="D38" s="110" t="s">
        <v>422</v>
      </c>
      <c r="E38" s="727">
        <v>94000</v>
      </c>
      <c r="F38" s="124">
        <v>1</v>
      </c>
      <c r="G38" s="99" t="s">
        <v>136</v>
      </c>
      <c r="H38" s="104">
        <v>42795</v>
      </c>
      <c r="I38" s="101" t="s">
        <v>333</v>
      </c>
      <c r="J38" s="101" t="s">
        <v>57</v>
      </c>
      <c r="K38" s="183" t="s">
        <v>757</v>
      </c>
      <c r="L38" s="99" t="s">
        <v>58</v>
      </c>
      <c r="M38" s="184">
        <f t="shared" si="0"/>
        <v>94000</v>
      </c>
      <c r="N38" s="184">
        <f t="shared" si="1"/>
        <v>94000</v>
      </c>
      <c r="O38" s="105" t="s">
        <v>334</v>
      </c>
      <c r="P38" s="105" t="s">
        <v>59</v>
      </c>
      <c r="Q38" s="106" t="s">
        <v>335</v>
      </c>
      <c r="R38" s="107" t="s">
        <v>336</v>
      </c>
      <c r="S38" s="754" t="s">
        <v>1776</v>
      </c>
      <c r="T38" s="603"/>
      <c r="U38" s="603"/>
    </row>
    <row r="39" spans="2:21" ht="54.75" customHeight="1" x14ac:dyDescent="0.25">
      <c r="B39" s="100"/>
      <c r="C39" s="110" t="s">
        <v>423</v>
      </c>
      <c r="D39" s="110" t="s">
        <v>423</v>
      </c>
      <c r="E39" s="727">
        <v>374000</v>
      </c>
      <c r="F39" s="124">
        <v>1</v>
      </c>
      <c r="G39" s="99" t="s">
        <v>136</v>
      </c>
      <c r="H39" s="104">
        <v>42795</v>
      </c>
      <c r="I39" s="101" t="s">
        <v>333</v>
      </c>
      <c r="J39" s="101" t="s">
        <v>57</v>
      </c>
      <c r="K39" s="183" t="s">
        <v>757</v>
      </c>
      <c r="L39" s="99" t="s">
        <v>58</v>
      </c>
      <c r="M39" s="184">
        <f t="shared" si="0"/>
        <v>374000</v>
      </c>
      <c r="N39" s="184">
        <f t="shared" si="1"/>
        <v>374000</v>
      </c>
      <c r="O39" s="105" t="s">
        <v>334</v>
      </c>
      <c r="P39" s="105" t="s">
        <v>59</v>
      </c>
      <c r="Q39" s="106" t="s">
        <v>335</v>
      </c>
      <c r="R39" s="107" t="s">
        <v>336</v>
      </c>
      <c r="S39" s="754" t="s">
        <v>1776</v>
      </c>
      <c r="T39" s="603"/>
      <c r="U39" s="603"/>
    </row>
    <row r="40" spans="2:21" ht="54.75" customHeight="1" x14ac:dyDescent="0.25">
      <c r="B40" s="100"/>
      <c r="C40" s="110" t="s">
        <v>424</v>
      </c>
      <c r="D40" s="110" t="s">
        <v>424</v>
      </c>
      <c r="E40" s="727">
        <v>233000</v>
      </c>
      <c r="F40" s="124">
        <v>2</v>
      </c>
      <c r="G40" s="99" t="s">
        <v>136</v>
      </c>
      <c r="H40" s="104">
        <v>42795</v>
      </c>
      <c r="I40" s="101" t="s">
        <v>333</v>
      </c>
      <c r="J40" s="101" t="s">
        <v>57</v>
      </c>
      <c r="K40" s="183" t="s">
        <v>757</v>
      </c>
      <c r="L40" s="99" t="s">
        <v>58</v>
      </c>
      <c r="M40" s="184">
        <f t="shared" si="0"/>
        <v>466000</v>
      </c>
      <c r="N40" s="184">
        <f t="shared" si="1"/>
        <v>466000</v>
      </c>
      <c r="O40" s="105" t="s">
        <v>334</v>
      </c>
      <c r="P40" s="105" t="s">
        <v>59</v>
      </c>
      <c r="Q40" s="106" t="s">
        <v>335</v>
      </c>
      <c r="R40" s="107" t="s">
        <v>336</v>
      </c>
      <c r="S40" s="754" t="s">
        <v>1776</v>
      </c>
      <c r="T40" s="603"/>
      <c r="U40" s="603"/>
    </row>
    <row r="41" spans="2:21" ht="54.75" customHeight="1" x14ac:dyDescent="0.25">
      <c r="B41" s="100"/>
      <c r="C41" s="110" t="s">
        <v>425</v>
      </c>
      <c r="D41" s="110" t="s">
        <v>425</v>
      </c>
      <c r="E41" s="727">
        <v>86000</v>
      </c>
      <c r="F41" s="124">
        <v>2</v>
      </c>
      <c r="G41" s="99" t="s">
        <v>136</v>
      </c>
      <c r="H41" s="104">
        <v>42795</v>
      </c>
      <c r="I41" s="101" t="s">
        <v>333</v>
      </c>
      <c r="J41" s="101" t="s">
        <v>57</v>
      </c>
      <c r="K41" s="183" t="s">
        <v>757</v>
      </c>
      <c r="L41" s="99" t="s">
        <v>58</v>
      </c>
      <c r="M41" s="184">
        <f t="shared" si="0"/>
        <v>172000</v>
      </c>
      <c r="N41" s="184">
        <f t="shared" si="1"/>
        <v>172000</v>
      </c>
      <c r="O41" s="105" t="s">
        <v>334</v>
      </c>
      <c r="P41" s="105" t="s">
        <v>59</v>
      </c>
      <c r="Q41" s="106" t="s">
        <v>335</v>
      </c>
      <c r="R41" s="107" t="s">
        <v>336</v>
      </c>
      <c r="S41" s="754" t="s">
        <v>1776</v>
      </c>
      <c r="T41" s="603"/>
      <c r="U41" s="603"/>
    </row>
    <row r="42" spans="2:21" ht="54.75" customHeight="1" x14ac:dyDescent="0.25">
      <c r="B42" s="100"/>
      <c r="C42" s="110" t="s">
        <v>426</v>
      </c>
      <c r="D42" s="110" t="s">
        <v>426</v>
      </c>
      <c r="E42" s="727">
        <v>86000</v>
      </c>
      <c r="F42" s="124">
        <v>1</v>
      </c>
      <c r="G42" s="99" t="s">
        <v>136</v>
      </c>
      <c r="H42" s="104">
        <v>42795</v>
      </c>
      <c r="I42" s="101" t="s">
        <v>333</v>
      </c>
      <c r="J42" s="101" t="s">
        <v>57</v>
      </c>
      <c r="K42" s="183" t="s">
        <v>757</v>
      </c>
      <c r="L42" s="99" t="s">
        <v>58</v>
      </c>
      <c r="M42" s="184">
        <f t="shared" si="0"/>
        <v>86000</v>
      </c>
      <c r="N42" s="184">
        <f t="shared" si="1"/>
        <v>86000</v>
      </c>
      <c r="O42" s="105" t="s">
        <v>334</v>
      </c>
      <c r="P42" s="105" t="s">
        <v>59</v>
      </c>
      <c r="Q42" s="106" t="s">
        <v>335</v>
      </c>
      <c r="R42" s="107" t="s">
        <v>336</v>
      </c>
      <c r="S42" s="754" t="s">
        <v>1776</v>
      </c>
      <c r="T42" s="603"/>
      <c r="U42" s="603"/>
    </row>
    <row r="43" spans="2:21" ht="54.75" customHeight="1" x14ac:dyDescent="0.25">
      <c r="B43" s="992"/>
      <c r="C43" s="110" t="s">
        <v>427</v>
      </c>
      <c r="D43" s="110" t="s">
        <v>427</v>
      </c>
      <c r="E43" s="727">
        <v>786000</v>
      </c>
      <c r="F43" s="124">
        <v>2</v>
      </c>
      <c r="G43" s="99" t="s">
        <v>136</v>
      </c>
      <c r="H43" s="104">
        <v>42795</v>
      </c>
      <c r="I43" s="101" t="s">
        <v>333</v>
      </c>
      <c r="J43" s="101" t="s">
        <v>57</v>
      </c>
      <c r="K43" s="183" t="s">
        <v>757</v>
      </c>
      <c r="L43" s="99" t="s">
        <v>58</v>
      </c>
      <c r="M43" s="184">
        <f t="shared" si="0"/>
        <v>1572000</v>
      </c>
      <c r="N43" s="184">
        <f t="shared" si="1"/>
        <v>1572000</v>
      </c>
      <c r="O43" s="105" t="s">
        <v>334</v>
      </c>
      <c r="P43" s="105" t="s">
        <v>59</v>
      </c>
      <c r="Q43" s="106" t="s">
        <v>335</v>
      </c>
      <c r="R43" s="107" t="s">
        <v>336</v>
      </c>
      <c r="S43" s="754" t="s">
        <v>1776</v>
      </c>
      <c r="T43" s="603"/>
      <c r="U43" s="603"/>
    </row>
    <row r="44" spans="2:21" ht="54.75" customHeight="1" x14ac:dyDescent="0.25">
      <c r="B44" s="992"/>
      <c r="C44" s="110" t="s">
        <v>428</v>
      </c>
      <c r="D44" s="110" t="s">
        <v>428</v>
      </c>
      <c r="E44" s="727">
        <v>786000</v>
      </c>
      <c r="F44" s="124">
        <v>3</v>
      </c>
      <c r="G44" s="99" t="s">
        <v>136</v>
      </c>
      <c r="H44" s="104">
        <v>42795</v>
      </c>
      <c r="I44" s="101" t="s">
        <v>333</v>
      </c>
      <c r="J44" s="101" t="s">
        <v>57</v>
      </c>
      <c r="K44" s="183" t="s">
        <v>757</v>
      </c>
      <c r="L44" s="99" t="s">
        <v>58</v>
      </c>
      <c r="M44" s="184">
        <f t="shared" si="0"/>
        <v>2358000</v>
      </c>
      <c r="N44" s="184">
        <f t="shared" si="1"/>
        <v>2358000</v>
      </c>
      <c r="O44" s="105" t="s">
        <v>334</v>
      </c>
      <c r="P44" s="105" t="s">
        <v>59</v>
      </c>
      <c r="Q44" s="106" t="s">
        <v>335</v>
      </c>
      <c r="R44" s="107" t="s">
        <v>336</v>
      </c>
      <c r="S44" s="754" t="s">
        <v>1776</v>
      </c>
      <c r="T44" s="603"/>
      <c r="U44" s="603"/>
    </row>
    <row r="45" spans="2:21" ht="80.25" customHeight="1" x14ac:dyDescent="0.25">
      <c r="B45" s="992"/>
      <c r="C45" s="110" t="s">
        <v>429</v>
      </c>
      <c r="D45" s="121" t="s">
        <v>429</v>
      </c>
      <c r="E45" s="727">
        <v>187000</v>
      </c>
      <c r="F45" s="881">
        <v>20</v>
      </c>
      <c r="G45" s="99" t="s">
        <v>136</v>
      </c>
      <c r="H45" s="104">
        <v>42795</v>
      </c>
      <c r="I45" s="101" t="s">
        <v>333</v>
      </c>
      <c r="J45" s="101" t="s">
        <v>57</v>
      </c>
      <c r="K45" s="183" t="s">
        <v>757</v>
      </c>
      <c r="L45" s="99" t="s">
        <v>58</v>
      </c>
      <c r="M45" s="184">
        <f t="shared" si="0"/>
        <v>3740000</v>
      </c>
      <c r="N45" s="184">
        <f t="shared" si="1"/>
        <v>3740000</v>
      </c>
      <c r="O45" s="105" t="s">
        <v>334</v>
      </c>
      <c r="P45" s="105" t="s">
        <v>59</v>
      </c>
      <c r="Q45" s="106" t="s">
        <v>335</v>
      </c>
      <c r="R45" s="107" t="s">
        <v>336</v>
      </c>
      <c r="S45" s="749" t="s">
        <v>1784</v>
      </c>
      <c r="T45" s="603"/>
      <c r="U45" s="603"/>
    </row>
    <row r="46" spans="2:21" ht="54.75" customHeight="1" x14ac:dyDescent="0.25">
      <c r="B46" s="992"/>
      <c r="C46" s="110" t="s">
        <v>430</v>
      </c>
      <c r="D46" s="110" t="s">
        <v>430</v>
      </c>
      <c r="E46" s="119">
        <v>144000</v>
      </c>
      <c r="F46" s="124">
        <v>20</v>
      </c>
      <c r="G46" s="99" t="s">
        <v>136</v>
      </c>
      <c r="H46" s="104">
        <v>42795</v>
      </c>
      <c r="I46" s="101" t="s">
        <v>333</v>
      </c>
      <c r="J46" s="101" t="s">
        <v>57</v>
      </c>
      <c r="K46" s="183" t="s">
        <v>757</v>
      </c>
      <c r="L46" s="99" t="s">
        <v>58</v>
      </c>
      <c r="M46" s="184">
        <f t="shared" si="0"/>
        <v>2880000</v>
      </c>
      <c r="N46" s="184">
        <f t="shared" si="1"/>
        <v>2880000</v>
      </c>
      <c r="O46" s="105" t="s">
        <v>334</v>
      </c>
      <c r="P46" s="105" t="s">
        <v>59</v>
      </c>
      <c r="Q46" s="106" t="s">
        <v>335</v>
      </c>
      <c r="R46" s="107" t="s">
        <v>336</v>
      </c>
      <c r="S46" s="749" t="s">
        <v>1785</v>
      </c>
      <c r="T46" s="603"/>
      <c r="U46" s="603"/>
    </row>
    <row r="47" spans="2:21" ht="54.75" customHeight="1" x14ac:dyDescent="0.25">
      <c r="B47" s="100"/>
      <c r="C47" s="110" t="s">
        <v>431</v>
      </c>
      <c r="D47" s="110" t="s">
        <v>431</v>
      </c>
      <c r="E47" s="119">
        <v>131500</v>
      </c>
      <c r="F47" s="124">
        <v>5</v>
      </c>
      <c r="G47" s="99" t="s">
        <v>136</v>
      </c>
      <c r="H47" s="104">
        <v>42795</v>
      </c>
      <c r="I47" s="101" t="s">
        <v>333</v>
      </c>
      <c r="J47" s="101" t="s">
        <v>57</v>
      </c>
      <c r="K47" s="183" t="s">
        <v>757</v>
      </c>
      <c r="L47" s="99" t="s">
        <v>58</v>
      </c>
      <c r="M47" s="184">
        <f t="shared" si="0"/>
        <v>657500</v>
      </c>
      <c r="N47" s="184">
        <f t="shared" si="1"/>
        <v>657500</v>
      </c>
      <c r="O47" s="105" t="s">
        <v>334</v>
      </c>
      <c r="P47" s="105" t="s">
        <v>59</v>
      </c>
      <c r="Q47" s="106" t="s">
        <v>335</v>
      </c>
      <c r="R47" s="107" t="s">
        <v>336</v>
      </c>
      <c r="S47" s="754" t="s">
        <v>1786</v>
      </c>
      <c r="T47" s="603"/>
      <c r="U47" s="603"/>
    </row>
    <row r="48" spans="2:21" ht="79.5" customHeight="1" x14ac:dyDescent="0.25">
      <c r="B48" s="100"/>
      <c r="C48" s="110" t="s">
        <v>432</v>
      </c>
      <c r="D48" s="110" t="s">
        <v>432</v>
      </c>
      <c r="E48" s="119">
        <v>785100</v>
      </c>
      <c r="F48" s="124">
        <v>1</v>
      </c>
      <c r="G48" s="99" t="s">
        <v>136</v>
      </c>
      <c r="H48" s="104">
        <v>42795</v>
      </c>
      <c r="I48" s="101" t="s">
        <v>333</v>
      </c>
      <c r="J48" s="101" t="s">
        <v>57</v>
      </c>
      <c r="K48" s="183" t="s">
        <v>757</v>
      </c>
      <c r="L48" s="99" t="s">
        <v>58</v>
      </c>
      <c r="M48" s="184">
        <f t="shared" si="0"/>
        <v>785100</v>
      </c>
      <c r="N48" s="184">
        <f t="shared" si="1"/>
        <v>785100</v>
      </c>
      <c r="O48" s="105" t="s">
        <v>334</v>
      </c>
      <c r="P48" s="105" t="s">
        <v>59</v>
      </c>
      <c r="Q48" s="106" t="s">
        <v>335</v>
      </c>
      <c r="R48" s="107" t="s">
        <v>336</v>
      </c>
      <c r="S48" s="749" t="s">
        <v>1787</v>
      </c>
      <c r="T48" s="603"/>
      <c r="U48" s="603"/>
    </row>
    <row r="49" spans="2:21" ht="54.75" customHeight="1" x14ac:dyDescent="0.25">
      <c r="B49" s="820"/>
      <c r="C49" s="110" t="s">
        <v>433</v>
      </c>
      <c r="D49" s="110" t="s">
        <v>433</v>
      </c>
      <c r="E49" s="119">
        <v>253000</v>
      </c>
      <c r="F49" s="124">
        <v>1</v>
      </c>
      <c r="G49" s="99" t="s">
        <v>136</v>
      </c>
      <c r="H49" s="104">
        <v>42795</v>
      </c>
      <c r="I49" s="101" t="s">
        <v>333</v>
      </c>
      <c r="J49" s="101" t="s">
        <v>57</v>
      </c>
      <c r="K49" s="183" t="s">
        <v>757</v>
      </c>
      <c r="L49" s="99" t="s">
        <v>58</v>
      </c>
      <c r="M49" s="184">
        <f t="shared" si="0"/>
        <v>253000</v>
      </c>
      <c r="N49" s="184">
        <f t="shared" si="1"/>
        <v>253000</v>
      </c>
      <c r="O49" s="105" t="s">
        <v>334</v>
      </c>
      <c r="P49" s="105" t="s">
        <v>59</v>
      </c>
      <c r="Q49" s="106" t="s">
        <v>335</v>
      </c>
      <c r="R49" s="107" t="s">
        <v>336</v>
      </c>
      <c r="S49" s="749" t="s">
        <v>1787</v>
      </c>
      <c r="T49" s="603"/>
      <c r="U49" s="603"/>
    </row>
    <row r="50" spans="2:21" ht="54.75" customHeight="1" x14ac:dyDescent="0.25">
      <c r="B50" s="100"/>
      <c r="C50" s="110" t="s">
        <v>434</v>
      </c>
      <c r="D50" s="110" t="s">
        <v>434</v>
      </c>
      <c r="E50" s="119">
        <v>159000</v>
      </c>
      <c r="F50" s="124">
        <v>1</v>
      </c>
      <c r="G50" s="99" t="s">
        <v>136</v>
      </c>
      <c r="H50" s="104">
        <v>42795</v>
      </c>
      <c r="I50" s="101" t="s">
        <v>333</v>
      </c>
      <c r="J50" s="101" t="s">
        <v>57</v>
      </c>
      <c r="K50" s="183" t="s">
        <v>757</v>
      </c>
      <c r="L50" s="99" t="s">
        <v>58</v>
      </c>
      <c r="M50" s="184">
        <f t="shared" si="0"/>
        <v>159000</v>
      </c>
      <c r="N50" s="184">
        <f t="shared" si="1"/>
        <v>159000</v>
      </c>
      <c r="O50" s="105" t="s">
        <v>334</v>
      </c>
      <c r="P50" s="105" t="s">
        <v>59</v>
      </c>
      <c r="Q50" s="106" t="s">
        <v>335</v>
      </c>
      <c r="R50" s="107" t="s">
        <v>336</v>
      </c>
      <c r="S50" s="754" t="s">
        <v>1776</v>
      </c>
      <c r="T50" s="603"/>
      <c r="U50" s="603"/>
    </row>
    <row r="51" spans="2:21" ht="54.75" customHeight="1" x14ac:dyDescent="0.25">
      <c r="B51" s="100"/>
      <c r="C51" s="110" t="s">
        <v>435</v>
      </c>
      <c r="D51" s="110" t="s">
        <v>435</v>
      </c>
      <c r="E51" s="119">
        <v>132000</v>
      </c>
      <c r="F51" s="124">
        <v>2</v>
      </c>
      <c r="G51" s="99" t="s">
        <v>136</v>
      </c>
      <c r="H51" s="104">
        <v>42795</v>
      </c>
      <c r="I51" s="101" t="s">
        <v>333</v>
      </c>
      <c r="J51" s="101" t="s">
        <v>57</v>
      </c>
      <c r="K51" s="183" t="s">
        <v>757</v>
      </c>
      <c r="L51" s="99" t="s">
        <v>58</v>
      </c>
      <c r="M51" s="184">
        <f t="shared" si="0"/>
        <v>264000</v>
      </c>
      <c r="N51" s="184">
        <f t="shared" si="1"/>
        <v>264000</v>
      </c>
      <c r="O51" s="105" t="s">
        <v>334</v>
      </c>
      <c r="P51" s="105" t="s">
        <v>59</v>
      </c>
      <c r="Q51" s="106" t="s">
        <v>335</v>
      </c>
      <c r="R51" s="107" t="s">
        <v>336</v>
      </c>
      <c r="S51" s="749" t="s">
        <v>1787</v>
      </c>
      <c r="T51" s="603"/>
      <c r="U51" s="603"/>
    </row>
    <row r="52" spans="2:21" ht="54.75" customHeight="1" x14ac:dyDescent="0.25">
      <c r="B52" s="100"/>
      <c r="C52" s="110" t="s">
        <v>436</v>
      </c>
      <c r="D52" s="110" t="s">
        <v>436</v>
      </c>
      <c r="E52" s="119">
        <v>1245400</v>
      </c>
      <c r="F52" s="124">
        <v>2</v>
      </c>
      <c r="G52" s="99" t="s">
        <v>136</v>
      </c>
      <c r="H52" s="104">
        <v>42795</v>
      </c>
      <c r="I52" s="101" t="s">
        <v>333</v>
      </c>
      <c r="J52" s="101" t="s">
        <v>57</v>
      </c>
      <c r="K52" s="183" t="s">
        <v>757</v>
      </c>
      <c r="L52" s="99" t="s">
        <v>58</v>
      </c>
      <c r="M52" s="184">
        <f t="shared" si="0"/>
        <v>2490800</v>
      </c>
      <c r="N52" s="184">
        <f t="shared" si="1"/>
        <v>2490800</v>
      </c>
      <c r="O52" s="105" t="s">
        <v>334</v>
      </c>
      <c r="P52" s="105" t="s">
        <v>59</v>
      </c>
      <c r="Q52" s="106" t="s">
        <v>335</v>
      </c>
      <c r="R52" s="107" t="s">
        <v>336</v>
      </c>
      <c r="S52" s="754" t="s">
        <v>1788</v>
      </c>
      <c r="T52" s="603"/>
      <c r="U52" s="603"/>
    </row>
    <row r="53" spans="2:21" ht="54.75" customHeight="1" x14ac:dyDescent="0.25">
      <c r="B53" s="100"/>
      <c r="C53" s="110" t="s">
        <v>437</v>
      </c>
      <c r="D53" s="110" t="s">
        <v>437</v>
      </c>
      <c r="E53" s="119">
        <v>104100</v>
      </c>
      <c r="F53" s="124">
        <v>2</v>
      </c>
      <c r="G53" s="99" t="s">
        <v>136</v>
      </c>
      <c r="H53" s="104">
        <v>42795</v>
      </c>
      <c r="I53" s="101" t="s">
        <v>333</v>
      </c>
      <c r="J53" s="101" t="s">
        <v>57</v>
      </c>
      <c r="K53" s="183" t="s">
        <v>757</v>
      </c>
      <c r="L53" s="99" t="s">
        <v>58</v>
      </c>
      <c r="M53" s="184">
        <f t="shared" si="0"/>
        <v>208200</v>
      </c>
      <c r="N53" s="184">
        <f t="shared" si="1"/>
        <v>208200</v>
      </c>
      <c r="O53" s="105" t="s">
        <v>334</v>
      </c>
      <c r="P53" s="105" t="s">
        <v>59</v>
      </c>
      <c r="Q53" s="106" t="s">
        <v>335</v>
      </c>
      <c r="R53" s="107" t="s">
        <v>336</v>
      </c>
      <c r="S53" s="754" t="s">
        <v>1789</v>
      </c>
      <c r="T53" s="603"/>
      <c r="U53" s="603"/>
    </row>
    <row r="54" spans="2:21" ht="54.75" customHeight="1" x14ac:dyDescent="0.25">
      <c r="B54" s="100"/>
      <c r="C54" s="110" t="s">
        <v>438</v>
      </c>
      <c r="D54" s="110" t="s">
        <v>438</v>
      </c>
      <c r="E54" s="119">
        <v>200000</v>
      </c>
      <c r="F54" s="124">
        <v>2</v>
      </c>
      <c r="G54" s="99" t="s">
        <v>136</v>
      </c>
      <c r="H54" s="104">
        <v>42795</v>
      </c>
      <c r="I54" s="101" t="s">
        <v>333</v>
      </c>
      <c r="J54" s="101" t="s">
        <v>57</v>
      </c>
      <c r="K54" s="183" t="s">
        <v>757</v>
      </c>
      <c r="L54" s="99" t="s">
        <v>58</v>
      </c>
      <c r="M54" s="184">
        <f t="shared" si="0"/>
        <v>400000</v>
      </c>
      <c r="N54" s="184">
        <f t="shared" si="1"/>
        <v>400000</v>
      </c>
      <c r="O54" s="105" t="s">
        <v>334</v>
      </c>
      <c r="P54" s="105" t="s">
        <v>59</v>
      </c>
      <c r="Q54" s="106" t="s">
        <v>335</v>
      </c>
      <c r="R54" s="107" t="s">
        <v>336</v>
      </c>
      <c r="S54" s="754" t="s">
        <v>1790</v>
      </c>
      <c r="T54" s="603"/>
      <c r="U54" s="603"/>
    </row>
    <row r="55" spans="2:21" ht="54.75" customHeight="1" x14ac:dyDescent="0.25">
      <c r="B55" s="820"/>
      <c r="C55" s="110" t="s">
        <v>439</v>
      </c>
      <c r="D55" s="110" t="s">
        <v>439</v>
      </c>
      <c r="E55" s="119">
        <v>180000</v>
      </c>
      <c r="F55" s="124">
        <v>1</v>
      </c>
      <c r="G55" s="99" t="s">
        <v>136</v>
      </c>
      <c r="H55" s="104">
        <v>42795</v>
      </c>
      <c r="I55" s="101" t="s">
        <v>333</v>
      </c>
      <c r="J55" s="101" t="s">
        <v>57</v>
      </c>
      <c r="K55" s="183" t="s">
        <v>757</v>
      </c>
      <c r="L55" s="99" t="s">
        <v>58</v>
      </c>
      <c r="M55" s="184">
        <f t="shared" si="0"/>
        <v>180000</v>
      </c>
      <c r="N55" s="184">
        <f t="shared" si="1"/>
        <v>180000</v>
      </c>
      <c r="O55" s="105" t="s">
        <v>334</v>
      </c>
      <c r="P55" s="105" t="s">
        <v>59</v>
      </c>
      <c r="Q55" s="106" t="s">
        <v>335</v>
      </c>
      <c r="R55" s="107" t="s">
        <v>336</v>
      </c>
      <c r="S55" s="754" t="s">
        <v>1790</v>
      </c>
      <c r="T55" s="603"/>
      <c r="U55" s="603"/>
    </row>
    <row r="56" spans="2:21" ht="54.75" customHeight="1" x14ac:dyDescent="0.25">
      <c r="B56" s="820"/>
      <c r="C56" s="110" t="s">
        <v>440</v>
      </c>
      <c r="D56" s="110" t="s">
        <v>440</v>
      </c>
      <c r="E56" s="119">
        <v>206000</v>
      </c>
      <c r="F56" s="124">
        <v>2</v>
      </c>
      <c r="G56" s="99" t="s">
        <v>136</v>
      </c>
      <c r="H56" s="104">
        <v>42795</v>
      </c>
      <c r="I56" s="101" t="s">
        <v>333</v>
      </c>
      <c r="J56" s="101" t="s">
        <v>57</v>
      </c>
      <c r="K56" s="183" t="s">
        <v>757</v>
      </c>
      <c r="L56" s="99" t="s">
        <v>58</v>
      </c>
      <c r="M56" s="184">
        <f t="shared" si="0"/>
        <v>412000</v>
      </c>
      <c r="N56" s="184">
        <f t="shared" si="1"/>
        <v>412000</v>
      </c>
      <c r="O56" s="105" t="s">
        <v>334</v>
      </c>
      <c r="P56" s="105" t="s">
        <v>59</v>
      </c>
      <c r="Q56" s="106" t="s">
        <v>335</v>
      </c>
      <c r="R56" s="107" t="s">
        <v>336</v>
      </c>
      <c r="S56" s="754" t="s">
        <v>1791</v>
      </c>
      <c r="T56" s="603"/>
      <c r="U56" s="603"/>
    </row>
    <row r="57" spans="2:21" ht="54.75" customHeight="1" x14ac:dyDescent="0.25">
      <c r="B57" s="820"/>
      <c r="C57" s="110" t="s">
        <v>441</v>
      </c>
      <c r="D57" s="110" t="s">
        <v>441</v>
      </c>
      <c r="E57" s="119">
        <v>425000</v>
      </c>
      <c r="F57" s="124">
        <v>2</v>
      </c>
      <c r="G57" s="99" t="s">
        <v>136</v>
      </c>
      <c r="H57" s="104">
        <v>42795</v>
      </c>
      <c r="I57" s="101" t="s">
        <v>333</v>
      </c>
      <c r="J57" s="101" t="s">
        <v>57</v>
      </c>
      <c r="K57" s="183" t="s">
        <v>757</v>
      </c>
      <c r="L57" s="99" t="s">
        <v>58</v>
      </c>
      <c r="M57" s="184">
        <f t="shared" si="0"/>
        <v>850000</v>
      </c>
      <c r="N57" s="184">
        <f t="shared" si="1"/>
        <v>850000</v>
      </c>
      <c r="O57" s="105" t="s">
        <v>334</v>
      </c>
      <c r="P57" s="105" t="s">
        <v>59</v>
      </c>
      <c r="Q57" s="106" t="s">
        <v>335</v>
      </c>
      <c r="R57" s="107" t="s">
        <v>336</v>
      </c>
      <c r="S57" s="754" t="s">
        <v>1791</v>
      </c>
      <c r="T57" s="603"/>
      <c r="U57" s="603"/>
    </row>
    <row r="58" spans="2:21" ht="54.75" customHeight="1" x14ac:dyDescent="0.25">
      <c r="B58" s="820"/>
      <c r="C58" s="110" t="s">
        <v>442</v>
      </c>
      <c r="D58" s="110" t="s">
        <v>442</v>
      </c>
      <c r="E58" s="119">
        <v>213000</v>
      </c>
      <c r="F58" s="124">
        <v>2</v>
      </c>
      <c r="G58" s="99" t="s">
        <v>136</v>
      </c>
      <c r="H58" s="104">
        <v>42795</v>
      </c>
      <c r="I58" s="101" t="s">
        <v>333</v>
      </c>
      <c r="J58" s="101" t="s">
        <v>57</v>
      </c>
      <c r="K58" s="183" t="s">
        <v>757</v>
      </c>
      <c r="L58" s="99" t="s">
        <v>58</v>
      </c>
      <c r="M58" s="184">
        <f t="shared" si="0"/>
        <v>426000</v>
      </c>
      <c r="N58" s="184">
        <f t="shared" si="1"/>
        <v>426000</v>
      </c>
      <c r="O58" s="105" t="s">
        <v>334</v>
      </c>
      <c r="P58" s="105" t="s">
        <v>59</v>
      </c>
      <c r="Q58" s="106" t="s">
        <v>335</v>
      </c>
      <c r="R58" s="107" t="s">
        <v>336</v>
      </c>
      <c r="S58" s="754" t="s">
        <v>1791</v>
      </c>
      <c r="T58" s="603"/>
      <c r="U58" s="603"/>
    </row>
    <row r="59" spans="2:21" ht="54.75" customHeight="1" x14ac:dyDescent="0.25">
      <c r="B59" s="661"/>
      <c r="C59" s="641" t="s">
        <v>443</v>
      </c>
      <c r="D59" s="641" t="s">
        <v>444</v>
      </c>
      <c r="E59" s="780">
        <v>164000</v>
      </c>
      <c r="F59" s="643">
        <v>4</v>
      </c>
      <c r="G59" s="644" t="s">
        <v>136</v>
      </c>
      <c r="H59" s="645">
        <v>42795</v>
      </c>
      <c r="I59" s="640" t="s">
        <v>333</v>
      </c>
      <c r="J59" s="640" t="s">
        <v>57</v>
      </c>
      <c r="K59" s="646" t="s">
        <v>757</v>
      </c>
      <c r="L59" s="644" t="s">
        <v>58</v>
      </c>
      <c r="M59" s="184">
        <f t="shared" si="0"/>
        <v>656000</v>
      </c>
      <c r="N59" s="184">
        <f t="shared" si="1"/>
        <v>656000</v>
      </c>
      <c r="O59" s="648" t="s">
        <v>334</v>
      </c>
      <c r="P59" s="648" t="s">
        <v>59</v>
      </c>
      <c r="Q59" s="649" t="s">
        <v>335</v>
      </c>
      <c r="R59" s="650" t="s">
        <v>336</v>
      </c>
      <c r="S59" s="782" t="s">
        <v>1792</v>
      </c>
      <c r="T59" s="603"/>
      <c r="U59" s="603"/>
    </row>
    <row r="60" spans="2:21" ht="54.75" customHeight="1" x14ac:dyDescent="0.25">
      <c r="B60" s="100"/>
      <c r="C60" s="110" t="s">
        <v>443</v>
      </c>
      <c r="D60" s="110" t="s">
        <v>445</v>
      </c>
      <c r="E60" s="119">
        <v>244000</v>
      </c>
      <c r="F60" s="124">
        <v>2</v>
      </c>
      <c r="G60" s="99" t="s">
        <v>136</v>
      </c>
      <c r="H60" s="104">
        <v>42795</v>
      </c>
      <c r="I60" s="101" t="s">
        <v>333</v>
      </c>
      <c r="J60" s="101" t="s">
        <v>57</v>
      </c>
      <c r="K60" s="183" t="s">
        <v>757</v>
      </c>
      <c r="L60" s="99" t="s">
        <v>58</v>
      </c>
      <c r="M60" s="184">
        <f t="shared" si="0"/>
        <v>488000</v>
      </c>
      <c r="N60" s="184">
        <f t="shared" si="1"/>
        <v>488000</v>
      </c>
      <c r="O60" s="105" t="s">
        <v>334</v>
      </c>
      <c r="P60" s="105" t="s">
        <v>59</v>
      </c>
      <c r="Q60" s="106" t="s">
        <v>335</v>
      </c>
      <c r="R60" s="107" t="s">
        <v>336</v>
      </c>
      <c r="S60" s="754" t="s">
        <v>1793</v>
      </c>
      <c r="T60" s="603"/>
      <c r="U60" s="603"/>
    </row>
    <row r="61" spans="2:21" ht="54.75" customHeight="1" x14ac:dyDescent="0.25">
      <c r="B61" s="100"/>
      <c r="C61" s="110" t="s">
        <v>446</v>
      </c>
      <c r="D61" s="110" t="s">
        <v>446</v>
      </c>
      <c r="E61" s="119">
        <v>229700</v>
      </c>
      <c r="F61" s="124">
        <v>6</v>
      </c>
      <c r="G61" s="99" t="s">
        <v>136</v>
      </c>
      <c r="H61" s="104">
        <v>42795</v>
      </c>
      <c r="I61" s="101" t="s">
        <v>333</v>
      </c>
      <c r="J61" s="101" t="s">
        <v>57</v>
      </c>
      <c r="K61" s="183" t="s">
        <v>757</v>
      </c>
      <c r="L61" s="99" t="s">
        <v>58</v>
      </c>
      <c r="M61" s="184">
        <f t="shared" si="0"/>
        <v>1378200</v>
      </c>
      <c r="N61" s="184">
        <f t="shared" si="1"/>
        <v>1378200</v>
      </c>
      <c r="O61" s="105" t="s">
        <v>334</v>
      </c>
      <c r="P61" s="105" t="s">
        <v>59</v>
      </c>
      <c r="Q61" s="106" t="s">
        <v>335</v>
      </c>
      <c r="R61" s="107" t="s">
        <v>336</v>
      </c>
      <c r="S61" s="754" t="s">
        <v>1786</v>
      </c>
      <c r="T61" s="603"/>
      <c r="U61" s="603"/>
    </row>
    <row r="62" spans="2:21" ht="54.75" customHeight="1" x14ac:dyDescent="0.25">
      <c r="B62" s="100"/>
      <c r="C62" s="110" t="s">
        <v>447</v>
      </c>
      <c r="D62" s="110" t="s">
        <v>447</v>
      </c>
      <c r="E62" s="119">
        <v>194000</v>
      </c>
      <c r="F62" s="124">
        <v>1</v>
      </c>
      <c r="G62" s="99" t="s">
        <v>136</v>
      </c>
      <c r="H62" s="104">
        <v>42795</v>
      </c>
      <c r="I62" s="101" t="s">
        <v>333</v>
      </c>
      <c r="J62" s="101" t="s">
        <v>57</v>
      </c>
      <c r="K62" s="183" t="s">
        <v>757</v>
      </c>
      <c r="L62" s="99" t="s">
        <v>58</v>
      </c>
      <c r="M62" s="184">
        <f t="shared" si="0"/>
        <v>194000</v>
      </c>
      <c r="N62" s="184">
        <f t="shared" si="1"/>
        <v>194000</v>
      </c>
      <c r="O62" s="105" t="s">
        <v>334</v>
      </c>
      <c r="P62" s="105" t="s">
        <v>59</v>
      </c>
      <c r="Q62" s="106" t="s">
        <v>335</v>
      </c>
      <c r="R62" s="107" t="s">
        <v>336</v>
      </c>
      <c r="S62" s="754" t="s">
        <v>1786</v>
      </c>
      <c r="T62" s="603"/>
      <c r="U62" s="603"/>
    </row>
    <row r="63" spans="2:21" ht="54.75" customHeight="1" x14ac:dyDescent="0.25">
      <c r="B63" s="100"/>
      <c r="C63" s="110" t="s">
        <v>448</v>
      </c>
      <c r="D63" s="110" t="s">
        <v>448</v>
      </c>
      <c r="E63" s="119">
        <v>500000</v>
      </c>
      <c r="F63" s="124">
        <v>1</v>
      </c>
      <c r="G63" s="99" t="s">
        <v>136</v>
      </c>
      <c r="H63" s="104">
        <v>42795</v>
      </c>
      <c r="I63" s="101" t="s">
        <v>333</v>
      </c>
      <c r="J63" s="101" t="s">
        <v>57</v>
      </c>
      <c r="K63" s="183" t="s">
        <v>757</v>
      </c>
      <c r="L63" s="99" t="s">
        <v>58</v>
      </c>
      <c r="M63" s="184">
        <f t="shared" si="0"/>
        <v>500000</v>
      </c>
      <c r="N63" s="184">
        <f t="shared" si="1"/>
        <v>500000</v>
      </c>
      <c r="O63" s="105" t="s">
        <v>334</v>
      </c>
      <c r="P63" s="105" t="s">
        <v>59</v>
      </c>
      <c r="Q63" s="106" t="s">
        <v>335</v>
      </c>
      <c r="R63" s="107" t="s">
        <v>336</v>
      </c>
      <c r="S63" s="754" t="s">
        <v>1794</v>
      </c>
      <c r="T63" s="603"/>
      <c r="U63" s="603"/>
    </row>
    <row r="64" spans="2:21" ht="54.75" customHeight="1" x14ac:dyDescent="0.25">
      <c r="B64" s="100"/>
      <c r="C64" s="110" t="s">
        <v>449</v>
      </c>
      <c r="D64" s="110" t="s">
        <v>449</v>
      </c>
      <c r="E64" s="119">
        <v>350000</v>
      </c>
      <c r="F64" s="124">
        <v>1</v>
      </c>
      <c r="G64" s="99" t="s">
        <v>136</v>
      </c>
      <c r="H64" s="104">
        <v>42795</v>
      </c>
      <c r="I64" s="101" t="s">
        <v>333</v>
      </c>
      <c r="J64" s="101" t="s">
        <v>57</v>
      </c>
      <c r="K64" s="183" t="s">
        <v>757</v>
      </c>
      <c r="L64" s="99" t="s">
        <v>58</v>
      </c>
      <c r="M64" s="184">
        <f t="shared" si="0"/>
        <v>350000</v>
      </c>
      <c r="N64" s="184">
        <f t="shared" si="1"/>
        <v>350000</v>
      </c>
      <c r="O64" s="105" t="s">
        <v>334</v>
      </c>
      <c r="P64" s="105" t="s">
        <v>59</v>
      </c>
      <c r="Q64" s="106" t="s">
        <v>335</v>
      </c>
      <c r="R64" s="107" t="s">
        <v>336</v>
      </c>
      <c r="S64" s="754" t="s">
        <v>1794</v>
      </c>
      <c r="T64" s="603"/>
      <c r="U64" s="603"/>
    </row>
    <row r="65" spans="2:21" ht="54.75" customHeight="1" x14ac:dyDescent="0.25">
      <c r="B65" s="100"/>
      <c r="C65" s="110" t="s">
        <v>751</v>
      </c>
      <c r="D65" s="110" t="s">
        <v>450</v>
      </c>
      <c r="E65" s="119">
        <v>122000</v>
      </c>
      <c r="F65" s="124">
        <v>20</v>
      </c>
      <c r="G65" s="99" t="s">
        <v>451</v>
      </c>
      <c r="H65" s="104">
        <v>42795</v>
      </c>
      <c r="I65" s="101" t="s">
        <v>333</v>
      </c>
      <c r="J65" s="101" t="s">
        <v>57</v>
      </c>
      <c r="K65" s="183" t="s">
        <v>757</v>
      </c>
      <c r="L65" s="99" t="s">
        <v>58</v>
      </c>
      <c r="M65" s="184">
        <f t="shared" si="0"/>
        <v>2440000</v>
      </c>
      <c r="N65" s="184">
        <f t="shared" si="1"/>
        <v>2440000</v>
      </c>
      <c r="O65" s="105" t="s">
        <v>334</v>
      </c>
      <c r="P65" s="105" t="s">
        <v>59</v>
      </c>
      <c r="Q65" s="106" t="s">
        <v>335</v>
      </c>
      <c r="R65" s="107" t="s">
        <v>336</v>
      </c>
      <c r="S65" s="754" t="s">
        <v>1794</v>
      </c>
      <c r="T65" s="603"/>
      <c r="U65" s="603"/>
    </row>
    <row r="66" spans="2:21" ht="54.75" customHeight="1" x14ac:dyDescent="0.25">
      <c r="B66" s="100"/>
      <c r="C66" s="110" t="s">
        <v>452</v>
      </c>
      <c r="D66" s="110" t="s">
        <v>453</v>
      </c>
      <c r="E66" s="119">
        <v>450000</v>
      </c>
      <c r="F66" s="124">
        <v>2</v>
      </c>
      <c r="G66" s="99" t="s">
        <v>136</v>
      </c>
      <c r="H66" s="104">
        <v>42795</v>
      </c>
      <c r="I66" s="101" t="s">
        <v>333</v>
      </c>
      <c r="J66" s="101" t="s">
        <v>57</v>
      </c>
      <c r="K66" s="183" t="s">
        <v>757</v>
      </c>
      <c r="L66" s="99" t="s">
        <v>58</v>
      </c>
      <c r="M66" s="184">
        <f t="shared" si="0"/>
        <v>900000</v>
      </c>
      <c r="N66" s="184">
        <f t="shared" si="1"/>
        <v>900000</v>
      </c>
      <c r="O66" s="105" t="s">
        <v>334</v>
      </c>
      <c r="P66" s="105" t="s">
        <v>59</v>
      </c>
      <c r="Q66" s="106" t="s">
        <v>335</v>
      </c>
      <c r="R66" s="107" t="s">
        <v>336</v>
      </c>
      <c r="S66" s="754" t="s">
        <v>1794</v>
      </c>
      <c r="T66" s="603"/>
      <c r="U66" s="603"/>
    </row>
    <row r="67" spans="2:21" ht="54.75" customHeight="1" x14ac:dyDescent="0.25">
      <c r="B67" s="100"/>
      <c r="C67" s="110" t="s">
        <v>454</v>
      </c>
      <c r="D67" s="110" t="s">
        <v>454</v>
      </c>
      <c r="E67" s="119">
        <v>250000</v>
      </c>
      <c r="F67" s="124">
        <v>5</v>
      </c>
      <c r="G67" s="99" t="s">
        <v>136</v>
      </c>
      <c r="H67" s="104">
        <v>42795</v>
      </c>
      <c r="I67" s="101" t="s">
        <v>333</v>
      </c>
      <c r="J67" s="101" t="s">
        <v>57</v>
      </c>
      <c r="K67" s="183" t="s">
        <v>757</v>
      </c>
      <c r="L67" s="99" t="s">
        <v>58</v>
      </c>
      <c r="M67" s="184">
        <f t="shared" si="0"/>
        <v>1250000</v>
      </c>
      <c r="N67" s="184">
        <f t="shared" si="1"/>
        <v>1250000</v>
      </c>
      <c r="O67" s="105" t="s">
        <v>334</v>
      </c>
      <c r="P67" s="105" t="s">
        <v>59</v>
      </c>
      <c r="Q67" s="106" t="s">
        <v>335</v>
      </c>
      <c r="R67" s="107" t="s">
        <v>336</v>
      </c>
      <c r="S67" s="754" t="s">
        <v>1794</v>
      </c>
      <c r="T67" s="603"/>
      <c r="U67" s="603"/>
    </row>
    <row r="68" spans="2:21" ht="54.75" customHeight="1" x14ac:dyDescent="0.25">
      <c r="B68" s="100"/>
      <c r="C68" s="110" t="s">
        <v>455</v>
      </c>
      <c r="D68" s="110" t="s">
        <v>456</v>
      </c>
      <c r="E68" s="119">
        <v>43405000</v>
      </c>
      <c r="F68" s="124">
        <v>1</v>
      </c>
      <c r="G68" s="99" t="s">
        <v>136</v>
      </c>
      <c r="H68" s="104">
        <v>42795</v>
      </c>
      <c r="I68" s="101" t="s">
        <v>333</v>
      </c>
      <c r="J68" s="101" t="s">
        <v>57</v>
      </c>
      <c r="K68" s="183" t="s">
        <v>757</v>
      </c>
      <c r="L68" s="99" t="s">
        <v>58</v>
      </c>
      <c r="M68" s="184">
        <f t="shared" si="0"/>
        <v>43405000</v>
      </c>
      <c r="N68" s="184">
        <f t="shared" si="1"/>
        <v>43405000</v>
      </c>
      <c r="O68" s="105" t="s">
        <v>334</v>
      </c>
      <c r="P68" s="105" t="s">
        <v>59</v>
      </c>
      <c r="Q68" s="106" t="s">
        <v>335</v>
      </c>
      <c r="R68" s="107" t="s">
        <v>336</v>
      </c>
      <c r="S68" s="751" t="s">
        <v>1795</v>
      </c>
      <c r="T68" s="603"/>
      <c r="U68" s="603"/>
    </row>
    <row r="69" spans="2:21" ht="54.75" customHeight="1" x14ac:dyDescent="0.25">
      <c r="B69" s="100"/>
      <c r="C69" s="110" t="s">
        <v>457</v>
      </c>
      <c r="D69" s="110" t="s">
        <v>458</v>
      </c>
      <c r="E69" s="119">
        <v>15100000</v>
      </c>
      <c r="F69" s="124">
        <v>1</v>
      </c>
      <c r="G69" s="99" t="s">
        <v>136</v>
      </c>
      <c r="H69" s="104">
        <v>42795</v>
      </c>
      <c r="I69" s="101" t="s">
        <v>333</v>
      </c>
      <c r="J69" s="101" t="s">
        <v>57</v>
      </c>
      <c r="K69" s="183" t="s">
        <v>757</v>
      </c>
      <c r="L69" s="99" t="s">
        <v>58</v>
      </c>
      <c r="M69" s="184">
        <f t="shared" si="0"/>
        <v>15100000</v>
      </c>
      <c r="N69" s="184">
        <f t="shared" si="1"/>
        <v>15100000</v>
      </c>
      <c r="O69" s="105" t="s">
        <v>334</v>
      </c>
      <c r="P69" s="105" t="s">
        <v>59</v>
      </c>
      <c r="Q69" s="106" t="s">
        <v>335</v>
      </c>
      <c r="R69" s="107" t="s">
        <v>336</v>
      </c>
      <c r="S69" s="754" t="s">
        <v>1786</v>
      </c>
      <c r="T69" s="603"/>
      <c r="U69" s="603"/>
    </row>
    <row r="70" spans="2:21" ht="54.75" customHeight="1" x14ac:dyDescent="0.25">
      <c r="B70" s="100"/>
      <c r="C70" s="110" t="s">
        <v>459</v>
      </c>
      <c r="D70" s="110" t="s">
        <v>460</v>
      </c>
      <c r="E70" s="119">
        <v>680000</v>
      </c>
      <c r="F70" s="124">
        <v>4</v>
      </c>
      <c r="G70" s="99" t="s">
        <v>136</v>
      </c>
      <c r="H70" s="104">
        <v>42795</v>
      </c>
      <c r="I70" s="101" t="s">
        <v>333</v>
      </c>
      <c r="J70" s="101" t="s">
        <v>57</v>
      </c>
      <c r="K70" s="183" t="s">
        <v>757</v>
      </c>
      <c r="L70" s="99" t="s">
        <v>58</v>
      </c>
      <c r="M70" s="184">
        <f t="shared" si="0"/>
        <v>2720000</v>
      </c>
      <c r="N70" s="184">
        <f t="shared" si="1"/>
        <v>2720000</v>
      </c>
      <c r="O70" s="105" t="s">
        <v>334</v>
      </c>
      <c r="P70" s="105" t="s">
        <v>59</v>
      </c>
      <c r="Q70" s="106" t="s">
        <v>335</v>
      </c>
      <c r="R70" s="107" t="s">
        <v>336</v>
      </c>
      <c r="S70" s="754" t="s">
        <v>1788</v>
      </c>
    </row>
    <row r="71" spans="2:21" ht="54.75" customHeight="1" x14ac:dyDescent="0.25">
      <c r="B71" s="100"/>
      <c r="C71" s="110" t="s">
        <v>461</v>
      </c>
      <c r="D71" s="110" t="s">
        <v>461</v>
      </c>
      <c r="E71" s="119">
        <v>1563000</v>
      </c>
      <c r="F71" s="124">
        <v>2</v>
      </c>
      <c r="G71" s="99" t="s">
        <v>136</v>
      </c>
      <c r="H71" s="104">
        <v>42795</v>
      </c>
      <c r="I71" s="101" t="s">
        <v>333</v>
      </c>
      <c r="J71" s="101" t="s">
        <v>57</v>
      </c>
      <c r="K71" s="183" t="s">
        <v>757</v>
      </c>
      <c r="L71" s="99" t="s">
        <v>58</v>
      </c>
      <c r="M71" s="184">
        <f t="shared" ref="M71:M134" si="2">SUM(E71*F71)</f>
        <v>3126000</v>
      </c>
      <c r="N71" s="184">
        <f t="shared" ref="N71:N134" si="3">SUM(E71*F71)</f>
        <v>3126000</v>
      </c>
      <c r="O71" s="105" t="s">
        <v>334</v>
      </c>
      <c r="P71" s="105" t="s">
        <v>59</v>
      </c>
      <c r="Q71" s="106" t="s">
        <v>335</v>
      </c>
      <c r="R71" s="107" t="s">
        <v>336</v>
      </c>
      <c r="S71" s="751" t="s">
        <v>1796</v>
      </c>
    </row>
    <row r="72" spans="2:21" ht="54.75" customHeight="1" x14ac:dyDescent="0.25">
      <c r="B72" s="100"/>
      <c r="C72" s="110" t="s">
        <v>462</v>
      </c>
      <c r="D72" s="110" t="s">
        <v>462</v>
      </c>
      <c r="E72" s="119">
        <v>157000</v>
      </c>
      <c r="F72" s="124">
        <v>2</v>
      </c>
      <c r="G72" s="99" t="s">
        <v>451</v>
      </c>
      <c r="H72" s="104">
        <v>42795</v>
      </c>
      <c r="I72" s="101" t="s">
        <v>333</v>
      </c>
      <c r="J72" s="101" t="s">
        <v>57</v>
      </c>
      <c r="K72" s="183" t="s">
        <v>757</v>
      </c>
      <c r="L72" s="99" t="s">
        <v>58</v>
      </c>
      <c r="M72" s="184">
        <f t="shared" si="2"/>
        <v>314000</v>
      </c>
      <c r="N72" s="184">
        <f t="shared" si="3"/>
        <v>314000</v>
      </c>
      <c r="O72" s="105" t="s">
        <v>334</v>
      </c>
      <c r="P72" s="105" t="s">
        <v>59</v>
      </c>
      <c r="Q72" s="106" t="s">
        <v>335</v>
      </c>
      <c r="R72" s="107" t="s">
        <v>336</v>
      </c>
      <c r="S72" s="751" t="s">
        <v>1796</v>
      </c>
    </row>
    <row r="73" spans="2:21" ht="54.75" customHeight="1" x14ac:dyDescent="0.25">
      <c r="B73" s="100"/>
      <c r="C73" s="110" t="s">
        <v>463</v>
      </c>
      <c r="D73" s="110" t="s">
        <v>463</v>
      </c>
      <c r="E73" s="119">
        <v>284000</v>
      </c>
      <c r="F73" s="124">
        <v>2</v>
      </c>
      <c r="G73" s="99" t="s">
        <v>451</v>
      </c>
      <c r="H73" s="104">
        <v>42795</v>
      </c>
      <c r="I73" s="101" t="s">
        <v>333</v>
      </c>
      <c r="J73" s="101" t="s">
        <v>57</v>
      </c>
      <c r="K73" s="183" t="s">
        <v>757</v>
      </c>
      <c r="L73" s="99" t="s">
        <v>58</v>
      </c>
      <c r="M73" s="184">
        <f t="shared" si="2"/>
        <v>568000</v>
      </c>
      <c r="N73" s="184">
        <f t="shared" si="3"/>
        <v>568000</v>
      </c>
      <c r="O73" s="105" t="s">
        <v>334</v>
      </c>
      <c r="P73" s="105" t="s">
        <v>59</v>
      </c>
      <c r="Q73" s="106" t="s">
        <v>335</v>
      </c>
      <c r="R73" s="107" t="s">
        <v>336</v>
      </c>
      <c r="S73" s="754" t="s">
        <v>1797</v>
      </c>
    </row>
    <row r="74" spans="2:21" ht="54.75" customHeight="1" x14ac:dyDescent="0.25">
      <c r="B74" s="992"/>
      <c r="C74" s="110" t="s">
        <v>464</v>
      </c>
      <c r="D74" s="110" t="s">
        <v>464</v>
      </c>
      <c r="E74" s="119">
        <v>1120000</v>
      </c>
      <c r="F74" s="124">
        <v>4</v>
      </c>
      <c r="G74" s="99" t="s">
        <v>136</v>
      </c>
      <c r="H74" s="104">
        <v>42795</v>
      </c>
      <c r="I74" s="101" t="s">
        <v>333</v>
      </c>
      <c r="J74" s="101" t="s">
        <v>57</v>
      </c>
      <c r="K74" s="183" t="s">
        <v>757</v>
      </c>
      <c r="L74" s="99" t="s">
        <v>58</v>
      </c>
      <c r="M74" s="184">
        <f t="shared" si="2"/>
        <v>4480000</v>
      </c>
      <c r="N74" s="184">
        <f t="shared" si="3"/>
        <v>4480000</v>
      </c>
      <c r="O74" s="105" t="s">
        <v>334</v>
      </c>
      <c r="P74" s="105" t="s">
        <v>59</v>
      </c>
      <c r="Q74" s="106" t="s">
        <v>335</v>
      </c>
      <c r="R74" s="107" t="s">
        <v>336</v>
      </c>
      <c r="S74" s="754" t="s">
        <v>1798</v>
      </c>
    </row>
    <row r="75" spans="2:21" ht="54.75" customHeight="1" x14ac:dyDescent="0.25">
      <c r="B75" s="100"/>
      <c r="C75" s="110" t="s">
        <v>465</v>
      </c>
      <c r="D75" s="110" t="s">
        <v>465</v>
      </c>
      <c r="E75" s="119">
        <v>520000</v>
      </c>
      <c r="F75" s="124">
        <v>1</v>
      </c>
      <c r="G75" s="99" t="s">
        <v>451</v>
      </c>
      <c r="H75" s="104">
        <v>42795</v>
      </c>
      <c r="I75" s="101" t="s">
        <v>333</v>
      </c>
      <c r="J75" s="101" t="s">
        <v>57</v>
      </c>
      <c r="K75" s="183" t="s">
        <v>757</v>
      </c>
      <c r="L75" s="99" t="s">
        <v>58</v>
      </c>
      <c r="M75" s="184">
        <f t="shared" si="2"/>
        <v>520000</v>
      </c>
      <c r="N75" s="184">
        <f t="shared" si="3"/>
        <v>520000</v>
      </c>
      <c r="O75" s="105" t="s">
        <v>334</v>
      </c>
      <c r="P75" s="105" t="s">
        <v>59</v>
      </c>
      <c r="Q75" s="106" t="s">
        <v>335</v>
      </c>
      <c r="R75" s="107" t="s">
        <v>336</v>
      </c>
      <c r="S75" s="754" t="s">
        <v>1786</v>
      </c>
    </row>
    <row r="76" spans="2:21" ht="54.75" customHeight="1" x14ac:dyDescent="0.25">
      <c r="B76" s="100"/>
      <c r="C76" s="110" t="s">
        <v>466</v>
      </c>
      <c r="D76" s="110" t="s">
        <v>466</v>
      </c>
      <c r="E76" s="119">
        <v>590000</v>
      </c>
      <c r="F76" s="124">
        <v>2</v>
      </c>
      <c r="G76" s="99" t="s">
        <v>136</v>
      </c>
      <c r="H76" s="104">
        <v>42795</v>
      </c>
      <c r="I76" s="101" t="s">
        <v>333</v>
      </c>
      <c r="J76" s="101" t="s">
        <v>57</v>
      </c>
      <c r="K76" s="183" t="s">
        <v>757</v>
      </c>
      <c r="L76" s="99" t="s">
        <v>58</v>
      </c>
      <c r="M76" s="184">
        <f t="shared" si="2"/>
        <v>1180000</v>
      </c>
      <c r="N76" s="184">
        <f t="shared" si="3"/>
        <v>1180000</v>
      </c>
      <c r="O76" s="105" t="s">
        <v>334</v>
      </c>
      <c r="P76" s="105" t="s">
        <v>59</v>
      </c>
      <c r="Q76" s="106" t="s">
        <v>335</v>
      </c>
      <c r="R76" s="107" t="s">
        <v>336</v>
      </c>
      <c r="S76" s="754" t="s">
        <v>1786</v>
      </c>
    </row>
    <row r="77" spans="2:21" ht="54.75" customHeight="1" x14ac:dyDescent="0.25">
      <c r="B77" s="100"/>
      <c r="C77" s="110" t="s">
        <v>467</v>
      </c>
      <c r="D77" s="110" t="s">
        <v>467</v>
      </c>
      <c r="E77" s="119">
        <v>600000</v>
      </c>
      <c r="F77" s="124">
        <v>1</v>
      </c>
      <c r="G77" s="99" t="s">
        <v>136</v>
      </c>
      <c r="H77" s="104">
        <v>42795</v>
      </c>
      <c r="I77" s="101" t="s">
        <v>333</v>
      </c>
      <c r="J77" s="101" t="s">
        <v>57</v>
      </c>
      <c r="K77" s="183" t="s">
        <v>757</v>
      </c>
      <c r="L77" s="99" t="s">
        <v>58</v>
      </c>
      <c r="M77" s="184">
        <f t="shared" si="2"/>
        <v>600000</v>
      </c>
      <c r="N77" s="184">
        <f t="shared" si="3"/>
        <v>600000</v>
      </c>
      <c r="O77" s="105" t="s">
        <v>334</v>
      </c>
      <c r="P77" s="105" t="s">
        <v>59</v>
      </c>
      <c r="Q77" s="106" t="s">
        <v>335</v>
      </c>
      <c r="R77" s="107" t="s">
        <v>336</v>
      </c>
      <c r="S77" s="754" t="s">
        <v>1790</v>
      </c>
    </row>
    <row r="78" spans="2:21" ht="54.75" customHeight="1" x14ac:dyDescent="0.25">
      <c r="B78" s="100"/>
      <c r="C78" s="110" t="s">
        <v>468</v>
      </c>
      <c r="D78" s="110" t="s">
        <v>468</v>
      </c>
      <c r="E78" s="119">
        <v>40000</v>
      </c>
      <c r="F78" s="124">
        <v>2</v>
      </c>
      <c r="G78" s="99" t="s">
        <v>136</v>
      </c>
      <c r="H78" s="104">
        <v>42795</v>
      </c>
      <c r="I78" s="101" t="s">
        <v>333</v>
      </c>
      <c r="J78" s="101" t="s">
        <v>57</v>
      </c>
      <c r="K78" s="183" t="s">
        <v>757</v>
      </c>
      <c r="L78" s="99" t="s">
        <v>58</v>
      </c>
      <c r="M78" s="184">
        <f t="shared" si="2"/>
        <v>80000</v>
      </c>
      <c r="N78" s="184">
        <f t="shared" si="3"/>
        <v>80000</v>
      </c>
      <c r="O78" s="105" t="s">
        <v>334</v>
      </c>
      <c r="P78" s="105" t="s">
        <v>59</v>
      </c>
      <c r="Q78" s="106" t="s">
        <v>335</v>
      </c>
      <c r="R78" s="107" t="s">
        <v>336</v>
      </c>
      <c r="S78" s="754" t="s">
        <v>1790</v>
      </c>
    </row>
    <row r="79" spans="2:21" ht="54.75" customHeight="1" x14ac:dyDescent="0.25">
      <c r="B79" s="100"/>
      <c r="C79" s="110" t="s">
        <v>469</v>
      </c>
      <c r="D79" s="110" t="s">
        <v>469</v>
      </c>
      <c r="E79" s="119">
        <v>42000</v>
      </c>
      <c r="F79" s="124">
        <v>2</v>
      </c>
      <c r="G79" s="99" t="s">
        <v>136</v>
      </c>
      <c r="H79" s="104">
        <v>42795</v>
      </c>
      <c r="I79" s="101" t="s">
        <v>333</v>
      </c>
      <c r="J79" s="101" t="s">
        <v>57</v>
      </c>
      <c r="K79" s="183" t="s">
        <v>757</v>
      </c>
      <c r="L79" s="99" t="s">
        <v>58</v>
      </c>
      <c r="M79" s="184">
        <f t="shared" si="2"/>
        <v>84000</v>
      </c>
      <c r="N79" s="184">
        <f t="shared" si="3"/>
        <v>84000</v>
      </c>
      <c r="O79" s="105" t="s">
        <v>334</v>
      </c>
      <c r="P79" s="105" t="s">
        <v>59</v>
      </c>
      <c r="Q79" s="106" t="s">
        <v>335</v>
      </c>
      <c r="R79" s="107" t="s">
        <v>336</v>
      </c>
      <c r="S79" s="754" t="s">
        <v>1790</v>
      </c>
    </row>
    <row r="80" spans="2:21" ht="54.75" customHeight="1" x14ac:dyDescent="0.25">
      <c r="B80" s="100"/>
      <c r="C80" s="110" t="s">
        <v>470</v>
      </c>
      <c r="D80" s="110" t="s">
        <v>470</v>
      </c>
      <c r="E80" s="119">
        <v>52000</v>
      </c>
      <c r="F80" s="124">
        <v>2</v>
      </c>
      <c r="G80" s="99" t="s">
        <v>136</v>
      </c>
      <c r="H80" s="104">
        <v>42795</v>
      </c>
      <c r="I80" s="101" t="s">
        <v>333</v>
      </c>
      <c r="J80" s="101" t="s">
        <v>57</v>
      </c>
      <c r="K80" s="183" t="s">
        <v>757</v>
      </c>
      <c r="L80" s="99" t="s">
        <v>58</v>
      </c>
      <c r="M80" s="184">
        <f t="shared" si="2"/>
        <v>104000</v>
      </c>
      <c r="N80" s="184">
        <f t="shared" si="3"/>
        <v>104000</v>
      </c>
      <c r="O80" s="105" t="s">
        <v>334</v>
      </c>
      <c r="P80" s="105" t="s">
        <v>59</v>
      </c>
      <c r="Q80" s="106" t="s">
        <v>335</v>
      </c>
      <c r="R80" s="107" t="s">
        <v>336</v>
      </c>
      <c r="S80" s="754" t="s">
        <v>1790</v>
      </c>
    </row>
    <row r="81" spans="2:19" ht="54.75" customHeight="1" x14ac:dyDescent="0.25">
      <c r="B81" s="100"/>
      <c r="C81" s="110" t="s">
        <v>471</v>
      </c>
      <c r="D81" s="110" t="s">
        <v>471</v>
      </c>
      <c r="E81" s="119">
        <v>1154000</v>
      </c>
      <c r="F81" s="124">
        <v>2</v>
      </c>
      <c r="G81" s="99" t="s">
        <v>136</v>
      </c>
      <c r="H81" s="104">
        <v>42795</v>
      </c>
      <c r="I81" s="101" t="s">
        <v>333</v>
      </c>
      <c r="J81" s="101" t="s">
        <v>57</v>
      </c>
      <c r="K81" s="183" t="s">
        <v>757</v>
      </c>
      <c r="L81" s="99" t="s">
        <v>58</v>
      </c>
      <c r="M81" s="184">
        <f t="shared" si="2"/>
        <v>2308000</v>
      </c>
      <c r="N81" s="184">
        <f t="shared" si="3"/>
        <v>2308000</v>
      </c>
      <c r="O81" s="105" t="s">
        <v>334</v>
      </c>
      <c r="P81" s="105" t="s">
        <v>59</v>
      </c>
      <c r="Q81" s="106" t="s">
        <v>335</v>
      </c>
      <c r="R81" s="107" t="s">
        <v>336</v>
      </c>
      <c r="S81" s="754" t="s">
        <v>1786</v>
      </c>
    </row>
    <row r="82" spans="2:19" ht="54.75" customHeight="1" x14ac:dyDescent="0.25">
      <c r="B82" s="100"/>
      <c r="C82" s="110" t="s">
        <v>472</v>
      </c>
      <c r="D82" s="110" t="s">
        <v>472</v>
      </c>
      <c r="E82" s="119">
        <v>1154000</v>
      </c>
      <c r="F82" s="124">
        <v>1</v>
      </c>
      <c r="G82" s="99" t="s">
        <v>136</v>
      </c>
      <c r="H82" s="104">
        <v>42795</v>
      </c>
      <c r="I82" s="101" t="s">
        <v>333</v>
      </c>
      <c r="J82" s="101" t="s">
        <v>57</v>
      </c>
      <c r="K82" s="183" t="s">
        <v>757</v>
      </c>
      <c r="L82" s="99" t="s">
        <v>58</v>
      </c>
      <c r="M82" s="184">
        <f t="shared" si="2"/>
        <v>1154000</v>
      </c>
      <c r="N82" s="184">
        <f t="shared" si="3"/>
        <v>1154000</v>
      </c>
      <c r="O82" s="105" t="s">
        <v>334</v>
      </c>
      <c r="P82" s="105" t="s">
        <v>59</v>
      </c>
      <c r="Q82" s="106" t="s">
        <v>335</v>
      </c>
      <c r="R82" s="107" t="s">
        <v>336</v>
      </c>
      <c r="S82" s="754" t="s">
        <v>1786</v>
      </c>
    </row>
    <row r="83" spans="2:19" ht="54.75" customHeight="1" x14ac:dyDescent="0.25">
      <c r="B83" s="100"/>
      <c r="C83" s="110" t="s">
        <v>473</v>
      </c>
      <c r="D83" s="110" t="s">
        <v>473</v>
      </c>
      <c r="E83" s="119">
        <v>896000</v>
      </c>
      <c r="F83" s="124">
        <v>1</v>
      </c>
      <c r="G83" s="99" t="s">
        <v>136</v>
      </c>
      <c r="H83" s="104">
        <v>42795</v>
      </c>
      <c r="I83" s="101" t="s">
        <v>333</v>
      </c>
      <c r="J83" s="101" t="s">
        <v>57</v>
      </c>
      <c r="K83" s="183" t="s">
        <v>757</v>
      </c>
      <c r="L83" s="99" t="s">
        <v>58</v>
      </c>
      <c r="M83" s="184">
        <f t="shared" si="2"/>
        <v>896000</v>
      </c>
      <c r="N83" s="184">
        <f t="shared" si="3"/>
        <v>896000</v>
      </c>
      <c r="O83" s="105" t="s">
        <v>334</v>
      </c>
      <c r="P83" s="105" t="s">
        <v>59</v>
      </c>
      <c r="Q83" s="106" t="s">
        <v>335</v>
      </c>
      <c r="R83" s="107" t="s">
        <v>336</v>
      </c>
      <c r="S83" s="754" t="s">
        <v>1786</v>
      </c>
    </row>
    <row r="84" spans="2:19" ht="54.75" customHeight="1" x14ac:dyDescent="0.25">
      <c r="B84" s="100"/>
      <c r="C84" s="110" t="s">
        <v>474</v>
      </c>
      <c r="D84" s="110" t="s">
        <v>474</v>
      </c>
      <c r="E84" s="119">
        <v>548000</v>
      </c>
      <c r="F84" s="124">
        <v>2</v>
      </c>
      <c r="G84" s="99" t="s">
        <v>136</v>
      </c>
      <c r="H84" s="104">
        <v>42795</v>
      </c>
      <c r="I84" s="101" t="s">
        <v>333</v>
      </c>
      <c r="J84" s="101" t="s">
        <v>57</v>
      </c>
      <c r="K84" s="183" t="s">
        <v>757</v>
      </c>
      <c r="L84" s="99" t="s">
        <v>58</v>
      </c>
      <c r="M84" s="184">
        <f t="shared" si="2"/>
        <v>1096000</v>
      </c>
      <c r="N84" s="184">
        <f t="shared" si="3"/>
        <v>1096000</v>
      </c>
      <c r="O84" s="105" t="s">
        <v>334</v>
      </c>
      <c r="P84" s="105" t="s">
        <v>59</v>
      </c>
      <c r="Q84" s="106" t="s">
        <v>335</v>
      </c>
      <c r="R84" s="107" t="s">
        <v>336</v>
      </c>
      <c r="S84" s="754" t="s">
        <v>1786</v>
      </c>
    </row>
    <row r="85" spans="2:19" ht="54.75" customHeight="1" x14ac:dyDescent="0.25">
      <c r="B85" s="100"/>
      <c r="C85" s="110" t="s">
        <v>475</v>
      </c>
      <c r="D85" s="110" t="s">
        <v>476</v>
      </c>
      <c r="E85" s="119">
        <v>191000</v>
      </c>
      <c r="F85" s="124">
        <v>5</v>
      </c>
      <c r="G85" s="99" t="s">
        <v>136</v>
      </c>
      <c r="H85" s="104">
        <v>42795</v>
      </c>
      <c r="I85" s="101" t="s">
        <v>333</v>
      </c>
      <c r="J85" s="101" t="s">
        <v>57</v>
      </c>
      <c r="K85" s="183" t="s">
        <v>757</v>
      </c>
      <c r="L85" s="99" t="s">
        <v>58</v>
      </c>
      <c r="M85" s="184">
        <f t="shared" si="2"/>
        <v>955000</v>
      </c>
      <c r="N85" s="184">
        <f t="shared" si="3"/>
        <v>955000</v>
      </c>
      <c r="O85" s="105" t="s">
        <v>334</v>
      </c>
      <c r="P85" s="105" t="s">
        <v>59</v>
      </c>
      <c r="Q85" s="106" t="s">
        <v>335</v>
      </c>
      <c r="R85" s="107" t="s">
        <v>336</v>
      </c>
      <c r="S85" s="754" t="s">
        <v>1786</v>
      </c>
    </row>
    <row r="86" spans="2:19" ht="54.75" customHeight="1" x14ac:dyDescent="0.25">
      <c r="B86" s="820"/>
      <c r="C86" s="110" t="s">
        <v>477</v>
      </c>
      <c r="D86" s="110" t="s">
        <v>476</v>
      </c>
      <c r="E86" s="119">
        <v>199000</v>
      </c>
      <c r="F86" s="124">
        <v>5</v>
      </c>
      <c r="G86" s="99" t="s">
        <v>136</v>
      </c>
      <c r="H86" s="104">
        <v>42795</v>
      </c>
      <c r="I86" s="101" t="s">
        <v>333</v>
      </c>
      <c r="J86" s="101" t="s">
        <v>57</v>
      </c>
      <c r="K86" s="183" t="s">
        <v>757</v>
      </c>
      <c r="L86" s="99" t="s">
        <v>58</v>
      </c>
      <c r="M86" s="184">
        <f t="shared" si="2"/>
        <v>995000</v>
      </c>
      <c r="N86" s="184">
        <f t="shared" si="3"/>
        <v>995000</v>
      </c>
      <c r="O86" s="105" t="s">
        <v>334</v>
      </c>
      <c r="P86" s="105" t="s">
        <v>59</v>
      </c>
      <c r="Q86" s="106" t="s">
        <v>335</v>
      </c>
      <c r="R86" s="107" t="s">
        <v>336</v>
      </c>
      <c r="S86" s="754" t="s">
        <v>1786</v>
      </c>
    </row>
    <row r="87" spans="2:19" ht="54.75" customHeight="1" x14ac:dyDescent="0.25">
      <c r="B87" s="100"/>
      <c r="C87" s="110" t="s">
        <v>478</v>
      </c>
      <c r="D87" s="110" t="s">
        <v>478</v>
      </c>
      <c r="E87" s="119">
        <v>152000</v>
      </c>
      <c r="F87" s="124">
        <v>6</v>
      </c>
      <c r="G87" s="99" t="s">
        <v>136</v>
      </c>
      <c r="H87" s="104">
        <v>42795</v>
      </c>
      <c r="I87" s="101" t="s">
        <v>333</v>
      </c>
      <c r="J87" s="101" t="s">
        <v>57</v>
      </c>
      <c r="K87" s="183" t="s">
        <v>757</v>
      </c>
      <c r="L87" s="99" t="s">
        <v>58</v>
      </c>
      <c r="M87" s="184">
        <f t="shared" si="2"/>
        <v>912000</v>
      </c>
      <c r="N87" s="184">
        <f t="shared" si="3"/>
        <v>912000</v>
      </c>
      <c r="O87" s="105" t="s">
        <v>334</v>
      </c>
      <c r="P87" s="105" t="s">
        <v>59</v>
      </c>
      <c r="Q87" s="106" t="s">
        <v>335</v>
      </c>
      <c r="R87" s="107" t="s">
        <v>336</v>
      </c>
      <c r="S87" s="754" t="s">
        <v>1799</v>
      </c>
    </row>
    <row r="88" spans="2:19" ht="54.75" customHeight="1" x14ac:dyDescent="0.25">
      <c r="B88" s="100"/>
      <c r="C88" s="110" t="s">
        <v>479</v>
      </c>
      <c r="D88" s="110" t="s">
        <v>479</v>
      </c>
      <c r="E88" s="119">
        <v>135000</v>
      </c>
      <c r="F88" s="124">
        <v>2</v>
      </c>
      <c r="G88" s="99" t="s">
        <v>136</v>
      </c>
      <c r="H88" s="104">
        <v>42795</v>
      </c>
      <c r="I88" s="101" t="s">
        <v>333</v>
      </c>
      <c r="J88" s="101" t="s">
        <v>57</v>
      </c>
      <c r="K88" s="183" t="s">
        <v>757</v>
      </c>
      <c r="L88" s="99" t="s">
        <v>58</v>
      </c>
      <c r="M88" s="184">
        <f t="shared" si="2"/>
        <v>270000</v>
      </c>
      <c r="N88" s="184">
        <f t="shared" si="3"/>
        <v>270000</v>
      </c>
      <c r="O88" s="105" t="s">
        <v>334</v>
      </c>
      <c r="P88" s="105" t="s">
        <v>59</v>
      </c>
      <c r="Q88" s="106" t="s">
        <v>335</v>
      </c>
      <c r="R88" s="107" t="s">
        <v>336</v>
      </c>
      <c r="S88" s="754" t="s">
        <v>1797</v>
      </c>
    </row>
    <row r="89" spans="2:19" ht="54.75" customHeight="1" x14ac:dyDescent="0.25">
      <c r="B89" s="100"/>
      <c r="C89" s="110" t="s">
        <v>480</v>
      </c>
      <c r="D89" s="110" t="s">
        <v>480</v>
      </c>
      <c r="E89" s="119">
        <v>159000</v>
      </c>
      <c r="F89" s="124">
        <v>20</v>
      </c>
      <c r="G89" s="99" t="s">
        <v>136</v>
      </c>
      <c r="H89" s="104">
        <v>42795</v>
      </c>
      <c r="I89" s="101" t="s">
        <v>333</v>
      </c>
      <c r="J89" s="101" t="s">
        <v>57</v>
      </c>
      <c r="K89" s="183" t="s">
        <v>757</v>
      </c>
      <c r="L89" s="99" t="s">
        <v>58</v>
      </c>
      <c r="M89" s="184">
        <f t="shared" si="2"/>
        <v>3180000</v>
      </c>
      <c r="N89" s="184">
        <f t="shared" si="3"/>
        <v>3180000</v>
      </c>
      <c r="O89" s="105" t="s">
        <v>334</v>
      </c>
      <c r="P89" s="105" t="s">
        <v>59</v>
      </c>
      <c r="Q89" s="106" t="s">
        <v>335</v>
      </c>
      <c r="R89" s="107" t="s">
        <v>336</v>
      </c>
      <c r="S89" s="754" t="s">
        <v>1799</v>
      </c>
    </row>
    <row r="90" spans="2:19" ht="54.75" customHeight="1" x14ac:dyDescent="0.25">
      <c r="B90" s="100"/>
      <c r="C90" s="110" t="s">
        <v>481</v>
      </c>
      <c r="D90" s="110" t="s">
        <v>481</v>
      </c>
      <c r="E90" s="119">
        <v>284000</v>
      </c>
      <c r="F90" s="124">
        <v>20</v>
      </c>
      <c r="G90" s="99" t="s">
        <v>136</v>
      </c>
      <c r="H90" s="104">
        <v>42795</v>
      </c>
      <c r="I90" s="101" t="s">
        <v>333</v>
      </c>
      <c r="J90" s="101" t="s">
        <v>57</v>
      </c>
      <c r="K90" s="183" t="s">
        <v>757</v>
      </c>
      <c r="L90" s="99" t="s">
        <v>58</v>
      </c>
      <c r="M90" s="184">
        <f t="shared" si="2"/>
        <v>5680000</v>
      </c>
      <c r="N90" s="184">
        <f t="shared" si="3"/>
        <v>5680000</v>
      </c>
      <c r="O90" s="105" t="s">
        <v>334</v>
      </c>
      <c r="P90" s="105" t="s">
        <v>59</v>
      </c>
      <c r="Q90" s="106" t="s">
        <v>335</v>
      </c>
      <c r="R90" s="107" t="s">
        <v>336</v>
      </c>
      <c r="S90" s="754" t="s">
        <v>1799</v>
      </c>
    </row>
    <row r="91" spans="2:19" ht="54.75" customHeight="1" x14ac:dyDescent="0.25">
      <c r="B91" s="100"/>
      <c r="C91" s="110" t="s">
        <v>482</v>
      </c>
      <c r="D91" s="110" t="s">
        <v>482</v>
      </c>
      <c r="E91" s="119">
        <v>316000</v>
      </c>
      <c r="F91" s="124">
        <v>2</v>
      </c>
      <c r="G91" s="99" t="s">
        <v>136</v>
      </c>
      <c r="H91" s="104">
        <v>42795</v>
      </c>
      <c r="I91" s="101" t="s">
        <v>333</v>
      </c>
      <c r="J91" s="101" t="s">
        <v>57</v>
      </c>
      <c r="K91" s="183" t="s">
        <v>757</v>
      </c>
      <c r="L91" s="99" t="s">
        <v>58</v>
      </c>
      <c r="M91" s="184">
        <f t="shared" si="2"/>
        <v>632000</v>
      </c>
      <c r="N91" s="184">
        <f t="shared" si="3"/>
        <v>632000</v>
      </c>
      <c r="O91" s="105" t="s">
        <v>334</v>
      </c>
      <c r="P91" s="105" t="s">
        <v>59</v>
      </c>
      <c r="Q91" s="106" t="s">
        <v>335</v>
      </c>
      <c r="R91" s="107" t="s">
        <v>336</v>
      </c>
      <c r="S91" s="754" t="s">
        <v>1799</v>
      </c>
    </row>
    <row r="92" spans="2:19" ht="54.75" customHeight="1" x14ac:dyDescent="0.25">
      <c r="B92" s="100"/>
      <c r="C92" s="110" t="s">
        <v>483</v>
      </c>
      <c r="D92" s="110" t="s">
        <v>483</v>
      </c>
      <c r="E92" s="119">
        <v>1152000</v>
      </c>
      <c r="F92" s="124">
        <v>2</v>
      </c>
      <c r="G92" s="99" t="s">
        <v>136</v>
      </c>
      <c r="H92" s="104">
        <v>42795</v>
      </c>
      <c r="I92" s="101" t="s">
        <v>333</v>
      </c>
      <c r="J92" s="101" t="s">
        <v>57</v>
      </c>
      <c r="K92" s="183" t="s">
        <v>757</v>
      </c>
      <c r="L92" s="99" t="s">
        <v>58</v>
      </c>
      <c r="M92" s="184">
        <f t="shared" si="2"/>
        <v>2304000</v>
      </c>
      <c r="N92" s="184">
        <f t="shared" si="3"/>
        <v>2304000</v>
      </c>
      <c r="O92" s="105" t="s">
        <v>334</v>
      </c>
      <c r="P92" s="105" t="s">
        <v>59</v>
      </c>
      <c r="Q92" s="106" t="s">
        <v>335</v>
      </c>
      <c r="R92" s="107" t="s">
        <v>336</v>
      </c>
      <c r="S92" s="754" t="s">
        <v>1799</v>
      </c>
    </row>
    <row r="93" spans="2:19" ht="54.75" customHeight="1" x14ac:dyDescent="0.25">
      <c r="B93" s="661"/>
      <c r="C93" s="641" t="s">
        <v>484</v>
      </c>
      <c r="D93" s="641" t="s">
        <v>484</v>
      </c>
      <c r="E93" s="780">
        <v>121000</v>
      </c>
      <c r="F93" s="643">
        <v>50</v>
      </c>
      <c r="G93" s="644" t="s">
        <v>136</v>
      </c>
      <c r="H93" s="645">
        <v>42795</v>
      </c>
      <c r="I93" s="640" t="s">
        <v>333</v>
      </c>
      <c r="J93" s="640" t="s">
        <v>57</v>
      </c>
      <c r="K93" s="646" t="s">
        <v>757</v>
      </c>
      <c r="L93" s="644" t="s">
        <v>58</v>
      </c>
      <c r="M93" s="647">
        <f t="shared" si="2"/>
        <v>6050000</v>
      </c>
      <c r="N93" s="647">
        <f t="shared" si="3"/>
        <v>6050000</v>
      </c>
      <c r="O93" s="648" t="s">
        <v>334</v>
      </c>
      <c r="P93" s="648" t="s">
        <v>59</v>
      </c>
      <c r="Q93" s="649" t="s">
        <v>335</v>
      </c>
      <c r="R93" s="650" t="s">
        <v>336</v>
      </c>
      <c r="S93" s="784" t="s">
        <v>1800</v>
      </c>
    </row>
    <row r="94" spans="2:19" ht="54.75" customHeight="1" x14ac:dyDescent="0.25">
      <c r="B94" s="100"/>
      <c r="C94" s="110" t="s">
        <v>485</v>
      </c>
      <c r="D94" s="110" t="s">
        <v>485</v>
      </c>
      <c r="E94" s="119">
        <v>180000</v>
      </c>
      <c r="F94" s="124">
        <v>5</v>
      </c>
      <c r="G94" s="99" t="s">
        <v>136</v>
      </c>
      <c r="H94" s="104">
        <v>42795</v>
      </c>
      <c r="I94" s="101" t="s">
        <v>333</v>
      </c>
      <c r="J94" s="101" t="s">
        <v>57</v>
      </c>
      <c r="K94" s="183" t="s">
        <v>757</v>
      </c>
      <c r="L94" s="99" t="s">
        <v>58</v>
      </c>
      <c r="M94" s="184">
        <f t="shared" si="2"/>
        <v>900000</v>
      </c>
      <c r="N94" s="184">
        <f t="shared" si="3"/>
        <v>900000</v>
      </c>
      <c r="O94" s="105" t="s">
        <v>334</v>
      </c>
      <c r="P94" s="105" t="s">
        <v>59</v>
      </c>
      <c r="Q94" s="106" t="s">
        <v>335</v>
      </c>
      <c r="R94" s="107" t="s">
        <v>336</v>
      </c>
      <c r="S94" s="754" t="s">
        <v>1801</v>
      </c>
    </row>
    <row r="95" spans="2:19" ht="116.25" customHeight="1" x14ac:dyDescent="0.25">
      <c r="B95" s="100"/>
      <c r="C95" s="110" t="s">
        <v>486</v>
      </c>
      <c r="D95" s="110" t="s">
        <v>486</v>
      </c>
      <c r="E95" s="119">
        <v>228000</v>
      </c>
      <c r="F95" s="124">
        <v>20</v>
      </c>
      <c r="G95" s="99" t="s">
        <v>136</v>
      </c>
      <c r="H95" s="104">
        <v>42795</v>
      </c>
      <c r="I95" s="101" t="s">
        <v>333</v>
      </c>
      <c r="J95" s="101" t="s">
        <v>57</v>
      </c>
      <c r="K95" s="183" t="s">
        <v>757</v>
      </c>
      <c r="L95" s="99" t="s">
        <v>58</v>
      </c>
      <c r="M95" s="184">
        <f t="shared" si="2"/>
        <v>4560000</v>
      </c>
      <c r="N95" s="184">
        <f t="shared" si="3"/>
        <v>4560000</v>
      </c>
      <c r="O95" s="105" t="s">
        <v>334</v>
      </c>
      <c r="P95" s="105" t="s">
        <v>59</v>
      </c>
      <c r="Q95" s="106" t="s">
        <v>335</v>
      </c>
      <c r="R95" s="107" t="s">
        <v>336</v>
      </c>
      <c r="S95" s="754" t="s">
        <v>1801</v>
      </c>
    </row>
    <row r="96" spans="2:19" ht="54.75" customHeight="1" x14ac:dyDescent="0.25">
      <c r="B96" s="100"/>
      <c r="C96" s="110" t="s">
        <v>487</v>
      </c>
      <c r="D96" s="110" t="s">
        <v>487</v>
      </c>
      <c r="E96" s="119">
        <v>192000</v>
      </c>
      <c r="F96" s="124">
        <v>20</v>
      </c>
      <c r="G96" s="99" t="s">
        <v>136</v>
      </c>
      <c r="H96" s="104">
        <v>42795</v>
      </c>
      <c r="I96" s="101" t="s">
        <v>333</v>
      </c>
      <c r="J96" s="101" t="s">
        <v>57</v>
      </c>
      <c r="K96" s="183" t="s">
        <v>757</v>
      </c>
      <c r="L96" s="99" t="s">
        <v>58</v>
      </c>
      <c r="M96" s="184">
        <f t="shared" si="2"/>
        <v>3840000</v>
      </c>
      <c r="N96" s="184">
        <f t="shared" si="3"/>
        <v>3840000</v>
      </c>
      <c r="O96" s="105" t="s">
        <v>334</v>
      </c>
      <c r="P96" s="105" t="s">
        <v>59</v>
      </c>
      <c r="Q96" s="106" t="s">
        <v>335</v>
      </c>
      <c r="R96" s="107" t="s">
        <v>336</v>
      </c>
      <c r="S96" s="754" t="s">
        <v>1801</v>
      </c>
    </row>
    <row r="97" spans="2:19" ht="54.75" customHeight="1" x14ac:dyDescent="0.25">
      <c r="B97" s="661"/>
      <c r="C97" s="641" t="s">
        <v>488</v>
      </c>
      <c r="D97" s="641" t="s">
        <v>488</v>
      </c>
      <c r="E97" s="780">
        <v>118600</v>
      </c>
      <c r="F97" s="643">
        <v>50</v>
      </c>
      <c r="G97" s="644" t="s">
        <v>136</v>
      </c>
      <c r="H97" s="645">
        <v>42795</v>
      </c>
      <c r="I97" s="640" t="s">
        <v>333</v>
      </c>
      <c r="J97" s="640" t="s">
        <v>57</v>
      </c>
      <c r="K97" s="646" t="s">
        <v>757</v>
      </c>
      <c r="L97" s="644" t="s">
        <v>58</v>
      </c>
      <c r="M97" s="647">
        <f t="shared" si="2"/>
        <v>5930000</v>
      </c>
      <c r="N97" s="647">
        <f t="shared" si="3"/>
        <v>5930000</v>
      </c>
      <c r="O97" s="648" t="s">
        <v>334</v>
      </c>
      <c r="P97" s="648" t="s">
        <v>59</v>
      </c>
      <c r="Q97" s="649" t="s">
        <v>335</v>
      </c>
      <c r="R97" s="650" t="s">
        <v>336</v>
      </c>
      <c r="S97" s="784" t="s">
        <v>1802</v>
      </c>
    </row>
    <row r="98" spans="2:19" ht="54.75" customHeight="1" x14ac:dyDescent="0.25">
      <c r="B98" s="100"/>
      <c r="C98" s="110" t="s">
        <v>489</v>
      </c>
      <c r="D98" s="110" t="s">
        <v>489</v>
      </c>
      <c r="E98" s="119">
        <v>279000</v>
      </c>
      <c r="F98" s="124">
        <v>2</v>
      </c>
      <c r="G98" s="99" t="s">
        <v>136</v>
      </c>
      <c r="H98" s="104">
        <v>42795</v>
      </c>
      <c r="I98" s="101" t="s">
        <v>333</v>
      </c>
      <c r="J98" s="101" t="s">
        <v>57</v>
      </c>
      <c r="K98" s="183" t="s">
        <v>757</v>
      </c>
      <c r="L98" s="99" t="s">
        <v>58</v>
      </c>
      <c r="M98" s="184">
        <f t="shared" si="2"/>
        <v>558000</v>
      </c>
      <c r="N98" s="184">
        <f t="shared" si="3"/>
        <v>558000</v>
      </c>
      <c r="O98" s="105" t="s">
        <v>334</v>
      </c>
      <c r="P98" s="105" t="s">
        <v>59</v>
      </c>
      <c r="Q98" s="106" t="s">
        <v>335</v>
      </c>
      <c r="R98" s="107" t="s">
        <v>336</v>
      </c>
      <c r="S98" s="754" t="s">
        <v>1799</v>
      </c>
    </row>
    <row r="99" spans="2:19" ht="54.75" customHeight="1" x14ac:dyDescent="0.25">
      <c r="B99" s="100"/>
      <c r="C99" s="110" t="s">
        <v>490</v>
      </c>
      <c r="D99" s="110" t="s">
        <v>490</v>
      </c>
      <c r="E99" s="119">
        <v>52000</v>
      </c>
      <c r="F99" s="124">
        <v>30</v>
      </c>
      <c r="G99" s="99" t="s">
        <v>136</v>
      </c>
      <c r="H99" s="104">
        <v>42795</v>
      </c>
      <c r="I99" s="101" t="s">
        <v>333</v>
      </c>
      <c r="J99" s="101" t="s">
        <v>57</v>
      </c>
      <c r="K99" s="183" t="s">
        <v>757</v>
      </c>
      <c r="L99" s="99" t="s">
        <v>58</v>
      </c>
      <c r="M99" s="184">
        <f t="shared" si="2"/>
        <v>1560000</v>
      </c>
      <c r="N99" s="184">
        <f t="shared" si="3"/>
        <v>1560000</v>
      </c>
      <c r="O99" s="105" t="s">
        <v>334</v>
      </c>
      <c r="P99" s="105" t="s">
        <v>59</v>
      </c>
      <c r="Q99" s="106" t="s">
        <v>335</v>
      </c>
      <c r="R99" s="107" t="s">
        <v>336</v>
      </c>
      <c r="S99" s="754" t="s">
        <v>1799</v>
      </c>
    </row>
    <row r="100" spans="2:19" ht="54.75" customHeight="1" x14ac:dyDescent="0.25">
      <c r="B100" s="100"/>
      <c r="C100" s="110" t="s">
        <v>491</v>
      </c>
      <c r="D100" s="110" t="s">
        <v>491</v>
      </c>
      <c r="E100" s="119">
        <v>492000</v>
      </c>
      <c r="F100" s="124">
        <v>2</v>
      </c>
      <c r="G100" s="99" t="s">
        <v>136</v>
      </c>
      <c r="H100" s="104">
        <v>42795</v>
      </c>
      <c r="I100" s="101" t="s">
        <v>333</v>
      </c>
      <c r="J100" s="101" t="s">
        <v>57</v>
      </c>
      <c r="K100" s="183" t="s">
        <v>757</v>
      </c>
      <c r="L100" s="99" t="s">
        <v>58</v>
      </c>
      <c r="M100" s="184">
        <f t="shared" si="2"/>
        <v>984000</v>
      </c>
      <c r="N100" s="184">
        <f t="shared" si="3"/>
        <v>984000</v>
      </c>
      <c r="O100" s="105" t="s">
        <v>334</v>
      </c>
      <c r="P100" s="105" t="s">
        <v>59</v>
      </c>
      <c r="Q100" s="106" t="s">
        <v>335</v>
      </c>
      <c r="R100" s="107" t="s">
        <v>336</v>
      </c>
      <c r="S100" s="754" t="s">
        <v>1788</v>
      </c>
    </row>
    <row r="101" spans="2:19" ht="54.75" customHeight="1" x14ac:dyDescent="0.25">
      <c r="B101" s="100"/>
      <c r="C101" s="110" t="s">
        <v>492</v>
      </c>
      <c r="D101" s="110" t="s">
        <v>492</v>
      </c>
      <c r="E101" s="119">
        <v>492000</v>
      </c>
      <c r="F101" s="124">
        <v>2</v>
      </c>
      <c r="G101" s="99" t="s">
        <v>136</v>
      </c>
      <c r="H101" s="104">
        <v>42795</v>
      </c>
      <c r="I101" s="101" t="s">
        <v>333</v>
      </c>
      <c r="J101" s="101" t="s">
        <v>57</v>
      </c>
      <c r="K101" s="183" t="s">
        <v>757</v>
      </c>
      <c r="L101" s="99" t="s">
        <v>58</v>
      </c>
      <c r="M101" s="184">
        <f t="shared" si="2"/>
        <v>984000</v>
      </c>
      <c r="N101" s="184">
        <f t="shared" si="3"/>
        <v>984000</v>
      </c>
      <c r="O101" s="105" t="s">
        <v>334</v>
      </c>
      <c r="P101" s="105" t="s">
        <v>59</v>
      </c>
      <c r="Q101" s="106" t="s">
        <v>335</v>
      </c>
      <c r="R101" s="107" t="s">
        <v>336</v>
      </c>
      <c r="S101" s="754" t="s">
        <v>1788</v>
      </c>
    </row>
    <row r="102" spans="2:19" ht="54.75" customHeight="1" x14ac:dyDescent="0.25">
      <c r="B102" s="100"/>
      <c r="C102" s="110" t="s">
        <v>493</v>
      </c>
      <c r="D102" s="110" t="s">
        <v>493</v>
      </c>
      <c r="E102" s="119">
        <v>3205000</v>
      </c>
      <c r="F102" s="124">
        <v>2</v>
      </c>
      <c r="G102" s="99" t="s">
        <v>136</v>
      </c>
      <c r="H102" s="104">
        <v>42795</v>
      </c>
      <c r="I102" s="101" t="s">
        <v>333</v>
      </c>
      <c r="J102" s="101" t="s">
        <v>57</v>
      </c>
      <c r="K102" s="183" t="s">
        <v>757</v>
      </c>
      <c r="L102" s="99" t="s">
        <v>58</v>
      </c>
      <c r="M102" s="184">
        <f t="shared" si="2"/>
        <v>6410000</v>
      </c>
      <c r="N102" s="184">
        <f t="shared" si="3"/>
        <v>6410000</v>
      </c>
      <c r="O102" s="105" t="s">
        <v>334</v>
      </c>
      <c r="P102" s="105" t="s">
        <v>59</v>
      </c>
      <c r="Q102" s="106" t="s">
        <v>335</v>
      </c>
      <c r="R102" s="107" t="s">
        <v>336</v>
      </c>
      <c r="S102" s="783" t="s">
        <v>1803</v>
      </c>
    </row>
    <row r="103" spans="2:19" ht="54.75" customHeight="1" x14ac:dyDescent="0.25">
      <c r="B103" s="100"/>
      <c r="C103" s="110" t="s">
        <v>494</v>
      </c>
      <c r="D103" s="110" t="s">
        <v>494</v>
      </c>
      <c r="E103" s="119">
        <v>3205000</v>
      </c>
      <c r="F103" s="124">
        <v>2</v>
      </c>
      <c r="G103" s="99" t="s">
        <v>136</v>
      </c>
      <c r="H103" s="104">
        <v>42795</v>
      </c>
      <c r="I103" s="101" t="s">
        <v>333</v>
      </c>
      <c r="J103" s="101" t="s">
        <v>57</v>
      </c>
      <c r="K103" s="183" t="s">
        <v>757</v>
      </c>
      <c r="L103" s="99" t="s">
        <v>58</v>
      </c>
      <c r="M103" s="184">
        <f t="shared" si="2"/>
        <v>6410000</v>
      </c>
      <c r="N103" s="184">
        <f t="shared" si="3"/>
        <v>6410000</v>
      </c>
      <c r="O103" s="105" t="s">
        <v>334</v>
      </c>
      <c r="P103" s="105" t="s">
        <v>59</v>
      </c>
      <c r="Q103" s="106" t="s">
        <v>335</v>
      </c>
      <c r="R103" s="107" t="s">
        <v>336</v>
      </c>
      <c r="S103" s="754" t="s">
        <v>1786</v>
      </c>
    </row>
    <row r="104" spans="2:19" ht="54.75" customHeight="1" x14ac:dyDescent="0.25">
      <c r="B104" s="100"/>
      <c r="C104" s="110" t="s">
        <v>495</v>
      </c>
      <c r="D104" s="110" t="s">
        <v>495</v>
      </c>
      <c r="E104" s="119">
        <v>3205000</v>
      </c>
      <c r="F104" s="124">
        <v>2</v>
      </c>
      <c r="G104" s="99" t="s">
        <v>136</v>
      </c>
      <c r="H104" s="104">
        <v>42795</v>
      </c>
      <c r="I104" s="101" t="s">
        <v>333</v>
      </c>
      <c r="J104" s="101" t="s">
        <v>57</v>
      </c>
      <c r="K104" s="183" t="s">
        <v>757</v>
      </c>
      <c r="L104" s="99" t="s">
        <v>58</v>
      </c>
      <c r="M104" s="184">
        <f t="shared" si="2"/>
        <v>6410000</v>
      </c>
      <c r="N104" s="184">
        <f t="shared" si="3"/>
        <v>6410000</v>
      </c>
      <c r="O104" s="105" t="s">
        <v>334</v>
      </c>
      <c r="P104" s="105" t="s">
        <v>59</v>
      </c>
      <c r="Q104" s="106" t="s">
        <v>335</v>
      </c>
      <c r="R104" s="107" t="s">
        <v>336</v>
      </c>
      <c r="S104" s="754" t="s">
        <v>1786</v>
      </c>
    </row>
    <row r="105" spans="2:19" ht="54.75" customHeight="1" x14ac:dyDescent="0.25">
      <c r="B105" s="100"/>
      <c r="C105" s="110" t="s">
        <v>496</v>
      </c>
      <c r="D105" s="110" t="s">
        <v>496</v>
      </c>
      <c r="E105" s="119">
        <v>2998000</v>
      </c>
      <c r="F105" s="124">
        <v>3</v>
      </c>
      <c r="G105" s="99" t="s">
        <v>136</v>
      </c>
      <c r="H105" s="104">
        <v>42795</v>
      </c>
      <c r="I105" s="101" t="s">
        <v>333</v>
      </c>
      <c r="J105" s="101" t="s">
        <v>57</v>
      </c>
      <c r="K105" s="183" t="s">
        <v>757</v>
      </c>
      <c r="L105" s="99" t="s">
        <v>58</v>
      </c>
      <c r="M105" s="184">
        <f t="shared" si="2"/>
        <v>8994000</v>
      </c>
      <c r="N105" s="184">
        <f t="shared" si="3"/>
        <v>8994000</v>
      </c>
      <c r="O105" s="105" t="s">
        <v>334</v>
      </c>
      <c r="P105" s="105" t="s">
        <v>59</v>
      </c>
      <c r="Q105" s="106" t="s">
        <v>335</v>
      </c>
      <c r="R105" s="107" t="s">
        <v>336</v>
      </c>
      <c r="S105" s="754" t="s">
        <v>1804</v>
      </c>
    </row>
    <row r="106" spans="2:19" ht="54.75" customHeight="1" x14ac:dyDescent="0.25">
      <c r="B106" s="100"/>
      <c r="C106" s="110" t="s">
        <v>497</v>
      </c>
      <c r="D106" s="110" t="s">
        <v>497</v>
      </c>
      <c r="E106" s="119">
        <v>214000</v>
      </c>
      <c r="F106" s="124">
        <v>10</v>
      </c>
      <c r="G106" s="99" t="s">
        <v>136</v>
      </c>
      <c r="H106" s="104">
        <v>42795</v>
      </c>
      <c r="I106" s="101" t="s">
        <v>333</v>
      </c>
      <c r="J106" s="101" t="s">
        <v>57</v>
      </c>
      <c r="K106" s="183" t="s">
        <v>757</v>
      </c>
      <c r="L106" s="99" t="s">
        <v>58</v>
      </c>
      <c r="M106" s="184">
        <f t="shared" si="2"/>
        <v>2140000</v>
      </c>
      <c r="N106" s="184">
        <f t="shared" si="3"/>
        <v>2140000</v>
      </c>
      <c r="O106" s="105" t="s">
        <v>334</v>
      </c>
      <c r="P106" s="105" t="s">
        <v>59</v>
      </c>
      <c r="Q106" s="106" t="s">
        <v>335</v>
      </c>
      <c r="R106" s="107" t="s">
        <v>336</v>
      </c>
      <c r="S106" s="754" t="s">
        <v>1799</v>
      </c>
    </row>
    <row r="107" spans="2:19" ht="54.75" customHeight="1" x14ac:dyDescent="0.25">
      <c r="B107" s="100"/>
      <c r="C107" s="110" t="s">
        <v>498</v>
      </c>
      <c r="D107" s="110" t="s">
        <v>498</v>
      </c>
      <c r="E107" s="119">
        <v>362000</v>
      </c>
      <c r="F107" s="124">
        <v>2</v>
      </c>
      <c r="G107" s="99" t="s">
        <v>136</v>
      </c>
      <c r="H107" s="104">
        <v>42795</v>
      </c>
      <c r="I107" s="101" t="s">
        <v>333</v>
      </c>
      <c r="J107" s="101" t="s">
        <v>57</v>
      </c>
      <c r="K107" s="183" t="s">
        <v>757</v>
      </c>
      <c r="L107" s="99" t="s">
        <v>58</v>
      </c>
      <c r="M107" s="184">
        <f t="shared" si="2"/>
        <v>724000</v>
      </c>
      <c r="N107" s="184">
        <f t="shared" si="3"/>
        <v>724000</v>
      </c>
      <c r="O107" s="105" t="s">
        <v>334</v>
      </c>
      <c r="P107" s="105" t="s">
        <v>59</v>
      </c>
      <c r="Q107" s="106" t="s">
        <v>335</v>
      </c>
      <c r="R107" s="107" t="s">
        <v>336</v>
      </c>
      <c r="S107" s="754" t="s">
        <v>1805</v>
      </c>
    </row>
    <row r="108" spans="2:19" ht="54.75" customHeight="1" x14ac:dyDescent="0.25">
      <c r="B108" s="992"/>
      <c r="C108" s="110" t="s">
        <v>499</v>
      </c>
      <c r="D108" s="110" t="s">
        <v>499</v>
      </c>
      <c r="E108" s="119">
        <v>267000</v>
      </c>
      <c r="F108" s="124">
        <v>5</v>
      </c>
      <c r="G108" s="99" t="s">
        <v>136</v>
      </c>
      <c r="H108" s="104">
        <v>42795</v>
      </c>
      <c r="I108" s="101" t="s">
        <v>333</v>
      </c>
      <c r="J108" s="101" t="s">
        <v>57</v>
      </c>
      <c r="K108" s="183" t="s">
        <v>757</v>
      </c>
      <c r="L108" s="99" t="s">
        <v>58</v>
      </c>
      <c r="M108" s="184">
        <f t="shared" si="2"/>
        <v>1335000</v>
      </c>
      <c r="N108" s="184">
        <f t="shared" si="3"/>
        <v>1335000</v>
      </c>
      <c r="O108" s="105" t="s">
        <v>334</v>
      </c>
      <c r="P108" s="105" t="s">
        <v>59</v>
      </c>
      <c r="Q108" s="106" t="s">
        <v>335</v>
      </c>
      <c r="R108" s="107" t="s">
        <v>336</v>
      </c>
      <c r="S108" s="754" t="s">
        <v>1788</v>
      </c>
    </row>
    <row r="109" spans="2:19" ht="54.75" customHeight="1" x14ac:dyDescent="0.25">
      <c r="B109" s="100"/>
      <c r="C109" s="110" t="s">
        <v>500</v>
      </c>
      <c r="D109" s="110" t="s">
        <v>500</v>
      </c>
      <c r="E109" s="119">
        <v>724000</v>
      </c>
      <c r="F109" s="124">
        <v>1</v>
      </c>
      <c r="G109" s="99" t="s">
        <v>136</v>
      </c>
      <c r="H109" s="104">
        <v>42795</v>
      </c>
      <c r="I109" s="101" t="s">
        <v>333</v>
      </c>
      <c r="J109" s="101" t="s">
        <v>57</v>
      </c>
      <c r="K109" s="183" t="s">
        <v>757</v>
      </c>
      <c r="L109" s="99" t="s">
        <v>58</v>
      </c>
      <c r="M109" s="184">
        <f t="shared" si="2"/>
        <v>724000</v>
      </c>
      <c r="N109" s="184">
        <f t="shared" si="3"/>
        <v>724000</v>
      </c>
      <c r="O109" s="105" t="s">
        <v>334</v>
      </c>
      <c r="P109" s="105" t="s">
        <v>59</v>
      </c>
      <c r="Q109" s="106" t="s">
        <v>335</v>
      </c>
      <c r="R109" s="107" t="s">
        <v>336</v>
      </c>
      <c r="S109" s="754" t="s">
        <v>1799</v>
      </c>
    </row>
    <row r="110" spans="2:19" ht="54.75" customHeight="1" x14ac:dyDescent="0.25">
      <c r="B110" s="100"/>
      <c r="C110" s="110" t="s">
        <v>501</v>
      </c>
      <c r="D110" s="110" t="s">
        <v>501</v>
      </c>
      <c r="E110" s="119">
        <v>269000</v>
      </c>
      <c r="F110" s="124">
        <v>10</v>
      </c>
      <c r="G110" s="99" t="s">
        <v>136</v>
      </c>
      <c r="H110" s="104">
        <v>42795</v>
      </c>
      <c r="I110" s="101" t="s">
        <v>333</v>
      </c>
      <c r="J110" s="101" t="s">
        <v>57</v>
      </c>
      <c r="K110" s="183" t="s">
        <v>757</v>
      </c>
      <c r="L110" s="99" t="s">
        <v>58</v>
      </c>
      <c r="M110" s="184">
        <f t="shared" si="2"/>
        <v>2690000</v>
      </c>
      <c r="N110" s="184">
        <f t="shared" si="3"/>
        <v>2690000</v>
      </c>
      <c r="O110" s="105" t="s">
        <v>334</v>
      </c>
      <c r="P110" s="105" t="s">
        <v>59</v>
      </c>
      <c r="Q110" s="106" t="s">
        <v>335</v>
      </c>
      <c r="R110" s="107" t="s">
        <v>336</v>
      </c>
      <c r="S110" s="754" t="s">
        <v>1805</v>
      </c>
    </row>
    <row r="111" spans="2:19" ht="54.75" customHeight="1" x14ac:dyDescent="0.25">
      <c r="B111" s="100"/>
      <c r="C111" s="110" t="s">
        <v>502</v>
      </c>
      <c r="D111" s="110" t="s">
        <v>502</v>
      </c>
      <c r="E111" s="119">
        <v>250000</v>
      </c>
      <c r="F111" s="124">
        <v>1</v>
      </c>
      <c r="G111" s="99" t="s">
        <v>136</v>
      </c>
      <c r="H111" s="104">
        <v>42795</v>
      </c>
      <c r="I111" s="101" t="s">
        <v>333</v>
      </c>
      <c r="J111" s="101" t="s">
        <v>57</v>
      </c>
      <c r="K111" s="183" t="s">
        <v>757</v>
      </c>
      <c r="L111" s="99" t="s">
        <v>58</v>
      </c>
      <c r="M111" s="184">
        <f t="shared" si="2"/>
        <v>250000</v>
      </c>
      <c r="N111" s="184">
        <f t="shared" si="3"/>
        <v>250000</v>
      </c>
      <c r="O111" s="105" t="s">
        <v>334</v>
      </c>
      <c r="P111" s="105" t="s">
        <v>59</v>
      </c>
      <c r="Q111" s="106" t="s">
        <v>335</v>
      </c>
      <c r="R111" s="107" t="s">
        <v>336</v>
      </c>
      <c r="S111" s="754" t="s">
        <v>1805</v>
      </c>
    </row>
    <row r="112" spans="2:19" ht="54.75" customHeight="1" x14ac:dyDescent="0.25">
      <c r="B112" s="992"/>
      <c r="C112" s="110" t="s">
        <v>503</v>
      </c>
      <c r="D112" s="110" t="s">
        <v>503</v>
      </c>
      <c r="E112" s="119">
        <v>580000</v>
      </c>
      <c r="F112" s="124">
        <v>2</v>
      </c>
      <c r="G112" s="99" t="s">
        <v>136</v>
      </c>
      <c r="H112" s="104">
        <v>42795</v>
      </c>
      <c r="I112" s="101" t="s">
        <v>333</v>
      </c>
      <c r="J112" s="101" t="s">
        <v>57</v>
      </c>
      <c r="K112" s="183" t="s">
        <v>757</v>
      </c>
      <c r="L112" s="99" t="s">
        <v>58</v>
      </c>
      <c r="M112" s="184">
        <f t="shared" si="2"/>
        <v>1160000</v>
      </c>
      <c r="N112" s="184">
        <f t="shared" si="3"/>
        <v>1160000</v>
      </c>
      <c r="O112" s="105" t="s">
        <v>334</v>
      </c>
      <c r="P112" s="105" t="s">
        <v>59</v>
      </c>
      <c r="Q112" s="106" t="s">
        <v>335</v>
      </c>
      <c r="R112" s="107" t="s">
        <v>336</v>
      </c>
      <c r="S112" s="754" t="s">
        <v>1806</v>
      </c>
    </row>
    <row r="113" spans="2:19" ht="54.75" customHeight="1" x14ac:dyDescent="0.25">
      <c r="B113" s="100"/>
      <c r="C113" s="110" t="s">
        <v>504</v>
      </c>
      <c r="D113" s="110" t="s">
        <v>504</v>
      </c>
      <c r="E113" s="119">
        <v>600000</v>
      </c>
      <c r="F113" s="124">
        <v>2</v>
      </c>
      <c r="G113" s="99" t="s">
        <v>136</v>
      </c>
      <c r="H113" s="104">
        <v>42795</v>
      </c>
      <c r="I113" s="101" t="s">
        <v>333</v>
      </c>
      <c r="J113" s="101" t="s">
        <v>57</v>
      </c>
      <c r="K113" s="183" t="s">
        <v>757</v>
      </c>
      <c r="L113" s="99" t="s">
        <v>58</v>
      </c>
      <c r="M113" s="184">
        <f t="shared" si="2"/>
        <v>1200000</v>
      </c>
      <c r="N113" s="184">
        <f t="shared" si="3"/>
        <v>1200000</v>
      </c>
      <c r="O113" s="105" t="s">
        <v>334</v>
      </c>
      <c r="P113" s="105" t="s">
        <v>59</v>
      </c>
      <c r="Q113" s="106" t="s">
        <v>335</v>
      </c>
      <c r="R113" s="107" t="s">
        <v>336</v>
      </c>
      <c r="S113" s="754" t="s">
        <v>1806</v>
      </c>
    </row>
    <row r="114" spans="2:19" ht="54.75" customHeight="1" x14ac:dyDescent="0.25">
      <c r="B114" s="100"/>
      <c r="C114" s="110" t="s">
        <v>505</v>
      </c>
      <c r="D114" s="110" t="s">
        <v>505</v>
      </c>
      <c r="E114" s="119">
        <v>530000</v>
      </c>
      <c r="F114" s="124">
        <v>5</v>
      </c>
      <c r="G114" s="99" t="s">
        <v>136</v>
      </c>
      <c r="H114" s="104">
        <v>42795</v>
      </c>
      <c r="I114" s="101" t="s">
        <v>333</v>
      </c>
      <c r="J114" s="101" t="s">
        <v>57</v>
      </c>
      <c r="K114" s="183" t="s">
        <v>757</v>
      </c>
      <c r="L114" s="99" t="s">
        <v>58</v>
      </c>
      <c r="M114" s="184">
        <f t="shared" si="2"/>
        <v>2650000</v>
      </c>
      <c r="N114" s="184">
        <f t="shared" si="3"/>
        <v>2650000</v>
      </c>
      <c r="O114" s="105" t="s">
        <v>334</v>
      </c>
      <c r="P114" s="105" t="s">
        <v>59</v>
      </c>
      <c r="Q114" s="106" t="s">
        <v>335</v>
      </c>
      <c r="R114" s="107" t="s">
        <v>336</v>
      </c>
      <c r="S114" s="754" t="s">
        <v>1806</v>
      </c>
    </row>
    <row r="115" spans="2:19" ht="54.75" customHeight="1" x14ac:dyDescent="0.25">
      <c r="B115" s="100"/>
      <c r="C115" s="110" t="s">
        <v>506</v>
      </c>
      <c r="D115" s="110" t="s">
        <v>506</v>
      </c>
      <c r="E115" s="119">
        <v>403000</v>
      </c>
      <c r="F115" s="124">
        <v>2</v>
      </c>
      <c r="G115" s="99" t="s">
        <v>136</v>
      </c>
      <c r="H115" s="104">
        <v>42795</v>
      </c>
      <c r="I115" s="101" t="s">
        <v>333</v>
      </c>
      <c r="J115" s="101" t="s">
        <v>57</v>
      </c>
      <c r="K115" s="183" t="s">
        <v>757</v>
      </c>
      <c r="L115" s="99" t="s">
        <v>58</v>
      </c>
      <c r="M115" s="184">
        <f t="shared" si="2"/>
        <v>806000</v>
      </c>
      <c r="N115" s="184">
        <f t="shared" si="3"/>
        <v>806000</v>
      </c>
      <c r="O115" s="105" t="s">
        <v>334</v>
      </c>
      <c r="P115" s="105" t="s">
        <v>59</v>
      </c>
      <c r="Q115" s="106" t="s">
        <v>335</v>
      </c>
      <c r="R115" s="107" t="s">
        <v>336</v>
      </c>
      <c r="S115" s="754" t="s">
        <v>1806</v>
      </c>
    </row>
    <row r="116" spans="2:19" ht="54.75" customHeight="1" x14ac:dyDescent="0.25">
      <c r="B116" s="100"/>
      <c r="C116" s="110" t="s">
        <v>507</v>
      </c>
      <c r="D116" s="110" t="s">
        <v>508</v>
      </c>
      <c r="E116" s="119">
        <v>355000</v>
      </c>
      <c r="F116" s="124">
        <v>2</v>
      </c>
      <c r="G116" s="99" t="s">
        <v>136</v>
      </c>
      <c r="H116" s="104">
        <v>42795</v>
      </c>
      <c r="I116" s="101" t="s">
        <v>333</v>
      </c>
      <c r="J116" s="101" t="s">
        <v>57</v>
      </c>
      <c r="K116" s="183" t="s">
        <v>757</v>
      </c>
      <c r="L116" s="99" t="s">
        <v>58</v>
      </c>
      <c r="M116" s="184">
        <f t="shared" si="2"/>
        <v>710000</v>
      </c>
      <c r="N116" s="184">
        <f t="shared" si="3"/>
        <v>710000</v>
      </c>
      <c r="O116" s="105" t="s">
        <v>334</v>
      </c>
      <c r="P116" s="105" t="s">
        <v>59</v>
      </c>
      <c r="Q116" s="106" t="s">
        <v>335</v>
      </c>
      <c r="R116" s="107" t="s">
        <v>336</v>
      </c>
      <c r="S116" s="754" t="s">
        <v>1807</v>
      </c>
    </row>
    <row r="117" spans="2:19" ht="54.75" customHeight="1" x14ac:dyDescent="0.25">
      <c r="B117" s="100"/>
      <c r="C117" s="110" t="s">
        <v>509</v>
      </c>
      <c r="D117" s="110" t="s">
        <v>509</v>
      </c>
      <c r="E117" s="119">
        <v>2176000</v>
      </c>
      <c r="F117" s="124">
        <v>1</v>
      </c>
      <c r="G117" s="99" t="s">
        <v>136</v>
      </c>
      <c r="H117" s="104">
        <v>42795</v>
      </c>
      <c r="I117" s="101" t="s">
        <v>333</v>
      </c>
      <c r="J117" s="101" t="s">
        <v>57</v>
      </c>
      <c r="K117" s="183" t="s">
        <v>757</v>
      </c>
      <c r="L117" s="99" t="s">
        <v>58</v>
      </c>
      <c r="M117" s="184">
        <f t="shared" si="2"/>
        <v>2176000</v>
      </c>
      <c r="N117" s="184">
        <f t="shared" si="3"/>
        <v>2176000</v>
      </c>
      <c r="O117" s="105" t="s">
        <v>334</v>
      </c>
      <c r="P117" s="105" t="s">
        <v>59</v>
      </c>
      <c r="Q117" s="106" t="s">
        <v>335</v>
      </c>
      <c r="R117" s="107" t="s">
        <v>336</v>
      </c>
      <c r="S117" s="754" t="s">
        <v>1806</v>
      </c>
    </row>
    <row r="118" spans="2:19" ht="54.75" customHeight="1" x14ac:dyDescent="0.25">
      <c r="B118" s="100"/>
      <c r="C118" s="110" t="s">
        <v>510</v>
      </c>
      <c r="D118" s="110" t="s">
        <v>510</v>
      </c>
      <c r="E118" s="119">
        <v>1390000</v>
      </c>
      <c r="F118" s="124">
        <v>1</v>
      </c>
      <c r="G118" s="99" t="s">
        <v>136</v>
      </c>
      <c r="H118" s="104">
        <v>42795</v>
      </c>
      <c r="I118" s="101" t="s">
        <v>333</v>
      </c>
      <c r="J118" s="101" t="s">
        <v>57</v>
      </c>
      <c r="K118" s="183" t="s">
        <v>757</v>
      </c>
      <c r="L118" s="99" t="s">
        <v>58</v>
      </c>
      <c r="M118" s="184">
        <f t="shared" si="2"/>
        <v>1390000</v>
      </c>
      <c r="N118" s="184">
        <f t="shared" si="3"/>
        <v>1390000</v>
      </c>
      <c r="O118" s="105" t="s">
        <v>334</v>
      </c>
      <c r="P118" s="105" t="s">
        <v>59</v>
      </c>
      <c r="Q118" s="106" t="s">
        <v>335</v>
      </c>
      <c r="R118" s="107" t="s">
        <v>336</v>
      </c>
      <c r="S118" s="754" t="s">
        <v>1807</v>
      </c>
    </row>
    <row r="119" spans="2:19" ht="54.75" customHeight="1" x14ac:dyDescent="0.25">
      <c r="B119" s="100"/>
      <c r="C119" s="110" t="s">
        <v>511</v>
      </c>
      <c r="D119" s="110" t="s">
        <v>511</v>
      </c>
      <c r="E119" s="119">
        <v>160000</v>
      </c>
      <c r="F119" s="124">
        <v>2</v>
      </c>
      <c r="G119" s="99" t="s">
        <v>136</v>
      </c>
      <c r="H119" s="104">
        <v>42795</v>
      </c>
      <c r="I119" s="101" t="s">
        <v>333</v>
      </c>
      <c r="J119" s="101" t="s">
        <v>57</v>
      </c>
      <c r="K119" s="183" t="s">
        <v>757</v>
      </c>
      <c r="L119" s="99" t="s">
        <v>58</v>
      </c>
      <c r="M119" s="184">
        <f t="shared" si="2"/>
        <v>320000</v>
      </c>
      <c r="N119" s="184">
        <f t="shared" si="3"/>
        <v>320000</v>
      </c>
      <c r="O119" s="105" t="s">
        <v>334</v>
      </c>
      <c r="P119" s="105" t="s">
        <v>59</v>
      </c>
      <c r="Q119" s="106" t="s">
        <v>335</v>
      </c>
      <c r="R119" s="107" t="s">
        <v>336</v>
      </c>
      <c r="S119" s="754" t="s">
        <v>1808</v>
      </c>
    </row>
    <row r="120" spans="2:19" ht="60.75" customHeight="1" x14ac:dyDescent="0.25">
      <c r="B120" s="820"/>
      <c r="C120" s="110" t="s">
        <v>512</v>
      </c>
      <c r="D120" s="110" t="s">
        <v>512</v>
      </c>
      <c r="E120" s="119">
        <v>141000</v>
      </c>
      <c r="F120" s="124">
        <v>4</v>
      </c>
      <c r="G120" s="99" t="s">
        <v>136</v>
      </c>
      <c r="H120" s="104">
        <v>42795</v>
      </c>
      <c r="I120" s="101" t="s">
        <v>333</v>
      </c>
      <c r="J120" s="101" t="s">
        <v>57</v>
      </c>
      <c r="K120" s="183" t="s">
        <v>757</v>
      </c>
      <c r="L120" s="99" t="s">
        <v>58</v>
      </c>
      <c r="M120" s="184">
        <f t="shared" si="2"/>
        <v>564000</v>
      </c>
      <c r="N120" s="184">
        <f t="shared" si="3"/>
        <v>564000</v>
      </c>
      <c r="O120" s="105" t="s">
        <v>334</v>
      </c>
      <c r="P120" s="105" t="s">
        <v>59</v>
      </c>
      <c r="Q120" s="106" t="s">
        <v>335</v>
      </c>
      <c r="R120" s="107" t="s">
        <v>336</v>
      </c>
      <c r="S120" s="754" t="s">
        <v>1809</v>
      </c>
    </row>
    <row r="121" spans="2:19" ht="54.75" customHeight="1" x14ac:dyDescent="0.25">
      <c r="B121" s="100"/>
      <c r="C121" s="110" t="s">
        <v>513</v>
      </c>
      <c r="D121" s="110" t="s">
        <v>513</v>
      </c>
      <c r="E121" s="119">
        <v>124000</v>
      </c>
      <c r="F121" s="124">
        <v>4</v>
      </c>
      <c r="G121" s="99" t="s">
        <v>136</v>
      </c>
      <c r="H121" s="104">
        <v>42795</v>
      </c>
      <c r="I121" s="101" t="s">
        <v>333</v>
      </c>
      <c r="J121" s="101" t="s">
        <v>57</v>
      </c>
      <c r="K121" s="183" t="s">
        <v>757</v>
      </c>
      <c r="L121" s="99" t="s">
        <v>58</v>
      </c>
      <c r="M121" s="184">
        <f t="shared" si="2"/>
        <v>496000</v>
      </c>
      <c r="N121" s="184">
        <f t="shared" si="3"/>
        <v>496000</v>
      </c>
      <c r="O121" s="105" t="s">
        <v>334</v>
      </c>
      <c r="P121" s="105" t="s">
        <v>59</v>
      </c>
      <c r="Q121" s="106" t="s">
        <v>335</v>
      </c>
      <c r="R121" s="107" t="s">
        <v>336</v>
      </c>
      <c r="S121" s="754" t="s">
        <v>1809</v>
      </c>
    </row>
    <row r="122" spans="2:19" ht="54.75" customHeight="1" x14ac:dyDescent="0.25">
      <c r="B122" s="100"/>
      <c r="C122" s="110" t="s">
        <v>514</v>
      </c>
      <c r="D122" s="110" t="s">
        <v>514</v>
      </c>
      <c r="E122" s="119">
        <v>209000</v>
      </c>
      <c r="F122" s="124">
        <v>3</v>
      </c>
      <c r="G122" s="99" t="s">
        <v>136</v>
      </c>
      <c r="H122" s="104">
        <v>42795</v>
      </c>
      <c r="I122" s="101" t="s">
        <v>333</v>
      </c>
      <c r="J122" s="101" t="s">
        <v>57</v>
      </c>
      <c r="K122" s="183" t="s">
        <v>757</v>
      </c>
      <c r="L122" s="99" t="s">
        <v>58</v>
      </c>
      <c r="M122" s="184">
        <f t="shared" si="2"/>
        <v>627000</v>
      </c>
      <c r="N122" s="184">
        <f t="shared" si="3"/>
        <v>627000</v>
      </c>
      <c r="O122" s="105" t="s">
        <v>334</v>
      </c>
      <c r="P122" s="105" t="s">
        <v>59</v>
      </c>
      <c r="Q122" s="106" t="s">
        <v>335</v>
      </c>
      <c r="R122" s="107" t="s">
        <v>336</v>
      </c>
      <c r="S122" s="754" t="s">
        <v>1809</v>
      </c>
    </row>
    <row r="123" spans="2:19" ht="54.75" customHeight="1" x14ac:dyDescent="0.25">
      <c r="B123" s="100"/>
      <c r="C123" s="110" t="s">
        <v>515</v>
      </c>
      <c r="D123" s="110" t="s">
        <v>515</v>
      </c>
      <c r="E123" s="119">
        <v>300000</v>
      </c>
      <c r="F123" s="124">
        <v>2</v>
      </c>
      <c r="G123" s="99" t="s">
        <v>136</v>
      </c>
      <c r="H123" s="104">
        <v>42795</v>
      </c>
      <c r="I123" s="101" t="s">
        <v>333</v>
      </c>
      <c r="J123" s="101" t="s">
        <v>57</v>
      </c>
      <c r="K123" s="183" t="s">
        <v>757</v>
      </c>
      <c r="L123" s="99" t="s">
        <v>58</v>
      </c>
      <c r="M123" s="184">
        <f t="shared" si="2"/>
        <v>600000</v>
      </c>
      <c r="N123" s="184">
        <f t="shared" si="3"/>
        <v>600000</v>
      </c>
      <c r="O123" s="105" t="s">
        <v>334</v>
      </c>
      <c r="P123" s="105" t="s">
        <v>59</v>
      </c>
      <c r="Q123" s="106" t="s">
        <v>335</v>
      </c>
      <c r="R123" s="107" t="s">
        <v>336</v>
      </c>
      <c r="S123" s="754" t="s">
        <v>1786</v>
      </c>
    </row>
    <row r="124" spans="2:19" ht="59.25" customHeight="1" x14ac:dyDescent="0.25">
      <c r="B124" s="820"/>
      <c r="C124" s="110" t="s">
        <v>516</v>
      </c>
      <c r="D124" s="110" t="s">
        <v>516</v>
      </c>
      <c r="E124" s="119">
        <v>500000</v>
      </c>
      <c r="F124" s="124">
        <v>4</v>
      </c>
      <c r="G124" s="99" t="s">
        <v>136</v>
      </c>
      <c r="H124" s="104">
        <v>42795</v>
      </c>
      <c r="I124" s="101" t="s">
        <v>333</v>
      </c>
      <c r="J124" s="101" t="s">
        <v>57</v>
      </c>
      <c r="K124" s="183" t="s">
        <v>757</v>
      </c>
      <c r="L124" s="99" t="s">
        <v>58</v>
      </c>
      <c r="M124" s="184">
        <f t="shared" si="2"/>
        <v>2000000</v>
      </c>
      <c r="N124" s="184">
        <f t="shared" si="3"/>
        <v>2000000</v>
      </c>
      <c r="O124" s="105" t="s">
        <v>334</v>
      </c>
      <c r="P124" s="105" t="s">
        <v>59</v>
      </c>
      <c r="Q124" s="106" t="s">
        <v>335</v>
      </c>
      <c r="R124" s="107" t="s">
        <v>336</v>
      </c>
      <c r="S124" s="754" t="s">
        <v>1809</v>
      </c>
    </row>
    <row r="125" spans="2:19" ht="54.75" customHeight="1" x14ac:dyDescent="0.25">
      <c r="B125" s="100"/>
      <c r="C125" s="110" t="s">
        <v>517</v>
      </c>
      <c r="D125" s="110" t="s">
        <v>517</v>
      </c>
      <c r="E125" s="119">
        <v>2486000</v>
      </c>
      <c r="F125" s="124">
        <v>2</v>
      </c>
      <c r="G125" s="99" t="s">
        <v>136</v>
      </c>
      <c r="H125" s="104">
        <v>42795</v>
      </c>
      <c r="I125" s="101" t="s">
        <v>333</v>
      </c>
      <c r="J125" s="101" t="s">
        <v>57</v>
      </c>
      <c r="K125" s="183" t="s">
        <v>757</v>
      </c>
      <c r="L125" s="99" t="s">
        <v>58</v>
      </c>
      <c r="M125" s="184">
        <f t="shared" si="2"/>
        <v>4972000</v>
      </c>
      <c r="N125" s="184">
        <f t="shared" si="3"/>
        <v>4972000</v>
      </c>
      <c r="O125" s="105" t="s">
        <v>334</v>
      </c>
      <c r="P125" s="105" t="s">
        <v>59</v>
      </c>
      <c r="Q125" s="106" t="s">
        <v>335</v>
      </c>
      <c r="R125" s="107" t="s">
        <v>336</v>
      </c>
      <c r="S125" s="754" t="s">
        <v>1786</v>
      </c>
    </row>
    <row r="126" spans="2:19" ht="54.75" customHeight="1" x14ac:dyDescent="0.25">
      <c r="B126" s="100"/>
      <c r="C126" s="110" t="s">
        <v>518</v>
      </c>
      <c r="D126" s="110" t="s">
        <v>518</v>
      </c>
      <c r="E126" s="119">
        <v>2200000</v>
      </c>
      <c r="F126" s="124">
        <v>1</v>
      </c>
      <c r="G126" s="99" t="s">
        <v>136</v>
      </c>
      <c r="H126" s="104">
        <v>42795</v>
      </c>
      <c r="I126" s="101" t="s">
        <v>333</v>
      </c>
      <c r="J126" s="101" t="s">
        <v>57</v>
      </c>
      <c r="K126" s="183" t="s">
        <v>757</v>
      </c>
      <c r="L126" s="99" t="s">
        <v>58</v>
      </c>
      <c r="M126" s="184">
        <f t="shared" si="2"/>
        <v>2200000</v>
      </c>
      <c r="N126" s="184">
        <f t="shared" si="3"/>
        <v>2200000</v>
      </c>
      <c r="O126" s="105" t="s">
        <v>334</v>
      </c>
      <c r="P126" s="105" t="s">
        <v>59</v>
      </c>
      <c r="Q126" s="106" t="s">
        <v>335</v>
      </c>
      <c r="R126" s="107" t="s">
        <v>336</v>
      </c>
      <c r="S126" s="754" t="s">
        <v>1786</v>
      </c>
    </row>
    <row r="127" spans="2:19" ht="54.75" customHeight="1" x14ac:dyDescent="0.25">
      <c r="B127" s="100"/>
      <c r="C127" s="110" t="s">
        <v>519</v>
      </c>
      <c r="D127" s="110" t="s">
        <v>519</v>
      </c>
      <c r="E127" s="119">
        <v>1100000</v>
      </c>
      <c r="F127" s="124">
        <v>2</v>
      </c>
      <c r="G127" s="99" t="s">
        <v>136</v>
      </c>
      <c r="H127" s="104">
        <v>42795</v>
      </c>
      <c r="I127" s="101" t="s">
        <v>333</v>
      </c>
      <c r="J127" s="101" t="s">
        <v>57</v>
      </c>
      <c r="K127" s="183" t="s">
        <v>757</v>
      </c>
      <c r="L127" s="99" t="s">
        <v>58</v>
      </c>
      <c r="M127" s="184">
        <f t="shared" si="2"/>
        <v>2200000</v>
      </c>
      <c r="N127" s="184">
        <f t="shared" si="3"/>
        <v>2200000</v>
      </c>
      <c r="O127" s="105" t="s">
        <v>334</v>
      </c>
      <c r="P127" s="105" t="s">
        <v>59</v>
      </c>
      <c r="Q127" s="106" t="s">
        <v>335</v>
      </c>
      <c r="R127" s="107" t="s">
        <v>336</v>
      </c>
      <c r="S127" s="754" t="s">
        <v>1786</v>
      </c>
    </row>
    <row r="128" spans="2:19" ht="54.75" customHeight="1" x14ac:dyDescent="0.25">
      <c r="B128" s="100"/>
      <c r="C128" s="110" t="s">
        <v>520</v>
      </c>
      <c r="D128" s="110" t="s">
        <v>520</v>
      </c>
      <c r="E128" s="119">
        <v>815000</v>
      </c>
      <c r="F128" s="124">
        <v>2</v>
      </c>
      <c r="G128" s="99" t="s">
        <v>136</v>
      </c>
      <c r="H128" s="104">
        <v>42795</v>
      </c>
      <c r="I128" s="101" t="s">
        <v>333</v>
      </c>
      <c r="J128" s="101" t="s">
        <v>57</v>
      </c>
      <c r="K128" s="183" t="s">
        <v>757</v>
      </c>
      <c r="L128" s="99" t="s">
        <v>58</v>
      </c>
      <c r="M128" s="184">
        <f t="shared" si="2"/>
        <v>1630000</v>
      </c>
      <c r="N128" s="184">
        <f t="shared" si="3"/>
        <v>1630000</v>
      </c>
      <c r="O128" s="105" t="s">
        <v>334</v>
      </c>
      <c r="P128" s="105" t="s">
        <v>59</v>
      </c>
      <c r="Q128" s="106" t="s">
        <v>335</v>
      </c>
      <c r="R128" s="107" t="s">
        <v>336</v>
      </c>
      <c r="S128" s="754" t="s">
        <v>1810</v>
      </c>
    </row>
    <row r="129" spans="2:19" ht="54.75" customHeight="1" x14ac:dyDescent="0.25">
      <c r="B129" s="100"/>
      <c r="C129" s="110" t="s">
        <v>521</v>
      </c>
      <c r="D129" s="110" t="s">
        <v>521</v>
      </c>
      <c r="E129" s="119">
        <v>300000</v>
      </c>
      <c r="F129" s="124">
        <v>2</v>
      </c>
      <c r="G129" s="99" t="s">
        <v>136</v>
      </c>
      <c r="H129" s="104">
        <v>42795</v>
      </c>
      <c r="I129" s="101" t="s">
        <v>333</v>
      </c>
      <c r="J129" s="101" t="s">
        <v>57</v>
      </c>
      <c r="K129" s="183" t="s">
        <v>757</v>
      </c>
      <c r="L129" s="99" t="s">
        <v>58</v>
      </c>
      <c r="M129" s="184">
        <f t="shared" si="2"/>
        <v>600000</v>
      </c>
      <c r="N129" s="184">
        <f t="shared" si="3"/>
        <v>600000</v>
      </c>
      <c r="O129" s="105" t="s">
        <v>334</v>
      </c>
      <c r="P129" s="105" t="s">
        <v>59</v>
      </c>
      <c r="Q129" s="106" t="s">
        <v>335</v>
      </c>
      <c r="R129" s="107" t="s">
        <v>336</v>
      </c>
      <c r="S129" s="754" t="s">
        <v>1810</v>
      </c>
    </row>
    <row r="130" spans="2:19" ht="54.75" customHeight="1" x14ac:dyDescent="0.25">
      <c r="B130" s="100"/>
      <c r="C130" s="110" t="s">
        <v>522</v>
      </c>
      <c r="D130" s="110" t="s">
        <v>522</v>
      </c>
      <c r="E130" s="119">
        <v>350000</v>
      </c>
      <c r="F130" s="124">
        <v>1</v>
      </c>
      <c r="G130" s="99" t="s">
        <v>136</v>
      </c>
      <c r="H130" s="104">
        <v>42795</v>
      </c>
      <c r="I130" s="101" t="s">
        <v>333</v>
      </c>
      <c r="J130" s="101" t="s">
        <v>57</v>
      </c>
      <c r="K130" s="183" t="s">
        <v>757</v>
      </c>
      <c r="L130" s="99" t="s">
        <v>58</v>
      </c>
      <c r="M130" s="184">
        <f t="shared" si="2"/>
        <v>350000</v>
      </c>
      <c r="N130" s="184">
        <f t="shared" si="3"/>
        <v>350000</v>
      </c>
      <c r="O130" s="105" t="s">
        <v>334</v>
      </c>
      <c r="P130" s="105" t="s">
        <v>59</v>
      </c>
      <c r="Q130" s="106" t="s">
        <v>335</v>
      </c>
      <c r="R130" s="107" t="s">
        <v>336</v>
      </c>
      <c r="S130" s="754" t="s">
        <v>1810</v>
      </c>
    </row>
    <row r="131" spans="2:19" ht="54.75" customHeight="1" x14ac:dyDescent="0.25">
      <c r="B131" s="100"/>
      <c r="C131" s="110" t="s">
        <v>523</v>
      </c>
      <c r="D131" s="110" t="s">
        <v>523</v>
      </c>
      <c r="E131" s="119">
        <v>261000</v>
      </c>
      <c r="F131" s="124">
        <v>1</v>
      </c>
      <c r="G131" s="99" t="s">
        <v>136</v>
      </c>
      <c r="H131" s="104">
        <v>42795</v>
      </c>
      <c r="I131" s="101" t="s">
        <v>333</v>
      </c>
      <c r="J131" s="101" t="s">
        <v>57</v>
      </c>
      <c r="K131" s="183" t="s">
        <v>757</v>
      </c>
      <c r="L131" s="99" t="s">
        <v>58</v>
      </c>
      <c r="M131" s="184">
        <f t="shared" si="2"/>
        <v>261000</v>
      </c>
      <c r="N131" s="184">
        <f t="shared" si="3"/>
        <v>261000</v>
      </c>
      <c r="O131" s="105" t="s">
        <v>334</v>
      </c>
      <c r="P131" s="105" t="s">
        <v>59</v>
      </c>
      <c r="Q131" s="106" t="s">
        <v>335</v>
      </c>
      <c r="R131" s="107" t="s">
        <v>336</v>
      </c>
      <c r="S131" s="754" t="s">
        <v>1810</v>
      </c>
    </row>
    <row r="132" spans="2:19" ht="54.75" customHeight="1" x14ac:dyDescent="0.25">
      <c r="B132" s="100"/>
      <c r="C132" s="110" t="s">
        <v>524</v>
      </c>
      <c r="D132" s="110" t="s">
        <v>524</v>
      </c>
      <c r="E132" s="119">
        <v>350000</v>
      </c>
      <c r="F132" s="124">
        <v>1</v>
      </c>
      <c r="G132" s="99" t="s">
        <v>136</v>
      </c>
      <c r="H132" s="104">
        <v>42795</v>
      </c>
      <c r="I132" s="101" t="s">
        <v>333</v>
      </c>
      <c r="J132" s="101" t="s">
        <v>57</v>
      </c>
      <c r="K132" s="183" t="s">
        <v>757</v>
      </c>
      <c r="L132" s="99" t="s">
        <v>58</v>
      </c>
      <c r="M132" s="184">
        <f t="shared" si="2"/>
        <v>350000</v>
      </c>
      <c r="N132" s="184">
        <f t="shared" si="3"/>
        <v>350000</v>
      </c>
      <c r="O132" s="105" t="s">
        <v>334</v>
      </c>
      <c r="P132" s="105" t="s">
        <v>59</v>
      </c>
      <c r="Q132" s="106" t="s">
        <v>335</v>
      </c>
      <c r="R132" s="107" t="s">
        <v>336</v>
      </c>
      <c r="S132" s="754" t="s">
        <v>1810</v>
      </c>
    </row>
    <row r="133" spans="2:19" ht="54.75" customHeight="1" x14ac:dyDescent="0.25">
      <c r="B133" s="100"/>
      <c r="C133" s="110" t="s">
        <v>525</v>
      </c>
      <c r="D133" s="110" t="s">
        <v>525</v>
      </c>
      <c r="E133" s="119">
        <v>350000</v>
      </c>
      <c r="F133" s="124">
        <v>1</v>
      </c>
      <c r="G133" s="99" t="s">
        <v>136</v>
      </c>
      <c r="H133" s="104">
        <v>42795</v>
      </c>
      <c r="I133" s="101" t="s">
        <v>333</v>
      </c>
      <c r="J133" s="101" t="s">
        <v>57</v>
      </c>
      <c r="K133" s="183" t="s">
        <v>757</v>
      </c>
      <c r="L133" s="99" t="s">
        <v>58</v>
      </c>
      <c r="M133" s="184">
        <f t="shared" si="2"/>
        <v>350000</v>
      </c>
      <c r="N133" s="184">
        <f t="shared" si="3"/>
        <v>350000</v>
      </c>
      <c r="O133" s="105" t="s">
        <v>334</v>
      </c>
      <c r="P133" s="105" t="s">
        <v>59</v>
      </c>
      <c r="Q133" s="106" t="s">
        <v>335</v>
      </c>
      <c r="R133" s="107" t="s">
        <v>336</v>
      </c>
      <c r="S133" s="751" t="s">
        <v>1806</v>
      </c>
    </row>
    <row r="134" spans="2:19" ht="54.75" customHeight="1" x14ac:dyDescent="0.25">
      <c r="B134" s="100"/>
      <c r="C134" s="110" t="s">
        <v>526</v>
      </c>
      <c r="D134" s="110" t="s">
        <v>526</v>
      </c>
      <c r="E134" s="119">
        <v>403000</v>
      </c>
      <c r="F134" s="124">
        <v>4</v>
      </c>
      <c r="G134" s="99" t="s">
        <v>136</v>
      </c>
      <c r="H134" s="104">
        <v>42795</v>
      </c>
      <c r="I134" s="101" t="s">
        <v>333</v>
      </c>
      <c r="J134" s="101" t="s">
        <v>57</v>
      </c>
      <c r="K134" s="183" t="s">
        <v>757</v>
      </c>
      <c r="L134" s="99" t="s">
        <v>58</v>
      </c>
      <c r="M134" s="184">
        <f t="shared" si="2"/>
        <v>1612000</v>
      </c>
      <c r="N134" s="184">
        <f t="shared" si="3"/>
        <v>1612000</v>
      </c>
      <c r="O134" s="105" t="s">
        <v>334</v>
      </c>
      <c r="P134" s="105" t="s">
        <v>59</v>
      </c>
      <c r="Q134" s="106" t="s">
        <v>335</v>
      </c>
      <c r="R134" s="107" t="s">
        <v>336</v>
      </c>
      <c r="S134" s="754" t="s">
        <v>1799</v>
      </c>
    </row>
    <row r="135" spans="2:19" ht="54.75" customHeight="1" x14ac:dyDescent="0.25">
      <c r="B135" s="100"/>
      <c r="C135" s="110" t="s">
        <v>527</v>
      </c>
      <c r="D135" s="110" t="s">
        <v>527</v>
      </c>
      <c r="E135" s="119">
        <v>205000</v>
      </c>
      <c r="F135" s="124">
        <v>4</v>
      </c>
      <c r="G135" s="99" t="s">
        <v>136</v>
      </c>
      <c r="H135" s="104">
        <v>42795</v>
      </c>
      <c r="I135" s="101" t="s">
        <v>333</v>
      </c>
      <c r="J135" s="101" t="s">
        <v>57</v>
      </c>
      <c r="K135" s="183" t="s">
        <v>757</v>
      </c>
      <c r="L135" s="99" t="s">
        <v>58</v>
      </c>
      <c r="M135" s="184">
        <f t="shared" ref="M135:M198" si="4">SUM(E135*F135)</f>
        <v>820000</v>
      </c>
      <c r="N135" s="184">
        <f t="shared" ref="N135:N198" si="5">SUM(E135*F135)</f>
        <v>820000</v>
      </c>
      <c r="O135" s="105" t="s">
        <v>334</v>
      </c>
      <c r="P135" s="105" t="s">
        <v>59</v>
      </c>
      <c r="Q135" s="106" t="s">
        <v>335</v>
      </c>
      <c r="R135" s="107" t="s">
        <v>336</v>
      </c>
      <c r="S135" s="754" t="s">
        <v>1810</v>
      </c>
    </row>
    <row r="136" spans="2:19" ht="54.75" customHeight="1" x14ac:dyDescent="0.25">
      <c r="B136" s="100"/>
      <c r="C136" s="110" t="s">
        <v>528</v>
      </c>
      <c r="D136" s="110" t="s">
        <v>528</v>
      </c>
      <c r="E136" s="119">
        <v>2802000</v>
      </c>
      <c r="F136" s="124">
        <v>1</v>
      </c>
      <c r="G136" s="99" t="s">
        <v>136</v>
      </c>
      <c r="H136" s="104">
        <v>42795</v>
      </c>
      <c r="I136" s="101" t="s">
        <v>333</v>
      </c>
      <c r="J136" s="101" t="s">
        <v>57</v>
      </c>
      <c r="K136" s="183" t="s">
        <v>757</v>
      </c>
      <c r="L136" s="99" t="s">
        <v>58</v>
      </c>
      <c r="M136" s="184">
        <f t="shared" si="4"/>
        <v>2802000</v>
      </c>
      <c r="N136" s="184">
        <f t="shared" si="5"/>
        <v>2802000</v>
      </c>
      <c r="O136" s="105" t="s">
        <v>334</v>
      </c>
      <c r="P136" s="105" t="s">
        <v>59</v>
      </c>
      <c r="Q136" s="106" t="s">
        <v>335</v>
      </c>
      <c r="R136" s="107" t="s">
        <v>336</v>
      </c>
      <c r="S136" s="754" t="s">
        <v>1811</v>
      </c>
    </row>
    <row r="137" spans="2:19" ht="54.75" customHeight="1" x14ac:dyDescent="0.25">
      <c r="B137" s="100"/>
      <c r="C137" s="110" t="s">
        <v>529</v>
      </c>
      <c r="D137" s="110" t="s">
        <v>529</v>
      </c>
      <c r="E137" s="119">
        <v>331000</v>
      </c>
      <c r="F137" s="124">
        <v>5</v>
      </c>
      <c r="G137" s="99" t="s">
        <v>136</v>
      </c>
      <c r="H137" s="104">
        <v>42795</v>
      </c>
      <c r="I137" s="101" t="s">
        <v>333</v>
      </c>
      <c r="J137" s="101" t="s">
        <v>57</v>
      </c>
      <c r="K137" s="183" t="s">
        <v>757</v>
      </c>
      <c r="L137" s="99" t="s">
        <v>58</v>
      </c>
      <c r="M137" s="184">
        <f t="shared" si="4"/>
        <v>1655000</v>
      </c>
      <c r="N137" s="184">
        <f t="shared" si="5"/>
        <v>1655000</v>
      </c>
      <c r="O137" s="105" t="s">
        <v>334</v>
      </c>
      <c r="P137" s="105" t="s">
        <v>59</v>
      </c>
      <c r="Q137" s="106" t="s">
        <v>335</v>
      </c>
      <c r="R137" s="107" t="s">
        <v>336</v>
      </c>
      <c r="S137" s="754" t="s">
        <v>1797</v>
      </c>
    </row>
    <row r="138" spans="2:19" ht="54.75" customHeight="1" x14ac:dyDescent="0.25">
      <c r="B138" s="100"/>
      <c r="C138" s="110" t="s">
        <v>530</v>
      </c>
      <c r="D138" s="110" t="s">
        <v>530</v>
      </c>
      <c r="E138" s="119">
        <v>301000</v>
      </c>
      <c r="F138" s="124">
        <v>5</v>
      </c>
      <c r="G138" s="99" t="s">
        <v>136</v>
      </c>
      <c r="H138" s="104">
        <v>42795</v>
      </c>
      <c r="I138" s="101" t="s">
        <v>333</v>
      </c>
      <c r="J138" s="101" t="s">
        <v>57</v>
      </c>
      <c r="K138" s="183" t="s">
        <v>757</v>
      </c>
      <c r="L138" s="99" t="s">
        <v>58</v>
      </c>
      <c r="M138" s="184">
        <f t="shared" si="4"/>
        <v>1505000</v>
      </c>
      <c r="N138" s="184">
        <f t="shared" si="5"/>
        <v>1505000</v>
      </c>
      <c r="O138" s="105" t="s">
        <v>334</v>
      </c>
      <c r="P138" s="105" t="s">
        <v>59</v>
      </c>
      <c r="Q138" s="106" t="s">
        <v>335</v>
      </c>
      <c r="R138" s="107" t="s">
        <v>336</v>
      </c>
      <c r="S138" s="754" t="s">
        <v>1797</v>
      </c>
    </row>
    <row r="139" spans="2:19" ht="54.75" customHeight="1" x14ac:dyDescent="0.25">
      <c r="B139" s="100"/>
      <c r="C139" s="110" t="s">
        <v>531</v>
      </c>
      <c r="D139" s="110" t="s">
        <v>531</v>
      </c>
      <c r="E139" s="119">
        <v>223000</v>
      </c>
      <c r="F139" s="124">
        <v>5</v>
      </c>
      <c r="G139" s="99" t="s">
        <v>136</v>
      </c>
      <c r="H139" s="104">
        <v>42795</v>
      </c>
      <c r="I139" s="101" t="s">
        <v>333</v>
      </c>
      <c r="J139" s="101" t="s">
        <v>57</v>
      </c>
      <c r="K139" s="183" t="s">
        <v>757</v>
      </c>
      <c r="L139" s="99" t="s">
        <v>58</v>
      </c>
      <c r="M139" s="184">
        <f t="shared" si="4"/>
        <v>1115000</v>
      </c>
      <c r="N139" s="184">
        <f t="shared" si="5"/>
        <v>1115000</v>
      </c>
      <c r="O139" s="105" t="s">
        <v>334</v>
      </c>
      <c r="P139" s="105" t="s">
        <v>59</v>
      </c>
      <c r="Q139" s="106" t="s">
        <v>335</v>
      </c>
      <c r="R139" s="107" t="s">
        <v>336</v>
      </c>
      <c r="S139" s="751" t="s">
        <v>1801</v>
      </c>
    </row>
    <row r="140" spans="2:19" ht="54.75" customHeight="1" x14ac:dyDescent="0.25">
      <c r="B140" s="100"/>
      <c r="C140" s="110" t="s">
        <v>532</v>
      </c>
      <c r="D140" s="110" t="s">
        <v>532</v>
      </c>
      <c r="E140" s="119">
        <v>223000</v>
      </c>
      <c r="F140" s="124">
        <v>10</v>
      </c>
      <c r="G140" s="99" t="s">
        <v>136</v>
      </c>
      <c r="H140" s="104">
        <v>42795</v>
      </c>
      <c r="I140" s="101" t="s">
        <v>333</v>
      </c>
      <c r="J140" s="101" t="s">
        <v>57</v>
      </c>
      <c r="K140" s="183" t="s">
        <v>757</v>
      </c>
      <c r="L140" s="99" t="s">
        <v>58</v>
      </c>
      <c r="M140" s="184">
        <f t="shared" si="4"/>
        <v>2230000</v>
      </c>
      <c r="N140" s="184">
        <f t="shared" si="5"/>
        <v>2230000</v>
      </c>
      <c r="O140" s="105" t="s">
        <v>334</v>
      </c>
      <c r="P140" s="105" t="s">
        <v>59</v>
      </c>
      <c r="Q140" s="106" t="s">
        <v>335</v>
      </c>
      <c r="R140" s="107" t="s">
        <v>336</v>
      </c>
      <c r="S140" s="751" t="s">
        <v>1801</v>
      </c>
    </row>
    <row r="141" spans="2:19" ht="54.75" customHeight="1" x14ac:dyDescent="0.25">
      <c r="B141" s="100"/>
      <c r="C141" s="110" t="s">
        <v>533</v>
      </c>
      <c r="D141" s="110" t="s">
        <v>533</v>
      </c>
      <c r="E141" s="119">
        <v>223000</v>
      </c>
      <c r="F141" s="124">
        <v>10</v>
      </c>
      <c r="G141" s="99" t="s">
        <v>136</v>
      </c>
      <c r="H141" s="104">
        <v>42795</v>
      </c>
      <c r="I141" s="101" t="s">
        <v>333</v>
      </c>
      <c r="J141" s="101" t="s">
        <v>57</v>
      </c>
      <c r="K141" s="183" t="s">
        <v>757</v>
      </c>
      <c r="L141" s="99" t="s">
        <v>58</v>
      </c>
      <c r="M141" s="184">
        <f t="shared" si="4"/>
        <v>2230000</v>
      </c>
      <c r="N141" s="184">
        <f t="shared" si="5"/>
        <v>2230000</v>
      </c>
      <c r="O141" s="105" t="s">
        <v>334</v>
      </c>
      <c r="P141" s="105" t="s">
        <v>59</v>
      </c>
      <c r="Q141" s="106" t="s">
        <v>335</v>
      </c>
      <c r="R141" s="107" t="s">
        <v>336</v>
      </c>
      <c r="S141" s="751" t="s">
        <v>1801</v>
      </c>
    </row>
    <row r="142" spans="2:19" ht="54.75" customHeight="1" x14ac:dyDescent="0.25">
      <c r="B142" s="100"/>
      <c r="C142" s="110" t="s">
        <v>534</v>
      </c>
      <c r="D142" s="110" t="s">
        <v>534</v>
      </c>
      <c r="E142" s="119">
        <v>70000</v>
      </c>
      <c r="F142" s="124">
        <v>5</v>
      </c>
      <c r="G142" s="99" t="s">
        <v>136</v>
      </c>
      <c r="H142" s="104">
        <v>42795</v>
      </c>
      <c r="I142" s="101" t="s">
        <v>333</v>
      </c>
      <c r="J142" s="101" t="s">
        <v>57</v>
      </c>
      <c r="K142" s="183" t="s">
        <v>757</v>
      </c>
      <c r="L142" s="99" t="s">
        <v>58</v>
      </c>
      <c r="M142" s="184">
        <f t="shared" si="4"/>
        <v>350000</v>
      </c>
      <c r="N142" s="184">
        <f t="shared" si="5"/>
        <v>350000</v>
      </c>
      <c r="O142" s="105" t="s">
        <v>334</v>
      </c>
      <c r="P142" s="105" t="s">
        <v>59</v>
      </c>
      <c r="Q142" s="106" t="s">
        <v>335</v>
      </c>
      <c r="R142" s="107" t="s">
        <v>336</v>
      </c>
      <c r="S142" s="778" t="s">
        <v>1812</v>
      </c>
    </row>
    <row r="143" spans="2:19" ht="54.75" customHeight="1" x14ac:dyDescent="0.25">
      <c r="B143" s="100"/>
      <c r="C143" s="110" t="s">
        <v>535</v>
      </c>
      <c r="D143" s="110" t="s">
        <v>535</v>
      </c>
      <c r="E143" s="119">
        <v>44000</v>
      </c>
      <c r="F143" s="124">
        <v>5</v>
      </c>
      <c r="G143" s="99" t="s">
        <v>136</v>
      </c>
      <c r="H143" s="104">
        <v>42795</v>
      </c>
      <c r="I143" s="101" t="s">
        <v>333</v>
      </c>
      <c r="J143" s="101" t="s">
        <v>57</v>
      </c>
      <c r="K143" s="183" t="s">
        <v>757</v>
      </c>
      <c r="L143" s="99" t="s">
        <v>58</v>
      </c>
      <c r="M143" s="184">
        <f t="shared" si="4"/>
        <v>220000</v>
      </c>
      <c r="N143" s="184">
        <f t="shared" si="5"/>
        <v>220000</v>
      </c>
      <c r="O143" s="105" t="s">
        <v>334</v>
      </c>
      <c r="P143" s="105" t="s">
        <v>59</v>
      </c>
      <c r="Q143" s="106" t="s">
        <v>335</v>
      </c>
      <c r="R143" s="107" t="s">
        <v>336</v>
      </c>
      <c r="S143" s="751" t="s">
        <v>1801</v>
      </c>
    </row>
    <row r="144" spans="2:19" ht="54.75" customHeight="1" x14ac:dyDescent="0.25">
      <c r="B144" s="100"/>
      <c r="C144" s="110" t="s">
        <v>536</v>
      </c>
      <c r="D144" s="110" t="s">
        <v>536</v>
      </c>
      <c r="E144" s="119">
        <v>57000</v>
      </c>
      <c r="F144" s="124">
        <v>5</v>
      </c>
      <c r="G144" s="99" t="s">
        <v>136</v>
      </c>
      <c r="H144" s="104">
        <v>42795</v>
      </c>
      <c r="I144" s="101" t="s">
        <v>333</v>
      </c>
      <c r="J144" s="101" t="s">
        <v>57</v>
      </c>
      <c r="K144" s="183" t="s">
        <v>757</v>
      </c>
      <c r="L144" s="99" t="s">
        <v>58</v>
      </c>
      <c r="M144" s="184">
        <f t="shared" si="4"/>
        <v>285000</v>
      </c>
      <c r="N144" s="184">
        <f t="shared" si="5"/>
        <v>285000</v>
      </c>
      <c r="O144" s="105" t="s">
        <v>334</v>
      </c>
      <c r="P144" s="105" t="s">
        <v>59</v>
      </c>
      <c r="Q144" s="106" t="s">
        <v>335</v>
      </c>
      <c r="R144" s="107" t="s">
        <v>336</v>
      </c>
      <c r="S144" s="751" t="s">
        <v>1801</v>
      </c>
    </row>
    <row r="145" spans="2:19" ht="54.75" customHeight="1" x14ac:dyDescent="0.25">
      <c r="B145" s="100"/>
      <c r="C145" s="110" t="s">
        <v>537</v>
      </c>
      <c r="D145" s="110" t="s">
        <v>537</v>
      </c>
      <c r="E145" s="119">
        <v>185000</v>
      </c>
      <c r="F145" s="124">
        <v>15</v>
      </c>
      <c r="G145" s="99" t="s">
        <v>136</v>
      </c>
      <c r="H145" s="104">
        <v>42795</v>
      </c>
      <c r="I145" s="101" t="s">
        <v>333</v>
      </c>
      <c r="J145" s="101" t="s">
        <v>57</v>
      </c>
      <c r="K145" s="183" t="s">
        <v>757</v>
      </c>
      <c r="L145" s="99" t="s">
        <v>58</v>
      </c>
      <c r="M145" s="184">
        <f t="shared" si="4"/>
        <v>2775000</v>
      </c>
      <c r="N145" s="184">
        <f t="shared" si="5"/>
        <v>2775000</v>
      </c>
      <c r="O145" s="105" t="s">
        <v>334</v>
      </c>
      <c r="P145" s="105" t="s">
        <v>59</v>
      </c>
      <c r="Q145" s="106" t="s">
        <v>335</v>
      </c>
      <c r="R145" s="107" t="s">
        <v>336</v>
      </c>
      <c r="S145" s="782" t="s">
        <v>1813</v>
      </c>
    </row>
    <row r="146" spans="2:19" ht="54.75" customHeight="1" x14ac:dyDescent="0.25">
      <c r="B146" s="100"/>
      <c r="C146" s="110" t="s">
        <v>538</v>
      </c>
      <c r="D146" s="110" t="s">
        <v>538</v>
      </c>
      <c r="E146" s="119">
        <v>15100000</v>
      </c>
      <c r="F146" s="124">
        <v>2</v>
      </c>
      <c r="G146" s="99" t="s">
        <v>136</v>
      </c>
      <c r="H146" s="104">
        <v>42795</v>
      </c>
      <c r="I146" s="101" t="s">
        <v>333</v>
      </c>
      <c r="J146" s="101" t="s">
        <v>57</v>
      </c>
      <c r="K146" s="183" t="s">
        <v>757</v>
      </c>
      <c r="L146" s="99" t="s">
        <v>58</v>
      </c>
      <c r="M146" s="184">
        <f t="shared" si="4"/>
        <v>30200000</v>
      </c>
      <c r="N146" s="184">
        <f t="shared" si="5"/>
        <v>30200000</v>
      </c>
      <c r="O146" s="105" t="s">
        <v>334</v>
      </c>
      <c r="P146" s="105" t="s">
        <v>59</v>
      </c>
      <c r="Q146" s="106" t="s">
        <v>335</v>
      </c>
      <c r="R146" s="107" t="s">
        <v>336</v>
      </c>
      <c r="S146" s="752" t="s">
        <v>1814</v>
      </c>
    </row>
    <row r="147" spans="2:19" ht="54.75" customHeight="1" x14ac:dyDescent="0.25">
      <c r="B147" s="100"/>
      <c r="C147" s="110" t="s">
        <v>539</v>
      </c>
      <c r="D147" s="110" t="s">
        <v>539</v>
      </c>
      <c r="E147" s="119">
        <v>3300000</v>
      </c>
      <c r="F147" s="124">
        <v>4</v>
      </c>
      <c r="G147" s="99" t="s">
        <v>136</v>
      </c>
      <c r="H147" s="104">
        <v>42795</v>
      </c>
      <c r="I147" s="101" t="s">
        <v>333</v>
      </c>
      <c r="J147" s="101" t="s">
        <v>57</v>
      </c>
      <c r="K147" s="183" t="s">
        <v>757</v>
      </c>
      <c r="L147" s="99" t="s">
        <v>58</v>
      </c>
      <c r="M147" s="184">
        <f t="shared" si="4"/>
        <v>13200000</v>
      </c>
      <c r="N147" s="184">
        <f t="shared" si="5"/>
        <v>13200000</v>
      </c>
      <c r="O147" s="105" t="s">
        <v>334</v>
      </c>
      <c r="P147" s="105" t="s">
        <v>59</v>
      </c>
      <c r="Q147" s="106" t="s">
        <v>335</v>
      </c>
      <c r="R147" s="107" t="s">
        <v>336</v>
      </c>
      <c r="S147" s="752" t="s">
        <v>1814</v>
      </c>
    </row>
    <row r="148" spans="2:19" ht="54.75" customHeight="1" x14ac:dyDescent="0.25">
      <c r="B148" s="100"/>
      <c r="C148" s="110" t="s">
        <v>540</v>
      </c>
      <c r="D148" s="110" t="s">
        <v>540</v>
      </c>
      <c r="E148" s="119">
        <v>2860000</v>
      </c>
      <c r="F148" s="124">
        <v>2</v>
      </c>
      <c r="G148" s="99" t="s">
        <v>136</v>
      </c>
      <c r="H148" s="104">
        <v>42795</v>
      </c>
      <c r="I148" s="101" t="s">
        <v>333</v>
      </c>
      <c r="J148" s="101" t="s">
        <v>57</v>
      </c>
      <c r="K148" s="183" t="s">
        <v>757</v>
      </c>
      <c r="L148" s="99" t="s">
        <v>58</v>
      </c>
      <c r="M148" s="184">
        <f t="shared" si="4"/>
        <v>5720000</v>
      </c>
      <c r="N148" s="184">
        <f t="shared" si="5"/>
        <v>5720000</v>
      </c>
      <c r="O148" s="105" t="s">
        <v>334</v>
      </c>
      <c r="P148" s="105" t="s">
        <v>59</v>
      </c>
      <c r="Q148" s="106" t="s">
        <v>335</v>
      </c>
      <c r="R148" s="107" t="s">
        <v>336</v>
      </c>
      <c r="S148" s="752" t="s">
        <v>1814</v>
      </c>
    </row>
    <row r="149" spans="2:19" ht="54.75" customHeight="1" x14ac:dyDescent="0.25">
      <c r="B149" s="100"/>
      <c r="C149" s="110" t="s">
        <v>541</v>
      </c>
      <c r="D149" s="110" t="s">
        <v>541</v>
      </c>
      <c r="E149" s="119">
        <v>2934000</v>
      </c>
      <c r="F149" s="124">
        <v>1</v>
      </c>
      <c r="G149" s="99" t="s">
        <v>136</v>
      </c>
      <c r="H149" s="104">
        <v>42795</v>
      </c>
      <c r="I149" s="101" t="s">
        <v>333</v>
      </c>
      <c r="J149" s="101" t="s">
        <v>57</v>
      </c>
      <c r="K149" s="183" t="s">
        <v>757</v>
      </c>
      <c r="L149" s="99" t="s">
        <v>58</v>
      </c>
      <c r="M149" s="184">
        <f t="shared" si="4"/>
        <v>2934000</v>
      </c>
      <c r="N149" s="184">
        <f t="shared" si="5"/>
        <v>2934000</v>
      </c>
      <c r="O149" s="105" t="s">
        <v>334</v>
      </c>
      <c r="P149" s="105" t="s">
        <v>59</v>
      </c>
      <c r="Q149" s="106" t="s">
        <v>335</v>
      </c>
      <c r="R149" s="107" t="s">
        <v>336</v>
      </c>
      <c r="S149" s="751" t="s">
        <v>1815</v>
      </c>
    </row>
    <row r="150" spans="2:19" ht="54.75" customHeight="1" x14ac:dyDescent="0.25">
      <c r="B150" s="100"/>
      <c r="C150" s="110" t="s">
        <v>542</v>
      </c>
      <c r="D150" s="110" t="s">
        <v>542</v>
      </c>
      <c r="E150" s="119">
        <v>3230000</v>
      </c>
      <c r="F150" s="124">
        <v>1</v>
      </c>
      <c r="G150" s="99" t="s">
        <v>136</v>
      </c>
      <c r="H150" s="104">
        <v>42795</v>
      </c>
      <c r="I150" s="101" t="s">
        <v>333</v>
      </c>
      <c r="J150" s="101" t="s">
        <v>57</v>
      </c>
      <c r="K150" s="183" t="s">
        <v>757</v>
      </c>
      <c r="L150" s="99" t="s">
        <v>58</v>
      </c>
      <c r="M150" s="184">
        <f t="shared" si="4"/>
        <v>3230000</v>
      </c>
      <c r="N150" s="184">
        <f t="shared" si="5"/>
        <v>3230000</v>
      </c>
      <c r="O150" s="105" t="s">
        <v>334</v>
      </c>
      <c r="P150" s="105" t="s">
        <v>59</v>
      </c>
      <c r="Q150" s="106" t="s">
        <v>335</v>
      </c>
      <c r="R150" s="107" t="s">
        <v>336</v>
      </c>
      <c r="S150" s="751" t="s">
        <v>1815</v>
      </c>
    </row>
    <row r="151" spans="2:19" ht="54.75" customHeight="1" x14ac:dyDescent="0.25">
      <c r="B151" s="100"/>
      <c r="C151" s="110" t="s">
        <v>543</v>
      </c>
      <c r="D151" s="110" t="s">
        <v>543</v>
      </c>
      <c r="E151" s="119">
        <v>3200000</v>
      </c>
      <c r="F151" s="124">
        <v>1</v>
      </c>
      <c r="G151" s="99" t="s">
        <v>136</v>
      </c>
      <c r="H151" s="104">
        <v>42795</v>
      </c>
      <c r="I151" s="101" t="s">
        <v>333</v>
      </c>
      <c r="J151" s="101" t="s">
        <v>57</v>
      </c>
      <c r="K151" s="183" t="s">
        <v>757</v>
      </c>
      <c r="L151" s="99" t="s">
        <v>58</v>
      </c>
      <c r="M151" s="184">
        <f t="shared" si="4"/>
        <v>3200000</v>
      </c>
      <c r="N151" s="184">
        <f t="shared" si="5"/>
        <v>3200000</v>
      </c>
      <c r="O151" s="105" t="s">
        <v>334</v>
      </c>
      <c r="P151" s="105" t="s">
        <v>59</v>
      </c>
      <c r="Q151" s="106" t="s">
        <v>335</v>
      </c>
      <c r="R151" s="107" t="s">
        <v>336</v>
      </c>
      <c r="S151" s="751" t="s">
        <v>1816</v>
      </c>
    </row>
    <row r="152" spans="2:19" ht="54.75" customHeight="1" x14ac:dyDescent="0.25">
      <c r="B152" s="100"/>
      <c r="C152" s="110" t="s">
        <v>544</v>
      </c>
      <c r="D152" s="110" t="s">
        <v>544</v>
      </c>
      <c r="E152" s="119">
        <v>2300000</v>
      </c>
      <c r="F152" s="124">
        <v>1</v>
      </c>
      <c r="G152" s="99" t="s">
        <v>136</v>
      </c>
      <c r="H152" s="104">
        <v>42795</v>
      </c>
      <c r="I152" s="101" t="s">
        <v>333</v>
      </c>
      <c r="J152" s="101" t="s">
        <v>57</v>
      </c>
      <c r="K152" s="183" t="s">
        <v>757</v>
      </c>
      <c r="L152" s="99" t="s">
        <v>58</v>
      </c>
      <c r="M152" s="184">
        <f t="shared" si="4"/>
        <v>2300000</v>
      </c>
      <c r="N152" s="184">
        <f t="shared" si="5"/>
        <v>2300000</v>
      </c>
      <c r="O152" s="105" t="s">
        <v>334</v>
      </c>
      <c r="P152" s="105" t="s">
        <v>59</v>
      </c>
      <c r="Q152" s="106" t="s">
        <v>335</v>
      </c>
      <c r="R152" s="107" t="s">
        <v>336</v>
      </c>
      <c r="S152" s="751" t="s">
        <v>1816</v>
      </c>
    </row>
    <row r="153" spans="2:19" ht="54.75" customHeight="1" x14ac:dyDescent="0.25">
      <c r="B153" s="100"/>
      <c r="C153" s="110" t="s">
        <v>545</v>
      </c>
      <c r="D153" s="110" t="s">
        <v>545</v>
      </c>
      <c r="E153" s="119">
        <v>294000</v>
      </c>
      <c r="F153" s="124">
        <v>4</v>
      </c>
      <c r="G153" s="99" t="s">
        <v>136</v>
      </c>
      <c r="H153" s="104">
        <v>42795</v>
      </c>
      <c r="I153" s="101" t="s">
        <v>333</v>
      </c>
      <c r="J153" s="101" t="s">
        <v>57</v>
      </c>
      <c r="K153" s="183" t="s">
        <v>757</v>
      </c>
      <c r="L153" s="99" t="s">
        <v>58</v>
      </c>
      <c r="M153" s="184">
        <f t="shared" si="4"/>
        <v>1176000</v>
      </c>
      <c r="N153" s="184">
        <f t="shared" si="5"/>
        <v>1176000</v>
      </c>
      <c r="O153" s="105" t="s">
        <v>334</v>
      </c>
      <c r="P153" s="105" t="s">
        <v>59</v>
      </c>
      <c r="Q153" s="106" t="s">
        <v>335</v>
      </c>
      <c r="R153" s="107" t="s">
        <v>336</v>
      </c>
      <c r="S153" s="751" t="s">
        <v>1817</v>
      </c>
    </row>
    <row r="154" spans="2:19" ht="54.75" customHeight="1" x14ac:dyDescent="0.25">
      <c r="B154" s="100"/>
      <c r="C154" s="110" t="s">
        <v>546</v>
      </c>
      <c r="D154" s="110" t="s">
        <v>546</v>
      </c>
      <c r="E154" s="119">
        <v>285000</v>
      </c>
      <c r="F154" s="124">
        <v>4</v>
      </c>
      <c r="G154" s="99" t="s">
        <v>136</v>
      </c>
      <c r="H154" s="104">
        <v>42795</v>
      </c>
      <c r="I154" s="101" t="s">
        <v>333</v>
      </c>
      <c r="J154" s="101" t="s">
        <v>57</v>
      </c>
      <c r="K154" s="183" t="s">
        <v>757</v>
      </c>
      <c r="L154" s="99" t="s">
        <v>58</v>
      </c>
      <c r="M154" s="184">
        <f t="shared" si="4"/>
        <v>1140000</v>
      </c>
      <c r="N154" s="184">
        <f t="shared" si="5"/>
        <v>1140000</v>
      </c>
      <c r="O154" s="105" t="s">
        <v>334</v>
      </c>
      <c r="P154" s="105" t="s">
        <v>59</v>
      </c>
      <c r="Q154" s="106" t="s">
        <v>335</v>
      </c>
      <c r="R154" s="107" t="s">
        <v>336</v>
      </c>
      <c r="S154" s="751" t="s">
        <v>1818</v>
      </c>
    </row>
    <row r="155" spans="2:19" ht="54.75" customHeight="1" x14ac:dyDescent="0.25">
      <c r="B155" s="100"/>
      <c r="C155" s="110" t="s">
        <v>547</v>
      </c>
      <c r="D155" s="110" t="s">
        <v>547</v>
      </c>
      <c r="E155" s="119">
        <v>1680000</v>
      </c>
      <c r="F155" s="124">
        <v>7</v>
      </c>
      <c r="G155" s="99" t="s">
        <v>136</v>
      </c>
      <c r="H155" s="104">
        <v>42795</v>
      </c>
      <c r="I155" s="101" t="s">
        <v>333</v>
      </c>
      <c r="J155" s="101" t="s">
        <v>57</v>
      </c>
      <c r="K155" s="183" t="s">
        <v>757</v>
      </c>
      <c r="L155" s="99" t="s">
        <v>58</v>
      </c>
      <c r="M155" s="184">
        <f t="shared" si="4"/>
        <v>11760000</v>
      </c>
      <c r="N155" s="184">
        <f t="shared" si="5"/>
        <v>11760000</v>
      </c>
      <c r="O155" s="105" t="s">
        <v>334</v>
      </c>
      <c r="P155" s="105" t="s">
        <v>59</v>
      </c>
      <c r="Q155" s="106" t="s">
        <v>335</v>
      </c>
      <c r="R155" s="107" t="s">
        <v>336</v>
      </c>
      <c r="S155" s="751" t="s">
        <v>1819</v>
      </c>
    </row>
    <row r="156" spans="2:19" ht="54.75" customHeight="1" x14ac:dyDescent="0.25">
      <c r="B156" s="100"/>
      <c r="C156" s="129" t="s">
        <v>548</v>
      </c>
      <c r="D156" s="129" t="s">
        <v>548</v>
      </c>
      <c r="E156" s="119">
        <v>460000</v>
      </c>
      <c r="F156" s="124">
        <v>20</v>
      </c>
      <c r="G156" s="99" t="s">
        <v>136</v>
      </c>
      <c r="H156" s="104">
        <v>42795</v>
      </c>
      <c r="I156" s="101" t="s">
        <v>333</v>
      </c>
      <c r="J156" s="101" t="s">
        <v>57</v>
      </c>
      <c r="K156" s="183" t="s">
        <v>757</v>
      </c>
      <c r="L156" s="99" t="s">
        <v>58</v>
      </c>
      <c r="M156" s="184">
        <f t="shared" si="4"/>
        <v>9200000</v>
      </c>
      <c r="N156" s="184">
        <f t="shared" si="5"/>
        <v>9200000</v>
      </c>
      <c r="O156" s="105" t="s">
        <v>334</v>
      </c>
      <c r="P156" s="105" t="s">
        <v>59</v>
      </c>
      <c r="Q156" s="106" t="s">
        <v>335</v>
      </c>
      <c r="R156" s="107" t="s">
        <v>336</v>
      </c>
      <c r="S156" s="751" t="s">
        <v>1820</v>
      </c>
    </row>
    <row r="157" spans="2:19" ht="54.75" customHeight="1" x14ac:dyDescent="0.25">
      <c r="B157" s="100"/>
      <c r="C157" s="129" t="s">
        <v>549</v>
      </c>
      <c r="D157" s="129" t="s">
        <v>549</v>
      </c>
      <c r="E157" s="119">
        <v>600000</v>
      </c>
      <c r="F157" s="124">
        <v>20</v>
      </c>
      <c r="G157" s="99" t="s">
        <v>136</v>
      </c>
      <c r="H157" s="104">
        <v>42795</v>
      </c>
      <c r="I157" s="101" t="s">
        <v>333</v>
      </c>
      <c r="J157" s="101" t="s">
        <v>57</v>
      </c>
      <c r="K157" s="183" t="s">
        <v>757</v>
      </c>
      <c r="L157" s="99" t="s">
        <v>58</v>
      </c>
      <c r="M157" s="184">
        <f t="shared" si="4"/>
        <v>12000000</v>
      </c>
      <c r="N157" s="184">
        <f t="shared" si="5"/>
        <v>12000000</v>
      </c>
      <c r="O157" s="105" t="s">
        <v>334</v>
      </c>
      <c r="P157" s="105" t="s">
        <v>59</v>
      </c>
      <c r="Q157" s="106" t="s">
        <v>335</v>
      </c>
      <c r="R157" s="107" t="s">
        <v>336</v>
      </c>
      <c r="S157" s="751" t="s">
        <v>1820</v>
      </c>
    </row>
    <row r="158" spans="2:19" ht="54.75" customHeight="1" x14ac:dyDescent="0.25">
      <c r="B158" s="100"/>
      <c r="C158" s="129" t="s">
        <v>550</v>
      </c>
      <c r="D158" s="129" t="s">
        <v>550</v>
      </c>
      <c r="E158" s="119">
        <v>780000</v>
      </c>
      <c r="F158" s="124">
        <v>40</v>
      </c>
      <c r="G158" s="99" t="s">
        <v>136</v>
      </c>
      <c r="H158" s="104">
        <v>42795</v>
      </c>
      <c r="I158" s="101" t="s">
        <v>333</v>
      </c>
      <c r="J158" s="101" t="s">
        <v>57</v>
      </c>
      <c r="K158" s="183" t="s">
        <v>757</v>
      </c>
      <c r="L158" s="99" t="s">
        <v>58</v>
      </c>
      <c r="M158" s="184">
        <f t="shared" si="4"/>
        <v>31200000</v>
      </c>
      <c r="N158" s="184">
        <f t="shared" si="5"/>
        <v>31200000</v>
      </c>
      <c r="O158" s="105" t="s">
        <v>334</v>
      </c>
      <c r="P158" s="105" t="s">
        <v>59</v>
      </c>
      <c r="Q158" s="106" t="s">
        <v>335</v>
      </c>
      <c r="R158" s="107" t="s">
        <v>336</v>
      </c>
      <c r="S158" s="751" t="s">
        <v>1820</v>
      </c>
    </row>
    <row r="159" spans="2:19" ht="54.75" customHeight="1" x14ac:dyDescent="0.25">
      <c r="B159" s="100"/>
      <c r="C159" s="129" t="s">
        <v>551</v>
      </c>
      <c r="D159" s="129" t="s">
        <v>551</v>
      </c>
      <c r="E159" s="119">
        <v>174000</v>
      </c>
      <c r="F159" s="124">
        <v>3</v>
      </c>
      <c r="G159" s="99" t="s">
        <v>136</v>
      </c>
      <c r="H159" s="104">
        <v>42795</v>
      </c>
      <c r="I159" s="101" t="s">
        <v>333</v>
      </c>
      <c r="J159" s="101" t="s">
        <v>57</v>
      </c>
      <c r="K159" s="183" t="s">
        <v>757</v>
      </c>
      <c r="L159" s="99" t="s">
        <v>58</v>
      </c>
      <c r="M159" s="184">
        <f t="shared" si="4"/>
        <v>522000</v>
      </c>
      <c r="N159" s="184">
        <f t="shared" si="5"/>
        <v>522000</v>
      </c>
      <c r="O159" s="105" t="s">
        <v>334</v>
      </c>
      <c r="P159" s="105" t="s">
        <v>59</v>
      </c>
      <c r="Q159" s="106" t="s">
        <v>335</v>
      </c>
      <c r="R159" s="107" t="s">
        <v>336</v>
      </c>
      <c r="S159" s="751" t="s">
        <v>1818</v>
      </c>
    </row>
    <row r="160" spans="2:19" ht="54.75" customHeight="1" x14ac:dyDescent="0.25">
      <c r="B160" s="100"/>
      <c r="C160" s="129" t="s">
        <v>552</v>
      </c>
      <c r="D160" s="129" t="s">
        <v>552</v>
      </c>
      <c r="E160" s="119">
        <v>174000</v>
      </c>
      <c r="F160" s="124">
        <v>3</v>
      </c>
      <c r="G160" s="99" t="s">
        <v>136</v>
      </c>
      <c r="H160" s="104">
        <v>42795</v>
      </c>
      <c r="I160" s="101" t="s">
        <v>333</v>
      </c>
      <c r="J160" s="101" t="s">
        <v>57</v>
      </c>
      <c r="K160" s="183" t="s">
        <v>757</v>
      </c>
      <c r="L160" s="99" t="s">
        <v>58</v>
      </c>
      <c r="M160" s="184">
        <f t="shared" si="4"/>
        <v>522000</v>
      </c>
      <c r="N160" s="184">
        <f t="shared" si="5"/>
        <v>522000</v>
      </c>
      <c r="O160" s="105" t="s">
        <v>334</v>
      </c>
      <c r="P160" s="105" t="s">
        <v>59</v>
      </c>
      <c r="Q160" s="106" t="s">
        <v>335</v>
      </c>
      <c r="R160" s="107" t="s">
        <v>336</v>
      </c>
      <c r="S160" s="751" t="s">
        <v>1818</v>
      </c>
    </row>
    <row r="161" spans="2:19" ht="54.75" customHeight="1" x14ac:dyDescent="0.25">
      <c r="B161" s="100"/>
      <c r="C161" s="129" t="s">
        <v>553</v>
      </c>
      <c r="D161" s="129" t="s">
        <v>553</v>
      </c>
      <c r="E161" s="119">
        <v>174000</v>
      </c>
      <c r="F161" s="124">
        <v>4</v>
      </c>
      <c r="G161" s="99" t="s">
        <v>136</v>
      </c>
      <c r="H161" s="104">
        <v>42795</v>
      </c>
      <c r="I161" s="101" t="s">
        <v>333</v>
      </c>
      <c r="J161" s="101" t="s">
        <v>57</v>
      </c>
      <c r="K161" s="183" t="s">
        <v>757</v>
      </c>
      <c r="L161" s="99" t="s">
        <v>58</v>
      </c>
      <c r="M161" s="184">
        <f t="shared" si="4"/>
        <v>696000</v>
      </c>
      <c r="N161" s="184">
        <f t="shared" si="5"/>
        <v>696000</v>
      </c>
      <c r="O161" s="105" t="s">
        <v>334</v>
      </c>
      <c r="P161" s="105" t="s">
        <v>59</v>
      </c>
      <c r="Q161" s="106" t="s">
        <v>335</v>
      </c>
      <c r="R161" s="107" t="s">
        <v>336</v>
      </c>
      <c r="S161" s="751" t="s">
        <v>1818</v>
      </c>
    </row>
    <row r="162" spans="2:19" ht="54.75" customHeight="1" x14ac:dyDescent="0.25">
      <c r="B162" s="100"/>
      <c r="C162" s="129" t="s">
        <v>554</v>
      </c>
      <c r="D162" s="129" t="s">
        <v>554</v>
      </c>
      <c r="E162" s="119">
        <v>180000</v>
      </c>
      <c r="F162" s="124">
        <v>90</v>
      </c>
      <c r="G162" s="99" t="s">
        <v>136</v>
      </c>
      <c r="H162" s="104">
        <v>42795</v>
      </c>
      <c r="I162" s="101" t="s">
        <v>333</v>
      </c>
      <c r="J162" s="101" t="s">
        <v>57</v>
      </c>
      <c r="K162" s="183" t="s">
        <v>757</v>
      </c>
      <c r="L162" s="99" t="s">
        <v>58</v>
      </c>
      <c r="M162" s="184">
        <f t="shared" si="4"/>
        <v>16200000</v>
      </c>
      <c r="N162" s="184">
        <f t="shared" si="5"/>
        <v>16200000</v>
      </c>
      <c r="O162" s="105" t="s">
        <v>334</v>
      </c>
      <c r="P162" s="105" t="s">
        <v>59</v>
      </c>
      <c r="Q162" s="106" t="s">
        <v>335</v>
      </c>
      <c r="R162" s="107" t="s">
        <v>336</v>
      </c>
      <c r="S162" s="751" t="s">
        <v>1820</v>
      </c>
    </row>
    <row r="163" spans="2:19" ht="54.75" customHeight="1" x14ac:dyDescent="0.25">
      <c r="B163" s="100"/>
      <c r="C163" s="129" t="s">
        <v>555</v>
      </c>
      <c r="D163" s="129" t="s">
        <v>555</v>
      </c>
      <c r="E163" s="119">
        <v>180000</v>
      </c>
      <c r="F163" s="124">
        <v>5</v>
      </c>
      <c r="G163" s="99" t="s">
        <v>136</v>
      </c>
      <c r="H163" s="104">
        <v>42795</v>
      </c>
      <c r="I163" s="101" t="s">
        <v>333</v>
      </c>
      <c r="J163" s="101" t="s">
        <v>57</v>
      </c>
      <c r="K163" s="183" t="s">
        <v>757</v>
      </c>
      <c r="L163" s="99" t="s">
        <v>58</v>
      </c>
      <c r="M163" s="184">
        <f t="shared" si="4"/>
        <v>900000</v>
      </c>
      <c r="N163" s="184">
        <f t="shared" si="5"/>
        <v>900000</v>
      </c>
      <c r="O163" s="105" t="s">
        <v>334</v>
      </c>
      <c r="P163" s="105" t="s">
        <v>59</v>
      </c>
      <c r="Q163" s="106" t="s">
        <v>335</v>
      </c>
      <c r="R163" s="107" t="s">
        <v>336</v>
      </c>
      <c r="S163" s="753" t="s">
        <v>1821</v>
      </c>
    </row>
    <row r="164" spans="2:19" ht="54.75" customHeight="1" x14ac:dyDescent="0.25">
      <c r="B164" s="100"/>
      <c r="C164" s="129" t="s">
        <v>556</v>
      </c>
      <c r="D164" s="129" t="s">
        <v>556</v>
      </c>
      <c r="E164" s="119">
        <v>180000</v>
      </c>
      <c r="F164" s="124">
        <v>5</v>
      </c>
      <c r="G164" s="99" t="s">
        <v>136</v>
      </c>
      <c r="H164" s="104">
        <v>42795</v>
      </c>
      <c r="I164" s="101" t="s">
        <v>333</v>
      </c>
      <c r="J164" s="101" t="s">
        <v>57</v>
      </c>
      <c r="K164" s="183" t="s">
        <v>757</v>
      </c>
      <c r="L164" s="99" t="s">
        <v>58</v>
      </c>
      <c r="M164" s="184">
        <f t="shared" si="4"/>
        <v>900000</v>
      </c>
      <c r="N164" s="184">
        <f t="shared" si="5"/>
        <v>900000</v>
      </c>
      <c r="O164" s="105" t="s">
        <v>334</v>
      </c>
      <c r="P164" s="105" t="s">
        <v>59</v>
      </c>
      <c r="Q164" s="106" t="s">
        <v>335</v>
      </c>
      <c r="R164" s="107" t="s">
        <v>336</v>
      </c>
      <c r="S164" s="753" t="s">
        <v>1821</v>
      </c>
    </row>
    <row r="165" spans="2:19" ht="54.75" customHeight="1" x14ac:dyDescent="0.25">
      <c r="B165" s="100"/>
      <c r="C165" s="129" t="s">
        <v>557</v>
      </c>
      <c r="D165" s="129" t="s">
        <v>557</v>
      </c>
      <c r="E165" s="119">
        <v>180000</v>
      </c>
      <c r="F165" s="124">
        <v>5</v>
      </c>
      <c r="G165" s="99" t="s">
        <v>136</v>
      </c>
      <c r="H165" s="104">
        <v>42795</v>
      </c>
      <c r="I165" s="101" t="s">
        <v>333</v>
      </c>
      <c r="J165" s="101" t="s">
        <v>57</v>
      </c>
      <c r="K165" s="183" t="s">
        <v>757</v>
      </c>
      <c r="L165" s="99" t="s">
        <v>58</v>
      </c>
      <c r="M165" s="184">
        <f t="shared" si="4"/>
        <v>900000</v>
      </c>
      <c r="N165" s="184">
        <f t="shared" si="5"/>
        <v>900000</v>
      </c>
      <c r="O165" s="105" t="s">
        <v>334</v>
      </c>
      <c r="P165" s="105" t="s">
        <v>59</v>
      </c>
      <c r="Q165" s="106" t="s">
        <v>335</v>
      </c>
      <c r="R165" s="107" t="s">
        <v>336</v>
      </c>
      <c r="S165" s="753" t="s">
        <v>1821</v>
      </c>
    </row>
    <row r="166" spans="2:19" ht="54.75" customHeight="1" x14ac:dyDescent="0.25">
      <c r="B166" s="100"/>
      <c r="C166" s="133" t="s">
        <v>558</v>
      </c>
      <c r="D166" s="133" t="s">
        <v>558</v>
      </c>
      <c r="E166" s="119">
        <v>168000</v>
      </c>
      <c r="F166" s="124">
        <v>10</v>
      </c>
      <c r="G166" s="99" t="s">
        <v>136</v>
      </c>
      <c r="H166" s="104">
        <v>42795</v>
      </c>
      <c r="I166" s="101" t="s">
        <v>333</v>
      </c>
      <c r="J166" s="101" t="s">
        <v>57</v>
      </c>
      <c r="K166" s="183" t="s">
        <v>757</v>
      </c>
      <c r="L166" s="99" t="s">
        <v>58</v>
      </c>
      <c r="M166" s="184">
        <f t="shared" si="4"/>
        <v>1680000</v>
      </c>
      <c r="N166" s="184">
        <f t="shared" si="5"/>
        <v>1680000</v>
      </c>
      <c r="O166" s="105" t="s">
        <v>334</v>
      </c>
      <c r="P166" s="105" t="s">
        <v>59</v>
      </c>
      <c r="Q166" s="106" t="s">
        <v>335</v>
      </c>
      <c r="R166" s="107" t="s">
        <v>336</v>
      </c>
      <c r="S166" s="753" t="s">
        <v>1821</v>
      </c>
    </row>
    <row r="167" spans="2:19" ht="54.75" customHeight="1" x14ac:dyDescent="0.25">
      <c r="B167" s="100"/>
      <c r="C167" s="117" t="s">
        <v>559</v>
      </c>
      <c r="D167" s="110" t="s">
        <v>559</v>
      </c>
      <c r="E167" s="119">
        <v>380000</v>
      </c>
      <c r="F167" s="124">
        <v>4</v>
      </c>
      <c r="G167" s="99" t="s">
        <v>136</v>
      </c>
      <c r="H167" s="104">
        <v>42795</v>
      </c>
      <c r="I167" s="101" t="s">
        <v>333</v>
      </c>
      <c r="J167" s="101" t="s">
        <v>57</v>
      </c>
      <c r="K167" s="183" t="s">
        <v>757</v>
      </c>
      <c r="L167" s="99" t="s">
        <v>58</v>
      </c>
      <c r="M167" s="184">
        <f t="shared" si="4"/>
        <v>1520000</v>
      </c>
      <c r="N167" s="184">
        <f t="shared" si="5"/>
        <v>1520000</v>
      </c>
      <c r="O167" s="105" t="s">
        <v>334</v>
      </c>
      <c r="P167" s="105" t="s">
        <v>59</v>
      </c>
      <c r="Q167" s="106" t="s">
        <v>335</v>
      </c>
      <c r="R167" s="107" t="s">
        <v>336</v>
      </c>
      <c r="S167" s="753" t="s">
        <v>1822</v>
      </c>
    </row>
    <row r="168" spans="2:19" ht="54.75" customHeight="1" x14ac:dyDescent="0.25">
      <c r="B168" s="100"/>
      <c r="C168" s="111" t="s">
        <v>560</v>
      </c>
      <c r="D168" s="102" t="s">
        <v>560</v>
      </c>
      <c r="E168" s="119">
        <v>2100000</v>
      </c>
      <c r="F168" s="124">
        <v>4</v>
      </c>
      <c r="G168" s="99" t="s">
        <v>136</v>
      </c>
      <c r="H168" s="104">
        <v>42795</v>
      </c>
      <c r="I168" s="101" t="s">
        <v>333</v>
      </c>
      <c r="J168" s="101" t="s">
        <v>57</v>
      </c>
      <c r="K168" s="183" t="s">
        <v>757</v>
      </c>
      <c r="L168" s="99" t="s">
        <v>58</v>
      </c>
      <c r="M168" s="184">
        <f t="shared" si="4"/>
        <v>8400000</v>
      </c>
      <c r="N168" s="184">
        <f t="shared" si="5"/>
        <v>8400000</v>
      </c>
      <c r="O168" s="105" t="s">
        <v>334</v>
      </c>
      <c r="P168" s="105" t="s">
        <v>59</v>
      </c>
      <c r="Q168" s="106" t="s">
        <v>335</v>
      </c>
      <c r="R168" s="107" t="s">
        <v>336</v>
      </c>
      <c r="S168" s="751" t="s">
        <v>1806</v>
      </c>
    </row>
    <row r="169" spans="2:19" ht="54.75" customHeight="1" x14ac:dyDescent="0.25">
      <c r="B169" s="100"/>
      <c r="C169" s="117" t="s">
        <v>561</v>
      </c>
      <c r="D169" s="110" t="s">
        <v>561</v>
      </c>
      <c r="E169" s="119">
        <v>1714600</v>
      </c>
      <c r="F169" s="125">
        <v>2</v>
      </c>
      <c r="G169" s="99" t="s">
        <v>136</v>
      </c>
      <c r="H169" s="104">
        <v>42795</v>
      </c>
      <c r="I169" s="101" t="s">
        <v>333</v>
      </c>
      <c r="J169" s="101" t="s">
        <v>57</v>
      </c>
      <c r="K169" s="183" t="s">
        <v>757</v>
      </c>
      <c r="L169" s="99" t="s">
        <v>58</v>
      </c>
      <c r="M169" s="184">
        <f t="shared" si="4"/>
        <v>3429200</v>
      </c>
      <c r="N169" s="184">
        <f t="shared" si="5"/>
        <v>3429200</v>
      </c>
      <c r="O169" s="105" t="s">
        <v>334</v>
      </c>
      <c r="P169" s="105" t="s">
        <v>59</v>
      </c>
      <c r="Q169" s="106" t="s">
        <v>335</v>
      </c>
      <c r="R169" s="107" t="s">
        <v>336</v>
      </c>
      <c r="S169" s="751" t="s">
        <v>1823</v>
      </c>
    </row>
    <row r="170" spans="2:19" ht="54.75" customHeight="1" x14ac:dyDescent="0.25">
      <c r="B170" s="661"/>
      <c r="C170" s="779" t="s">
        <v>562</v>
      </c>
      <c r="D170" s="641" t="s">
        <v>562</v>
      </c>
      <c r="E170" s="780">
        <v>118600</v>
      </c>
      <c r="F170" s="781">
        <v>50</v>
      </c>
      <c r="G170" s="644" t="s">
        <v>136</v>
      </c>
      <c r="H170" s="645">
        <v>42795</v>
      </c>
      <c r="I170" s="640" t="s">
        <v>333</v>
      </c>
      <c r="J170" s="640" t="s">
        <v>57</v>
      </c>
      <c r="K170" s="646" t="s">
        <v>757</v>
      </c>
      <c r="L170" s="644" t="s">
        <v>58</v>
      </c>
      <c r="M170" s="184">
        <f t="shared" si="4"/>
        <v>5930000</v>
      </c>
      <c r="N170" s="184">
        <f t="shared" si="5"/>
        <v>5930000</v>
      </c>
      <c r="O170" s="648" t="s">
        <v>334</v>
      </c>
      <c r="P170" s="648" t="s">
        <v>59</v>
      </c>
      <c r="Q170" s="649" t="s">
        <v>335</v>
      </c>
      <c r="R170" s="650" t="s">
        <v>336</v>
      </c>
      <c r="S170" s="778" t="s">
        <v>1824</v>
      </c>
    </row>
    <row r="171" spans="2:19" ht="54.75" customHeight="1" x14ac:dyDescent="0.25">
      <c r="B171" s="100"/>
      <c r="C171" s="117" t="s">
        <v>563</v>
      </c>
      <c r="D171" s="110" t="s">
        <v>564</v>
      </c>
      <c r="E171" s="119">
        <v>190000</v>
      </c>
      <c r="F171" s="125">
        <v>50</v>
      </c>
      <c r="G171" s="99" t="s">
        <v>136</v>
      </c>
      <c r="H171" s="104">
        <v>42795</v>
      </c>
      <c r="I171" s="101" t="s">
        <v>333</v>
      </c>
      <c r="J171" s="101" t="s">
        <v>57</v>
      </c>
      <c r="K171" s="183" t="s">
        <v>757</v>
      </c>
      <c r="L171" s="99" t="s">
        <v>58</v>
      </c>
      <c r="M171" s="184">
        <f t="shared" si="4"/>
        <v>9500000</v>
      </c>
      <c r="N171" s="184">
        <f t="shared" si="5"/>
        <v>9500000</v>
      </c>
      <c r="O171" s="105" t="s">
        <v>334</v>
      </c>
      <c r="P171" s="105" t="s">
        <v>59</v>
      </c>
      <c r="Q171" s="106" t="s">
        <v>335</v>
      </c>
      <c r="R171" s="107" t="s">
        <v>336</v>
      </c>
      <c r="S171" s="751" t="s">
        <v>1801</v>
      </c>
    </row>
    <row r="172" spans="2:19" ht="54.75" customHeight="1" x14ac:dyDescent="0.25">
      <c r="B172" s="100"/>
      <c r="C172" s="117" t="s">
        <v>565</v>
      </c>
      <c r="D172" s="110" t="s">
        <v>565</v>
      </c>
      <c r="E172" s="119">
        <v>160000</v>
      </c>
      <c r="F172" s="124">
        <v>10</v>
      </c>
      <c r="G172" s="99" t="s">
        <v>136</v>
      </c>
      <c r="H172" s="104">
        <v>42795</v>
      </c>
      <c r="I172" s="101" t="s">
        <v>333</v>
      </c>
      <c r="J172" s="101" t="s">
        <v>57</v>
      </c>
      <c r="K172" s="183" t="s">
        <v>757</v>
      </c>
      <c r="L172" s="99" t="s">
        <v>58</v>
      </c>
      <c r="M172" s="184">
        <f t="shared" si="4"/>
        <v>1600000</v>
      </c>
      <c r="N172" s="184">
        <f t="shared" si="5"/>
        <v>1600000</v>
      </c>
      <c r="O172" s="105" t="s">
        <v>334</v>
      </c>
      <c r="P172" s="105" t="s">
        <v>59</v>
      </c>
      <c r="Q172" s="106" t="s">
        <v>335</v>
      </c>
      <c r="R172" s="107" t="s">
        <v>336</v>
      </c>
      <c r="S172" s="751" t="s">
        <v>1801</v>
      </c>
    </row>
    <row r="173" spans="2:19" ht="54.75" customHeight="1" x14ac:dyDescent="0.25">
      <c r="B173" s="100"/>
      <c r="C173" s="122" t="s">
        <v>566</v>
      </c>
      <c r="D173" s="122" t="s">
        <v>567</v>
      </c>
      <c r="E173" s="119">
        <v>1800000</v>
      </c>
      <c r="F173" s="127">
        <v>1</v>
      </c>
      <c r="G173" s="99" t="s">
        <v>136</v>
      </c>
      <c r="H173" s="104">
        <v>42795</v>
      </c>
      <c r="I173" s="101" t="s">
        <v>333</v>
      </c>
      <c r="J173" s="101" t="s">
        <v>57</v>
      </c>
      <c r="K173" s="183" t="s">
        <v>757</v>
      </c>
      <c r="L173" s="99" t="s">
        <v>58</v>
      </c>
      <c r="M173" s="184">
        <f t="shared" si="4"/>
        <v>1800000</v>
      </c>
      <c r="N173" s="184">
        <f t="shared" si="5"/>
        <v>1800000</v>
      </c>
      <c r="O173" s="105" t="s">
        <v>334</v>
      </c>
      <c r="P173" s="105" t="s">
        <v>59</v>
      </c>
      <c r="Q173" s="106" t="s">
        <v>335</v>
      </c>
      <c r="R173" s="107" t="s">
        <v>336</v>
      </c>
      <c r="S173" s="754" t="s">
        <v>1790</v>
      </c>
    </row>
    <row r="174" spans="2:19" ht="54.75" customHeight="1" x14ac:dyDescent="0.25">
      <c r="B174" s="100"/>
      <c r="C174" s="117" t="s">
        <v>568</v>
      </c>
      <c r="D174" s="117" t="s">
        <v>568</v>
      </c>
      <c r="E174" s="119">
        <v>460000</v>
      </c>
      <c r="F174" s="127">
        <v>2</v>
      </c>
      <c r="G174" s="99" t="s">
        <v>136</v>
      </c>
      <c r="H174" s="104">
        <v>42795</v>
      </c>
      <c r="I174" s="101" t="s">
        <v>333</v>
      </c>
      <c r="J174" s="101" t="s">
        <v>57</v>
      </c>
      <c r="K174" s="183" t="s">
        <v>757</v>
      </c>
      <c r="L174" s="99" t="s">
        <v>58</v>
      </c>
      <c r="M174" s="184">
        <f t="shared" si="4"/>
        <v>920000</v>
      </c>
      <c r="N174" s="184">
        <f t="shared" si="5"/>
        <v>920000</v>
      </c>
      <c r="O174" s="105" t="s">
        <v>334</v>
      </c>
      <c r="P174" s="105" t="s">
        <v>59</v>
      </c>
      <c r="Q174" s="106" t="s">
        <v>335</v>
      </c>
      <c r="R174" s="107" t="s">
        <v>336</v>
      </c>
      <c r="S174" s="754" t="s">
        <v>1788</v>
      </c>
    </row>
    <row r="175" spans="2:19" ht="54.75" customHeight="1" x14ac:dyDescent="0.25">
      <c r="B175" s="100"/>
      <c r="C175" s="117" t="s">
        <v>569</v>
      </c>
      <c r="D175" s="117" t="s">
        <v>570</v>
      </c>
      <c r="E175" s="119">
        <v>52000</v>
      </c>
      <c r="F175" s="127">
        <v>2</v>
      </c>
      <c r="G175" s="99" t="s">
        <v>136</v>
      </c>
      <c r="H175" s="104">
        <v>42795</v>
      </c>
      <c r="I175" s="101" t="s">
        <v>333</v>
      </c>
      <c r="J175" s="101" t="s">
        <v>57</v>
      </c>
      <c r="K175" s="183" t="s">
        <v>757</v>
      </c>
      <c r="L175" s="99" t="s">
        <v>58</v>
      </c>
      <c r="M175" s="184">
        <f t="shared" si="4"/>
        <v>104000</v>
      </c>
      <c r="N175" s="184">
        <f t="shared" si="5"/>
        <v>104000</v>
      </c>
      <c r="O175" s="105" t="s">
        <v>334</v>
      </c>
      <c r="P175" s="105" t="s">
        <v>59</v>
      </c>
      <c r="Q175" s="106" t="s">
        <v>335</v>
      </c>
      <c r="R175" s="107" t="s">
        <v>336</v>
      </c>
      <c r="S175" s="754" t="s">
        <v>1825</v>
      </c>
    </row>
    <row r="176" spans="2:19" ht="54.75" customHeight="1" x14ac:dyDescent="0.25">
      <c r="B176" s="100"/>
      <c r="C176" s="122" t="s">
        <v>571</v>
      </c>
      <c r="D176" s="122" t="s">
        <v>571</v>
      </c>
      <c r="E176" s="119">
        <v>108000</v>
      </c>
      <c r="F176" s="127">
        <v>1</v>
      </c>
      <c r="G176" s="99" t="s">
        <v>136</v>
      </c>
      <c r="H176" s="104">
        <v>42795</v>
      </c>
      <c r="I176" s="101" t="s">
        <v>333</v>
      </c>
      <c r="J176" s="101" t="s">
        <v>57</v>
      </c>
      <c r="K176" s="183" t="s">
        <v>757</v>
      </c>
      <c r="L176" s="99" t="s">
        <v>58</v>
      </c>
      <c r="M176" s="184">
        <f t="shared" si="4"/>
        <v>108000</v>
      </c>
      <c r="N176" s="184">
        <f t="shared" si="5"/>
        <v>108000</v>
      </c>
      <c r="O176" s="105" t="s">
        <v>334</v>
      </c>
      <c r="P176" s="105" t="s">
        <v>59</v>
      </c>
      <c r="Q176" s="106" t="s">
        <v>335</v>
      </c>
      <c r="R176" s="107" t="s">
        <v>336</v>
      </c>
      <c r="S176" s="754" t="s">
        <v>1794</v>
      </c>
    </row>
    <row r="177" spans="2:19" ht="54.75" customHeight="1" x14ac:dyDescent="0.25">
      <c r="B177" s="100"/>
      <c r="C177" s="117" t="s">
        <v>572</v>
      </c>
      <c r="D177" s="117" t="s">
        <v>572</v>
      </c>
      <c r="E177" s="119">
        <v>32000</v>
      </c>
      <c r="F177" s="127">
        <v>20</v>
      </c>
      <c r="G177" s="99" t="s">
        <v>136</v>
      </c>
      <c r="H177" s="104">
        <v>42795</v>
      </c>
      <c r="I177" s="101" t="s">
        <v>333</v>
      </c>
      <c r="J177" s="101" t="s">
        <v>57</v>
      </c>
      <c r="K177" s="183" t="s">
        <v>757</v>
      </c>
      <c r="L177" s="99" t="s">
        <v>58</v>
      </c>
      <c r="M177" s="184">
        <f t="shared" si="4"/>
        <v>640000</v>
      </c>
      <c r="N177" s="184">
        <f t="shared" si="5"/>
        <v>640000</v>
      </c>
      <c r="O177" s="105" t="s">
        <v>334</v>
      </c>
      <c r="P177" s="105" t="s">
        <v>59</v>
      </c>
      <c r="Q177" s="106" t="s">
        <v>335</v>
      </c>
      <c r="R177" s="107" t="s">
        <v>336</v>
      </c>
      <c r="S177" s="751" t="s">
        <v>1801</v>
      </c>
    </row>
    <row r="178" spans="2:19" ht="54.75" customHeight="1" x14ac:dyDescent="0.25">
      <c r="B178" s="100"/>
      <c r="C178" s="117" t="s">
        <v>573</v>
      </c>
      <c r="D178" s="117" t="s">
        <v>573</v>
      </c>
      <c r="E178" s="119">
        <v>24000</v>
      </c>
      <c r="F178" s="127">
        <v>10</v>
      </c>
      <c r="G178" s="99" t="s">
        <v>136</v>
      </c>
      <c r="H178" s="104">
        <v>42795</v>
      </c>
      <c r="I178" s="101" t="s">
        <v>333</v>
      </c>
      <c r="J178" s="101" t="s">
        <v>57</v>
      </c>
      <c r="K178" s="183" t="s">
        <v>757</v>
      </c>
      <c r="L178" s="99" t="s">
        <v>58</v>
      </c>
      <c r="M178" s="184">
        <f t="shared" si="4"/>
        <v>240000</v>
      </c>
      <c r="N178" s="184">
        <f t="shared" si="5"/>
        <v>240000</v>
      </c>
      <c r="O178" s="105" t="s">
        <v>334</v>
      </c>
      <c r="P178" s="105" t="s">
        <v>59</v>
      </c>
      <c r="Q178" s="106" t="s">
        <v>335</v>
      </c>
      <c r="R178" s="107" t="s">
        <v>336</v>
      </c>
      <c r="S178" s="751" t="s">
        <v>1801</v>
      </c>
    </row>
    <row r="179" spans="2:19" ht="54.75" customHeight="1" x14ac:dyDescent="0.25">
      <c r="B179" s="100"/>
      <c r="C179" s="117" t="s">
        <v>574</v>
      </c>
      <c r="D179" s="117" t="s">
        <v>574</v>
      </c>
      <c r="E179" s="119">
        <v>49000</v>
      </c>
      <c r="F179" s="127">
        <v>8</v>
      </c>
      <c r="G179" s="99" t="s">
        <v>136</v>
      </c>
      <c r="H179" s="104">
        <v>42795</v>
      </c>
      <c r="I179" s="101" t="s">
        <v>333</v>
      </c>
      <c r="J179" s="101" t="s">
        <v>57</v>
      </c>
      <c r="K179" s="183" t="s">
        <v>757</v>
      </c>
      <c r="L179" s="99" t="s">
        <v>58</v>
      </c>
      <c r="M179" s="184">
        <f t="shared" si="4"/>
        <v>392000</v>
      </c>
      <c r="N179" s="184">
        <f t="shared" si="5"/>
        <v>392000</v>
      </c>
      <c r="O179" s="105" t="s">
        <v>334</v>
      </c>
      <c r="P179" s="105" t="s">
        <v>59</v>
      </c>
      <c r="Q179" s="106" t="s">
        <v>335</v>
      </c>
      <c r="R179" s="107" t="s">
        <v>336</v>
      </c>
      <c r="S179" s="751" t="s">
        <v>1801</v>
      </c>
    </row>
    <row r="180" spans="2:19" ht="54.75" customHeight="1" x14ac:dyDescent="0.25">
      <c r="B180" s="100"/>
      <c r="C180" s="117" t="s">
        <v>575</v>
      </c>
      <c r="D180" s="117" t="s">
        <v>575</v>
      </c>
      <c r="E180" s="119">
        <v>96000</v>
      </c>
      <c r="F180" s="127">
        <v>10</v>
      </c>
      <c r="G180" s="99" t="s">
        <v>136</v>
      </c>
      <c r="H180" s="104">
        <v>42795</v>
      </c>
      <c r="I180" s="101" t="s">
        <v>333</v>
      </c>
      <c r="J180" s="101" t="s">
        <v>57</v>
      </c>
      <c r="K180" s="183" t="s">
        <v>757</v>
      </c>
      <c r="L180" s="99" t="s">
        <v>58</v>
      </c>
      <c r="M180" s="184">
        <f t="shared" si="4"/>
        <v>960000</v>
      </c>
      <c r="N180" s="184">
        <f t="shared" si="5"/>
        <v>960000</v>
      </c>
      <c r="O180" s="105" t="s">
        <v>334</v>
      </c>
      <c r="P180" s="105" t="s">
        <v>59</v>
      </c>
      <c r="Q180" s="106" t="s">
        <v>335</v>
      </c>
      <c r="R180" s="107" t="s">
        <v>336</v>
      </c>
      <c r="S180" s="751" t="s">
        <v>1801</v>
      </c>
    </row>
    <row r="181" spans="2:19" ht="54.75" customHeight="1" x14ac:dyDescent="0.25">
      <c r="B181" s="100"/>
      <c r="C181" s="123" t="s">
        <v>576</v>
      </c>
      <c r="D181" s="123" t="s">
        <v>576</v>
      </c>
      <c r="E181" s="119">
        <v>96000</v>
      </c>
      <c r="F181" s="124">
        <v>10</v>
      </c>
      <c r="G181" s="99" t="s">
        <v>136</v>
      </c>
      <c r="H181" s="104">
        <v>42795</v>
      </c>
      <c r="I181" s="101" t="s">
        <v>333</v>
      </c>
      <c r="J181" s="101" t="s">
        <v>57</v>
      </c>
      <c r="K181" s="183" t="s">
        <v>757</v>
      </c>
      <c r="L181" s="99" t="s">
        <v>58</v>
      </c>
      <c r="M181" s="184">
        <f t="shared" si="4"/>
        <v>960000</v>
      </c>
      <c r="N181" s="184">
        <f t="shared" si="5"/>
        <v>960000</v>
      </c>
      <c r="O181" s="105" t="s">
        <v>334</v>
      </c>
      <c r="P181" s="105" t="s">
        <v>59</v>
      </c>
      <c r="Q181" s="106" t="s">
        <v>335</v>
      </c>
      <c r="R181" s="107" t="s">
        <v>336</v>
      </c>
      <c r="S181" s="754" t="s">
        <v>1799</v>
      </c>
    </row>
    <row r="182" spans="2:19" ht="54.75" customHeight="1" x14ac:dyDescent="0.25">
      <c r="B182" s="100"/>
      <c r="C182" s="123" t="s">
        <v>577</v>
      </c>
      <c r="D182" s="123" t="s">
        <v>577</v>
      </c>
      <c r="E182" s="878">
        <v>107000</v>
      </c>
      <c r="F182" s="128">
        <v>10</v>
      </c>
      <c r="G182" s="99" t="s">
        <v>136</v>
      </c>
      <c r="H182" s="104">
        <v>42795</v>
      </c>
      <c r="I182" s="101" t="s">
        <v>333</v>
      </c>
      <c r="J182" s="101" t="s">
        <v>57</v>
      </c>
      <c r="K182" s="183" t="s">
        <v>757</v>
      </c>
      <c r="L182" s="99" t="s">
        <v>58</v>
      </c>
      <c r="M182" s="184">
        <f t="shared" si="4"/>
        <v>1070000</v>
      </c>
      <c r="N182" s="184">
        <f t="shared" si="5"/>
        <v>1070000</v>
      </c>
      <c r="O182" s="105" t="s">
        <v>334</v>
      </c>
      <c r="P182" s="105" t="s">
        <v>59</v>
      </c>
      <c r="Q182" s="106" t="s">
        <v>335</v>
      </c>
      <c r="R182" s="107" t="s">
        <v>336</v>
      </c>
      <c r="S182" s="754" t="s">
        <v>1799</v>
      </c>
    </row>
    <row r="183" spans="2:19" ht="54.75" customHeight="1" x14ac:dyDescent="0.25">
      <c r="B183" s="827"/>
      <c r="C183" s="828" t="s">
        <v>394</v>
      </c>
      <c r="D183" s="117" t="s">
        <v>395</v>
      </c>
      <c r="E183" s="119">
        <v>2604000</v>
      </c>
      <c r="F183" s="829">
        <v>1</v>
      </c>
      <c r="G183" s="99" t="s">
        <v>136</v>
      </c>
      <c r="H183" s="830">
        <v>42795</v>
      </c>
      <c r="I183" s="101" t="s">
        <v>333</v>
      </c>
      <c r="J183" s="101" t="s">
        <v>57</v>
      </c>
      <c r="K183" s="728" t="s">
        <v>756</v>
      </c>
      <c r="L183" s="99" t="s">
        <v>58</v>
      </c>
      <c r="M183" s="184">
        <f t="shared" si="4"/>
        <v>2604000</v>
      </c>
      <c r="N183" s="184">
        <f t="shared" si="5"/>
        <v>2604000</v>
      </c>
      <c r="O183" s="831" t="s">
        <v>334</v>
      </c>
      <c r="P183" s="831" t="s">
        <v>59</v>
      </c>
      <c r="Q183" s="832" t="s">
        <v>335</v>
      </c>
      <c r="R183" s="730" t="s">
        <v>363</v>
      </c>
      <c r="S183" s="833" t="s">
        <v>1741</v>
      </c>
    </row>
    <row r="184" spans="2:19" ht="54.75" customHeight="1" x14ac:dyDescent="0.25">
      <c r="B184" s="100"/>
      <c r="C184" s="120" t="s">
        <v>396</v>
      </c>
      <c r="D184" s="110" t="s">
        <v>396</v>
      </c>
      <c r="E184" s="877">
        <v>378000</v>
      </c>
      <c r="F184" s="880">
        <v>2</v>
      </c>
      <c r="G184" s="113" t="s">
        <v>136</v>
      </c>
      <c r="H184" s="104">
        <v>42795</v>
      </c>
      <c r="I184" s="114" t="s">
        <v>333</v>
      </c>
      <c r="J184" s="114" t="s">
        <v>57</v>
      </c>
      <c r="K184" s="183" t="s">
        <v>756</v>
      </c>
      <c r="L184" s="113" t="s">
        <v>58</v>
      </c>
      <c r="M184" s="184">
        <f t="shared" si="4"/>
        <v>756000</v>
      </c>
      <c r="N184" s="184">
        <f t="shared" si="5"/>
        <v>756000</v>
      </c>
      <c r="O184" s="105" t="s">
        <v>334</v>
      </c>
      <c r="P184" s="105" t="s">
        <v>59</v>
      </c>
      <c r="Q184" s="106" t="s">
        <v>335</v>
      </c>
      <c r="R184" s="107" t="s">
        <v>363</v>
      </c>
      <c r="S184" s="749" t="s">
        <v>1742</v>
      </c>
    </row>
    <row r="185" spans="2:19" ht="54.75" customHeight="1" x14ac:dyDescent="0.25">
      <c r="B185" s="992"/>
      <c r="C185" s="118" t="s">
        <v>366</v>
      </c>
      <c r="D185" s="110" t="s">
        <v>367</v>
      </c>
      <c r="E185" s="876">
        <v>460000</v>
      </c>
      <c r="F185" s="124">
        <v>30</v>
      </c>
      <c r="G185" s="99" t="s">
        <v>136</v>
      </c>
      <c r="H185" s="104">
        <v>42795</v>
      </c>
      <c r="I185" s="101" t="s">
        <v>333</v>
      </c>
      <c r="J185" s="101" t="s">
        <v>57</v>
      </c>
      <c r="K185" s="105" t="s">
        <v>755</v>
      </c>
      <c r="L185" s="99" t="s">
        <v>58</v>
      </c>
      <c r="M185" s="184">
        <f t="shared" si="4"/>
        <v>13800000</v>
      </c>
      <c r="N185" s="184">
        <f t="shared" si="5"/>
        <v>13800000</v>
      </c>
      <c r="O185" s="105" t="s">
        <v>334</v>
      </c>
      <c r="P185" s="105" t="s">
        <v>59</v>
      </c>
      <c r="Q185" s="106" t="s">
        <v>335</v>
      </c>
      <c r="R185" s="107" t="s">
        <v>336</v>
      </c>
      <c r="S185" s="753" t="s">
        <v>1727</v>
      </c>
    </row>
    <row r="186" spans="2:19" ht="54.75" customHeight="1" x14ac:dyDescent="0.25">
      <c r="B186" s="100"/>
      <c r="C186" s="118" t="s">
        <v>368</v>
      </c>
      <c r="D186" s="110" t="s">
        <v>369</v>
      </c>
      <c r="E186" s="876">
        <v>215600</v>
      </c>
      <c r="F186" s="124">
        <v>1</v>
      </c>
      <c r="G186" s="99" t="s">
        <v>136</v>
      </c>
      <c r="H186" s="104">
        <v>42795</v>
      </c>
      <c r="I186" s="101" t="s">
        <v>333</v>
      </c>
      <c r="J186" s="101" t="s">
        <v>57</v>
      </c>
      <c r="K186" s="105" t="s">
        <v>755</v>
      </c>
      <c r="L186" s="99" t="s">
        <v>58</v>
      </c>
      <c r="M186" s="184">
        <f t="shared" si="4"/>
        <v>215600</v>
      </c>
      <c r="N186" s="184">
        <f t="shared" si="5"/>
        <v>215600</v>
      </c>
      <c r="O186" s="105" t="s">
        <v>334</v>
      </c>
      <c r="P186" s="105" t="s">
        <v>59</v>
      </c>
      <c r="Q186" s="106" t="s">
        <v>335</v>
      </c>
      <c r="R186" s="107" t="s">
        <v>336</v>
      </c>
      <c r="S186" s="751" t="s">
        <v>1733</v>
      </c>
    </row>
    <row r="187" spans="2:19" ht="54.75" customHeight="1" x14ac:dyDescent="0.25">
      <c r="B187" s="100"/>
      <c r="C187" s="129" t="s">
        <v>370</v>
      </c>
      <c r="D187" s="129" t="s">
        <v>370</v>
      </c>
      <c r="E187" s="875">
        <v>298600</v>
      </c>
      <c r="F187" s="388">
        <v>12</v>
      </c>
      <c r="G187" s="99" t="s">
        <v>371</v>
      </c>
      <c r="H187" s="104">
        <v>42795</v>
      </c>
      <c r="I187" s="101" t="s">
        <v>333</v>
      </c>
      <c r="J187" s="101" t="s">
        <v>57</v>
      </c>
      <c r="K187" s="105" t="s">
        <v>755</v>
      </c>
      <c r="L187" s="99" t="s">
        <v>58</v>
      </c>
      <c r="M187" s="184">
        <f t="shared" si="4"/>
        <v>3583200</v>
      </c>
      <c r="N187" s="184">
        <f t="shared" si="5"/>
        <v>3583200</v>
      </c>
      <c r="O187" s="105" t="s">
        <v>334</v>
      </c>
      <c r="P187" s="105" t="s">
        <v>59</v>
      </c>
      <c r="Q187" s="106" t="s">
        <v>335</v>
      </c>
      <c r="R187" s="107" t="s">
        <v>363</v>
      </c>
      <c r="S187" s="753" t="s">
        <v>1746</v>
      </c>
    </row>
    <row r="188" spans="2:19" ht="54.75" customHeight="1" x14ac:dyDescent="0.25">
      <c r="B188" s="100"/>
      <c r="C188" s="129" t="s">
        <v>372</v>
      </c>
      <c r="D188" s="129" t="s">
        <v>372</v>
      </c>
      <c r="E188" s="875">
        <v>21500</v>
      </c>
      <c r="F188" s="388">
        <v>8</v>
      </c>
      <c r="G188" s="99" t="s">
        <v>373</v>
      </c>
      <c r="H188" s="104">
        <v>42795</v>
      </c>
      <c r="I188" s="101" t="s">
        <v>333</v>
      </c>
      <c r="J188" s="101" t="s">
        <v>57</v>
      </c>
      <c r="K188" s="105" t="s">
        <v>755</v>
      </c>
      <c r="L188" s="99" t="s">
        <v>58</v>
      </c>
      <c r="M188" s="184">
        <f t="shared" si="4"/>
        <v>172000</v>
      </c>
      <c r="N188" s="184">
        <f t="shared" si="5"/>
        <v>172000</v>
      </c>
      <c r="O188" s="105" t="s">
        <v>334</v>
      </c>
      <c r="P188" s="105" t="s">
        <v>59</v>
      </c>
      <c r="Q188" s="106" t="s">
        <v>335</v>
      </c>
      <c r="R188" s="107" t="s">
        <v>363</v>
      </c>
      <c r="S188" s="753" t="s">
        <v>1734</v>
      </c>
    </row>
    <row r="189" spans="2:19" ht="54.75" customHeight="1" x14ac:dyDescent="0.25">
      <c r="B189" s="100"/>
      <c r="C189" s="130" t="s">
        <v>374</v>
      </c>
      <c r="D189" s="130" t="s">
        <v>374</v>
      </c>
      <c r="E189" s="872">
        <v>175000</v>
      </c>
      <c r="F189" s="131">
        <v>15</v>
      </c>
      <c r="G189" s="99" t="s">
        <v>54</v>
      </c>
      <c r="H189" s="104">
        <v>42795</v>
      </c>
      <c r="I189" s="101" t="s">
        <v>333</v>
      </c>
      <c r="J189" s="101" t="s">
        <v>57</v>
      </c>
      <c r="K189" s="105" t="s">
        <v>755</v>
      </c>
      <c r="L189" s="99" t="s">
        <v>58</v>
      </c>
      <c r="M189" s="184">
        <f t="shared" si="4"/>
        <v>2625000</v>
      </c>
      <c r="N189" s="184">
        <f t="shared" si="5"/>
        <v>2625000</v>
      </c>
      <c r="O189" s="105" t="s">
        <v>334</v>
      </c>
      <c r="P189" s="105" t="s">
        <v>59</v>
      </c>
      <c r="Q189" s="106" t="s">
        <v>335</v>
      </c>
      <c r="R189" s="107" t="s">
        <v>363</v>
      </c>
      <c r="S189" s="751" t="s">
        <v>1735</v>
      </c>
    </row>
    <row r="190" spans="2:19" ht="54.75" customHeight="1" x14ac:dyDescent="0.25">
      <c r="B190" s="100"/>
      <c r="C190" s="130" t="s">
        <v>375</v>
      </c>
      <c r="D190" s="130" t="s">
        <v>375</v>
      </c>
      <c r="E190" s="874">
        <v>30000</v>
      </c>
      <c r="F190" s="131">
        <v>1</v>
      </c>
      <c r="G190" s="99" t="s">
        <v>54</v>
      </c>
      <c r="H190" s="104">
        <v>42795</v>
      </c>
      <c r="I190" s="101" t="s">
        <v>333</v>
      </c>
      <c r="J190" s="101" t="s">
        <v>57</v>
      </c>
      <c r="K190" s="105" t="s">
        <v>755</v>
      </c>
      <c r="L190" s="99" t="s">
        <v>58</v>
      </c>
      <c r="M190" s="184">
        <f t="shared" si="4"/>
        <v>30000</v>
      </c>
      <c r="N190" s="184">
        <f t="shared" si="5"/>
        <v>30000</v>
      </c>
      <c r="O190" s="105" t="s">
        <v>334</v>
      </c>
      <c r="P190" s="105" t="s">
        <v>59</v>
      </c>
      <c r="Q190" s="106" t="s">
        <v>335</v>
      </c>
      <c r="R190" s="107" t="s">
        <v>363</v>
      </c>
      <c r="S190" s="753" t="s">
        <v>1736</v>
      </c>
    </row>
    <row r="191" spans="2:19" ht="54.75" customHeight="1" x14ac:dyDescent="0.25">
      <c r="B191" s="100"/>
      <c r="C191" s="130" t="s">
        <v>376</v>
      </c>
      <c r="D191" s="130" t="s">
        <v>376</v>
      </c>
      <c r="E191" s="872">
        <v>3500000</v>
      </c>
      <c r="F191" s="131">
        <v>25</v>
      </c>
      <c r="G191" s="99" t="s">
        <v>54</v>
      </c>
      <c r="H191" s="104">
        <v>42795</v>
      </c>
      <c r="I191" s="101" t="s">
        <v>333</v>
      </c>
      <c r="J191" s="101" t="s">
        <v>57</v>
      </c>
      <c r="K191" s="105" t="s">
        <v>755</v>
      </c>
      <c r="L191" s="99" t="s">
        <v>58</v>
      </c>
      <c r="M191" s="184">
        <f t="shared" si="4"/>
        <v>87500000</v>
      </c>
      <c r="N191" s="184">
        <f t="shared" si="5"/>
        <v>87500000</v>
      </c>
      <c r="O191" s="105" t="s">
        <v>334</v>
      </c>
      <c r="P191" s="105" t="s">
        <v>59</v>
      </c>
      <c r="Q191" s="106" t="s">
        <v>335</v>
      </c>
      <c r="R191" s="107" t="s">
        <v>363</v>
      </c>
      <c r="S191" s="753" t="s">
        <v>1737</v>
      </c>
    </row>
    <row r="192" spans="2:19" ht="54.75" customHeight="1" x14ac:dyDescent="0.25">
      <c r="B192" s="100"/>
      <c r="C192" s="130" t="s">
        <v>377</v>
      </c>
      <c r="D192" s="130" t="s">
        <v>377</v>
      </c>
      <c r="E192" s="872">
        <v>77291</v>
      </c>
      <c r="F192" s="388">
        <v>33</v>
      </c>
      <c r="G192" s="99" t="s">
        <v>54</v>
      </c>
      <c r="H192" s="104">
        <v>42795</v>
      </c>
      <c r="I192" s="101" t="s">
        <v>333</v>
      </c>
      <c r="J192" s="101" t="s">
        <v>57</v>
      </c>
      <c r="K192" s="105" t="s">
        <v>755</v>
      </c>
      <c r="L192" s="99" t="s">
        <v>58</v>
      </c>
      <c r="M192" s="184">
        <f t="shared" si="4"/>
        <v>2550603</v>
      </c>
      <c r="N192" s="184">
        <f t="shared" si="5"/>
        <v>2550603</v>
      </c>
      <c r="O192" s="105" t="s">
        <v>334</v>
      </c>
      <c r="P192" s="105" t="s">
        <v>59</v>
      </c>
      <c r="Q192" s="106" t="s">
        <v>335</v>
      </c>
      <c r="R192" s="107" t="s">
        <v>363</v>
      </c>
      <c r="S192" s="753" t="s">
        <v>1738</v>
      </c>
    </row>
    <row r="193" spans="2:19" ht="54.75" customHeight="1" x14ac:dyDescent="0.25">
      <c r="B193" s="100"/>
      <c r="C193" s="130" t="s">
        <v>378</v>
      </c>
      <c r="D193" s="130" t="s">
        <v>378</v>
      </c>
      <c r="E193" s="872">
        <v>114000</v>
      </c>
      <c r="F193" s="388">
        <v>37</v>
      </c>
      <c r="G193" s="99" t="s">
        <v>54</v>
      </c>
      <c r="H193" s="104">
        <v>42795</v>
      </c>
      <c r="I193" s="101" t="s">
        <v>333</v>
      </c>
      <c r="J193" s="101" t="s">
        <v>57</v>
      </c>
      <c r="K193" s="105" t="s">
        <v>755</v>
      </c>
      <c r="L193" s="99" t="s">
        <v>58</v>
      </c>
      <c r="M193" s="184">
        <f t="shared" si="4"/>
        <v>4218000</v>
      </c>
      <c r="N193" s="184">
        <f t="shared" si="5"/>
        <v>4218000</v>
      </c>
      <c r="O193" s="105" t="s">
        <v>334</v>
      </c>
      <c r="P193" s="105" t="s">
        <v>59</v>
      </c>
      <c r="Q193" s="106" t="s">
        <v>335</v>
      </c>
      <c r="R193" s="107" t="s">
        <v>363</v>
      </c>
      <c r="S193" s="751" t="s">
        <v>1738</v>
      </c>
    </row>
    <row r="194" spans="2:19" ht="54.75" customHeight="1" x14ac:dyDescent="0.25">
      <c r="B194" s="100"/>
      <c r="C194" s="130" t="s">
        <v>379</v>
      </c>
      <c r="D194" s="130" t="s">
        <v>379</v>
      </c>
      <c r="E194" s="872">
        <v>165325</v>
      </c>
      <c r="F194" s="388">
        <v>26</v>
      </c>
      <c r="G194" s="99" t="s">
        <v>54</v>
      </c>
      <c r="H194" s="104">
        <v>42795</v>
      </c>
      <c r="I194" s="101" t="s">
        <v>333</v>
      </c>
      <c r="J194" s="101" t="s">
        <v>57</v>
      </c>
      <c r="K194" s="105" t="s">
        <v>755</v>
      </c>
      <c r="L194" s="99" t="s">
        <v>58</v>
      </c>
      <c r="M194" s="184">
        <f t="shared" si="4"/>
        <v>4298450</v>
      </c>
      <c r="N194" s="184">
        <f t="shared" si="5"/>
        <v>4298450</v>
      </c>
      <c r="O194" s="105" t="s">
        <v>334</v>
      </c>
      <c r="P194" s="105" t="s">
        <v>59</v>
      </c>
      <c r="Q194" s="106" t="s">
        <v>335</v>
      </c>
      <c r="R194" s="107" t="s">
        <v>363</v>
      </c>
      <c r="S194" s="753" t="s">
        <v>1738</v>
      </c>
    </row>
    <row r="195" spans="2:19" ht="54.75" customHeight="1" x14ac:dyDescent="0.25">
      <c r="B195" s="100"/>
      <c r="C195" s="130" t="s">
        <v>380</v>
      </c>
      <c r="D195" s="130" t="s">
        <v>380</v>
      </c>
      <c r="E195" s="872">
        <v>224000</v>
      </c>
      <c r="F195" s="388">
        <v>26</v>
      </c>
      <c r="G195" s="99" t="s">
        <v>54</v>
      </c>
      <c r="H195" s="104">
        <v>42795</v>
      </c>
      <c r="I195" s="101" t="s">
        <v>333</v>
      </c>
      <c r="J195" s="101" t="s">
        <v>57</v>
      </c>
      <c r="K195" s="105" t="s">
        <v>755</v>
      </c>
      <c r="L195" s="99" t="s">
        <v>58</v>
      </c>
      <c r="M195" s="184">
        <f t="shared" si="4"/>
        <v>5824000</v>
      </c>
      <c r="N195" s="184">
        <f t="shared" si="5"/>
        <v>5824000</v>
      </c>
      <c r="O195" s="105" t="s">
        <v>334</v>
      </c>
      <c r="P195" s="105" t="s">
        <v>59</v>
      </c>
      <c r="Q195" s="106" t="s">
        <v>335</v>
      </c>
      <c r="R195" s="107" t="s">
        <v>363</v>
      </c>
      <c r="S195" s="753" t="s">
        <v>1738</v>
      </c>
    </row>
    <row r="196" spans="2:19" ht="54.75" customHeight="1" x14ac:dyDescent="0.25">
      <c r="B196" s="100"/>
      <c r="C196" s="130" t="s">
        <v>381</v>
      </c>
      <c r="D196" s="130" t="s">
        <v>381</v>
      </c>
      <c r="E196" s="872">
        <v>304002</v>
      </c>
      <c r="F196" s="388">
        <v>14</v>
      </c>
      <c r="G196" s="99" t="s">
        <v>54</v>
      </c>
      <c r="H196" s="104">
        <v>42795</v>
      </c>
      <c r="I196" s="101" t="s">
        <v>333</v>
      </c>
      <c r="J196" s="101" t="s">
        <v>57</v>
      </c>
      <c r="K196" s="105" t="s">
        <v>755</v>
      </c>
      <c r="L196" s="99" t="s">
        <v>58</v>
      </c>
      <c r="M196" s="184">
        <f t="shared" si="4"/>
        <v>4256028</v>
      </c>
      <c r="N196" s="184">
        <f t="shared" si="5"/>
        <v>4256028</v>
      </c>
      <c r="O196" s="105" t="s">
        <v>334</v>
      </c>
      <c r="P196" s="105" t="s">
        <v>59</v>
      </c>
      <c r="Q196" s="106" t="s">
        <v>335</v>
      </c>
      <c r="R196" s="107" t="s">
        <v>363</v>
      </c>
      <c r="S196" s="753" t="s">
        <v>1738</v>
      </c>
    </row>
    <row r="197" spans="2:19" ht="54.75" customHeight="1" x14ac:dyDescent="0.25">
      <c r="B197" s="820"/>
      <c r="C197" s="130" t="s">
        <v>382</v>
      </c>
      <c r="D197" s="130" t="s">
        <v>382</v>
      </c>
      <c r="E197" s="872">
        <v>375000</v>
      </c>
      <c r="F197" s="388">
        <v>15</v>
      </c>
      <c r="G197" s="99" t="s">
        <v>54</v>
      </c>
      <c r="H197" s="104">
        <v>42795</v>
      </c>
      <c r="I197" s="101" t="s">
        <v>333</v>
      </c>
      <c r="J197" s="101" t="s">
        <v>57</v>
      </c>
      <c r="K197" s="105" t="s">
        <v>755</v>
      </c>
      <c r="L197" s="99" t="s">
        <v>58</v>
      </c>
      <c r="M197" s="184">
        <f t="shared" si="4"/>
        <v>5625000</v>
      </c>
      <c r="N197" s="184">
        <f t="shared" si="5"/>
        <v>5625000</v>
      </c>
      <c r="O197" s="105" t="s">
        <v>334</v>
      </c>
      <c r="P197" s="105" t="s">
        <v>59</v>
      </c>
      <c r="Q197" s="106" t="s">
        <v>335</v>
      </c>
      <c r="R197" s="107" t="s">
        <v>363</v>
      </c>
      <c r="S197" s="753" t="s">
        <v>1738</v>
      </c>
    </row>
    <row r="198" spans="2:19" ht="54.75" customHeight="1" x14ac:dyDescent="0.25">
      <c r="B198" s="100"/>
      <c r="C198" s="130" t="s">
        <v>383</v>
      </c>
      <c r="D198" s="130" t="s">
        <v>383</v>
      </c>
      <c r="E198" s="872">
        <v>96000</v>
      </c>
      <c r="F198" s="346">
        <v>38</v>
      </c>
      <c r="G198" s="99" t="s">
        <v>54</v>
      </c>
      <c r="H198" s="104">
        <v>42795</v>
      </c>
      <c r="I198" s="101" t="s">
        <v>333</v>
      </c>
      <c r="J198" s="101" t="s">
        <v>57</v>
      </c>
      <c r="K198" s="105" t="s">
        <v>755</v>
      </c>
      <c r="L198" s="99" t="s">
        <v>58</v>
      </c>
      <c r="M198" s="184">
        <f t="shared" si="4"/>
        <v>3648000</v>
      </c>
      <c r="N198" s="184">
        <f t="shared" si="5"/>
        <v>3648000</v>
      </c>
      <c r="O198" s="105" t="s">
        <v>334</v>
      </c>
      <c r="P198" s="105" t="s">
        <v>59</v>
      </c>
      <c r="Q198" s="106" t="s">
        <v>335</v>
      </c>
      <c r="R198" s="107" t="s">
        <v>363</v>
      </c>
      <c r="S198" s="753" t="s">
        <v>1738</v>
      </c>
    </row>
    <row r="199" spans="2:19" ht="54.75" customHeight="1" x14ac:dyDescent="0.25">
      <c r="B199" s="100"/>
      <c r="C199" s="130" t="s">
        <v>384</v>
      </c>
      <c r="D199" s="130" t="s">
        <v>384</v>
      </c>
      <c r="E199" s="872">
        <v>121000</v>
      </c>
      <c r="F199" s="346">
        <v>40</v>
      </c>
      <c r="G199" s="99" t="s">
        <v>54</v>
      </c>
      <c r="H199" s="104">
        <v>42795</v>
      </c>
      <c r="I199" s="101" t="s">
        <v>333</v>
      </c>
      <c r="J199" s="101" t="s">
        <v>57</v>
      </c>
      <c r="K199" s="105" t="s">
        <v>755</v>
      </c>
      <c r="L199" s="99" t="s">
        <v>58</v>
      </c>
      <c r="M199" s="184">
        <f t="shared" ref="M199:M209" si="6">SUM(E199*F199)</f>
        <v>4840000</v>
      </c>
      <c r="N199" s="184">
        <f t="shared" ref="N199:N209" si="7">SUM(E199*F199)</f>
        <v>4840000</v>
      </c>
      <c r="O199" s="105" t="s">
        <v>334</v>
      </c>
      <c r="P199" s="105" t="s">
        <v>59</v>
      </c>
      <c r="Q199" s="106" t="s">
        <v>335</v>
      </c>
      <c r="R199" s="107" t="s">
        <v>363</v>
      </c>
      <c r="S199" s="751" t="s">
        <v>1738</v>
      </c>
    </row>
    <row r="200" spans="2:19" ht="54.75" customHeight="1" x14ac:dyDescent="0.25">
      <c r="B200" s="100"/>
      <c r="C200" s="130" t="s">
        <v>385</v>
      </c>
      <c r="D200" s="130" t="s">
        <v>385</v>
      </c>
      <c r="E200" s="872">
        <v>152000</v>
      </c>
      <c r="F200" s="346">
        <v>40</v>
      </c>
      <c r="G200" s="99" t="s">
        <v>54</v>
      </c>
      <c r="H200" s="104">
        <v>42795</v>
      </c>
      <c r="I200" s="101" t="s">
        <v>333</v>
      </c>
      <c r="J200" s="101" t="s">
        <v>57</v>
      </c>
      <c r="K200" s="105" t="s">
        <v>755</v>
      </c>
      <c r="L200" s="99" t="s">
        <v>58</v>
      </c>
      <c r="M200" s="184">
        <f t="shared" si="6"/>
        <v>6080000</v>
      </c>
      <c r="N200" s="184">
        <f t="shared" si="7"/>
        <v>6080000</v>
      </c>
      <c r="O200" s="105" t="s">
        <v>334</v>
      </c>
      <c r="P200" s="105" t="s">
        <v>59</v>
      </c>
      <c r="Q200" s="106" t="s">
        <v>335</v>
      </c>
      <c r="R200" s="107" t="s">
        <v>363</v>
      </c>
      <c r="S200" s="753" t="s">
        <v>1738</v>
      </c>
    </row>
    <row r="201" spans="2:19" ht="54.75" customHeight="1" x14ac:dyDescent="0.25">
      <c r="B201" s="100"/>
      <c r="C201" s="130" t="s">
        <v>386</v>
      </c>
      <c r="D201" s="130" t="s">
        <v>386</v>
      </c>
      <c r="E201" s="872">
        <v>180000</v>
      </c>
      <c r="F201" s="346">
        <v>26</v>
      </c>
      <c r="G201" s="99" t="s">
        <v>54</v>
      </c>
      <c r="H201" s="104">
        <v>42795</v>
      </c>
      <c r="I201" s="101" t="s">
        <v>333</v>
      </c>
      <c r="J201" s="101" t="s">
        <v>57</v>
      </c>
      <c r="K201" s="105" t="s">
        <v>755</v>
      </c>
      <c r="L201" s="99" t="s">
        <v>58</v>
      </c>
      <c r="M201" s="184">
        <f t="shared" si="6"/>
        <v>4680000</v>
      </c>
      <c r="N201" s="184">
        <f t="shared" si="7"/>
        <v>4680000</v>
      </c>
      <c r="O201" s="105" t="s">
        <v>334</v>
      </c>
      <c r="P201" s="105" t="s">
        <v>59</v>
      </c>
      <c r="Q201" s="106" t="s">
        <v>335</v>
      </c>
      <c r="R201" s="107" t="s">
        <v>363</v>
      </c>
      <c r="S201" s="753" t="s">
        <v>1738</v>
      </c>
    </row>
    <row r="202" spans="2:19" ht="54.75" customHeight="1" x14ac:dyDescent="0.25">
      <c r="B202" s="100"/>
      <c r="C202" s="867" t="s">
        <v>387</v>
      </c>
      <c r="D202" s="867" t="s">
        <v>387</v>
      </c>
      <c r="E202" s="872">
        <v>248000</v>
      </c>
      <c r="F202" s="879">
        <v>26</v>
      </c>
      <c r="G202" s="99" t="s">
        <v>54</v>
      </c>
      <c r="H202" s="104">
        <v>42795</v>
      </c>
      <c r="I202" s="101" t="s">
        <v>333</v>
      </c>
      <c r="J202" s="101" t="s">
        <v>57</v>
      </c>
      <c r="K202" s="105" t="s">
        <v>755</v>
      </c>
      <c r="L202" s="99" t="s">
        <v>58</v>
      </c>
      <c r="M202" s="184">
        <f t="shared" si="6"/>
        <v>6448000</v>
      </c>
      <c r="N202" s="184">
        <f t="shared" si="7"/>
        <v>6448000</v>
      </c>
      <c r="O202" s="105" t="s">
        <v>334</v>
      </c>
      <c r="P202" s="105" t="s">
        <v>59</v>
      </c>
      <c r="Q202" s="106" t="s">
        <v>335</v>
      </c>
      <c r="R202" s="107" t="s">
        <v>363</v>
      </c>
      <c r="S202" s="753" t="s">
        <v>1738</v>
      </c>
    </row>
    <row r="203" spans="2:19" ht="54.75" customHeight="1" x14ac:dyDescent="0.25">
      <c r="B203" s="100"/>
      <c r="C203" s="130" t="s">
        <v>388</v>
      </c>
      <c r="D203" s="130" t="s">
        <v>388</v>
      </c>
      <c r="E203" s="872">
        <v>76000</v>
      </c>
      <c r="F203" s="388">
        <v>38</v>
      </c>
      <c r="G203" s="99" t="s">
        <v>54</v>
      </c>
      <c r="H203" s="104">
        <v>42795</v>
      </c>
      <c r="I203" s="101" t="s">
        <v>333</v>
      </c>
      <c r="J203" s="101" t="s">
        <v>57</v>
      </c>
      <c r="K203" s="105" t="s">
        <v>755</v>
      </c>
      <c r="L203" s="99" t="s">
        <v>58</v>
      </c>
      <c r="M203" s="184">
        <f t="shared" si="6"/>
        <v>2888000</v>
      </c>
      <c r="N203" s="184">
        <f t="shared" si="7"/>
        <v>2888000</v>
      </c>
      <c r="O203" s="105" t="s">
        <v>334</v>
      </c>
      <c r="P203" s="105" t="s">
        <v>59</v>
      </c>
      <c r="Q203" s="106" t="s">
        <v>335</v>
      </c>
      <c r="R203" s="107" t="s">
        <v>363</v>
      </c>
      <c r="S203" s="753" t="s">
        <v>1738</v>
      </c>
    </row>
    <row r="204" spans="2:19" ht="54.75" customHeight="1" x14ac:dyDescent="0.25">
      <c r="B204" s="100"/>
      <c r="C204" s="130" t="s">
        <v>389</v>
      </c>
      <c r="D204" s="130" t="s">
        <v>389</v>
      </c>
      <c r="E204" s="872">
        <v>108000</v>
      </c>
      <c r="F204" s="388">
        <v>36</v>
      </c>
      <c r="G204" s="99" t="s">
        <v>54</v>
      </c>
      <c r="H204" s="104">
        <v>42795</v>
      </c>
      <c r="I204" s="101" t="s">
        <v>333</v>
      </c>
      <c r="J204" s="101" t="s">
        <v>57</v>
      </c>
      <c r="K204" s="105" t="s">
        <v>755</v>
      </c>
      <c r="L204" s="99" t="s">
        <v>58</v>
      </c>
      <c r="M204" s="184">
        <f t="shared" si="6"/>
        <v>3888000</v>
      </c>
      <c r="N204" s="184">
        <f t="shared" si="7"/>
        <v>3888000</v>
      </c>
      <c r="O204" s="105" t="s">
        <v>334</v>
      </c>
      <c r="P204" s="105" t="s">
        <v>59</v>
      </c>
      <c r="Q204" s="106" t="s">
        <v>335</v>
      </c>
      <c r="R204" s="107" t="s">
        <v>363</v>
      </c>
      <c r="S204" s="751" t="s">
        <v>1738</v>
      </c>
    </row>
    <row r="205" spans="2:19" ht="54.75" customHeight="1" x14ac:dyDescent="0.25">
      <c r="B205" s="100"/>
      <c r="C205" s="130" t="s">
        <v>390</v>
      </c>
      <c r="D205" s="130" t="s">
        <v>390</v>
      </c>
      <c r="E205" s="872">
        <v>167000</v>
      </c>
      <c r="F205" s="388">
        <v>36</v>
      </c>
      <c r="G205" s="99" t="s">
        <v>54</v>
      </c>
      <c r="H205" s="104">
        <v>42795</v>
      </c>
      <c r="I205" s="101" t="s">
        <v>333</v>
      </c>
      <c r="J205" s="101" t="s">
        <v>57</v>
      </c>
      <c r="K205" s="105" t="s">
        <v>755</v>
      </c>
      <c r="L205" s="99" t="s">
        <v>58</v>
      </c>
      <c r="M205" s="184">
        <f t="shared" si="6"/>
        <v>6012000</v>
      </c>
      <c r="N205" s="184">
        <f t="shared" si="7"/>
        <v>6012000</v>
      </c>
      <c r="O205" s="105" t="s">
        <v>334</v>
      </c>
      <c r="P205" s="105" t="s">
        <v>59</v>
      </c>
      <c r="Q205" s="106" t="s">
        <v>335</v>
      </c>
      <c r="R205" s="107" t="s">
        <v>363</v>
      </c>
      <c r="S205" s="753" t="s">
        <v>1738</v>
      </c>
    </row>
    <row r="206" spans="2:19" ht="54.75" customHeight="1" x14ac:dyDescent="0.25">
      <c r="B206" s="100"/>
      <c r="C206" s="132" t="s">
        <v>391</v>
      </c>
      <c r="D206" s="132" t="s">
        <v>391</v>
      </c>
      <c r="E206" s="872">
        <v>228000</v>
      </c>
      <c r="F206" s="388">
        <v>36</v>
      </c>
      <c r="G206" s="99" t="s">
        <v>54</v>
      </c>
      <c r="H206" s="104">
        <v>42795</v>
      </c>
      <c r="I206" s="101" t="s">
        <v>333</v>
      </c>
      <c r="J206" s="101" t="s">
        <v>57</v>
      </c>
      <c r="K206" s="105" t="s">
        <v>755</v>
      </c>
      <c r="L206" s="99" t="s">
        <v>58</v>
      </c>
      <c r="M206" s="184">
        <f t="shared" si="6"/>
        <v>8208000</v>
      </c>
      <c r="N206" s="184">
        <f t="shared" si="7"/>
        <v>8208000</v>
      </c>
      <c r="O206" s="105" t="s">
        <v>334</v>
      </c>
      <c r="P206" s="105" t="s">
        <v>59</v>
      </c>
      <c r="Q206" s="106" t="s">
        <v>335</v>
      </c>
      <c r="R206" s="107" t="s">
        <v>363</v>
      </c>
      <c r="S206" s="753" t="s">
        <v>1738</v>
      </c>
    </row>
    <row r="207" spans="2:19" ht="54.75" customHeight="1" x14ac:dyDescent="0.25">
      <c r="B207" s="100"/>
      <c r="C207" s="101" t="s">
        <v>331</v>
      </c>
      <c r="D207" s="102" t="s">
        <v>332</v>
      </c>
      <c r="E207" s="871">
        <v>1200000</v>
      </c>
      <c r="F207" s="124">
        <v>1</v>
      </c>
      <c r="G207" s="99" t="s">
        <v>136</v>
      </c>
      <c r="H207" s="104">
        <v>42795</v>
      </c>
      <c r="I207" s="101" t="s">
        <v>333</v>
      </c>
      <c r="J207" s="101" t="s">
        <v>57</v>
      </c>
      <c r="K207" s="105" t="s">
        <v>752</v>
      </c>
      <c r="L207" s="99" t="s">
        <v>58</v>
      </c>
      <c r="M207" s="184">
        <f t="shared" si="6"/>
        <v>1200000</v>
      </c>
      <c r="N207" s="184">
        <f t="shared" si="7"/>
        <v>1200000</v>
      </c>
      <c r="O207" s="105" t="s">
        <v>334</v>
      </c>
      <c r="P207" s="105" t="s">
        <v>59</v>
      </c>
      <c r="Q207" s="106" t="s">
        <v>335</v>
      </c>
      <c r="R207" s="107" t="s">
        <v>336</v>
      </c>
      <c r="S207" s="417" t="s">
        <v>1727</v>
      </c>
    </row>
    <row r="208" spans="2:19" ht="54.75" customHeight="1" x14ac:dyDescent="0.25">
      <c r="B208" s="100"/>
      <c r="C208" s="101" t="s">
        <v>339</v>
      </c>
      <c r="D208" s="102" t="s">
        <v>340</v>
      </c>
      <c r="E208" s="871">
        <v>450000</v>
      </c>
      <c r="F208" s="124">
        <v>1</v>
      </c>
      <c r="G208" s="99" t="s">
        <v>136</v>
      </c>
      <c r="H208" s="104">
        <v>42795</v>
      </c>
      <c r="I208" s="101" t="s">
        <v>333</v>
      </c>
      <c r="J208" s="101" t="s">
        <v>57</v>
      </c>
      <c r="K208" s="105" t="s">
        <v>752</v>
      </c>
      <c r="L208" s="99" t="s">
        <v>58</v>
      </c>
      <c r="M208" s="184">
        <f t="shared" si="6"/>
        <v>450000</v>
      </c>
      <c r="N208" s="184">
        <f t="shared" si="7"/>
        <v>450000</v>
      </c>
      <c r="O208" s="105" t="s">
        <v>334</v>
      </c>
      <c r="P208" s="105" t="s">
        <v>59</v>
      </c>
      <c r="Q208" s="106" t="s">
        <v>335</v>
      </c>
      <c r="R208" s="107" t="s">
        <v>336</v>
      </c>
      <c r="S208" s="1006" t="s">
        <v>1726</v>
      </c>
    </row>
    <row r="209" spans="1:19" ht="54.75" customHeight="1" x14ac:dyDescent="0.25">
      <c r="B209" s="100"/>
      <c r="C209" s="101" t="s">
        <v>337</v>
      </c>
      <c r="D209" s="111" t="s">
        <v>338</v>
      </c>
      <c r="E209" s="109">
        <v>4100000</v>
      </c>
      <c r="F209" s="125">
        <v>2</v>
      </c>
      <c r="G209" s="99" t="s">
        <v>136</v>
      </c>
      <c r="H209" s="104">
        <v>42795</v>
      </c>
      <c r="I209" s="101" t="s">
        <v>333</v>
      </c>
      <c r="J209" s="101" t="s">
        <v>57</v>
      </c>
      <c r="K209" s="105" t="s">
        <v>753</v>
      </c>
      <c r="L209" s="99" t="s">
        <v>58</v>
      </c>
      <c r="M209" s="184">
        <f t="shared" si="6"/>
        <v>8200000</v>
      </c>
      <c r="N209" s="184">
        <f t="shared" si="7"/>
        <v>8200000</v>
      </c>
      <c r="O209" s="105" t="s">
        <v>334</v>
      </c>
      <c r="P209" s="105" t="s">
        <v>59</v>
      </c>
      <c r="Q209" s="106" t="s">
        <v>335</v>
      </c>
      <c r="R209" s="107" t="s">
        <v>336</v>
      </c>
      <c r="S209" s="1006" t="s">
        <v>1726</v>
      </c>
    </row>
    <row r="210" spans="1:19" ht="27.75" customHeight="1" x14ac:dyDescent="0.25">
      <c r="B210" s="1621"/>
      <c r="C210" s="1622"/>
      <c r="D210" s="1622"/>
      <c r="E210" s="1622"/>
      <c r="F210" s="1622"/>
      <c r="G210" s="1622"/>
      <c r="H210" s="1622"/>
      <c r="I210" s="1623"/>
      <c r="J210" s="812" t="s">
        <v>758</v>
      </c>
      <c r="K210" s="813"/>
      <c r="L210" s="814"/>
      <c r="M210" s="185">
        <f>SUM(M7:M209)</f>
        <v>998836281</v>
      </c>
      <c r="N210" s="185">
        <f>SUM(N7:N209)</f>
        <v>998836281</v>
      </c>
      <c r="O210" s="134"/>
      <c r="P210" s="134"/>
      <c r="Q210" s="135"/>
      <c r="R210" s="136"/>
    </row>
    <row r="211" spans="1:19" s="682" customFormat="1" ht="12" customHeight="1" x14ac:dyDescent="0.25">
      <c r="B211" s="179"/>
      <c r="C211" s="1406"/>
      <c r="D211" s="679"/>
      <c r="E211" s="179"/>
      <c r="F211" s="179"/>
      <c r="G211" s="179"/>
      <c r="H211" s="179"/>
      <c r="I211" s="179"/>
      <c r="J211" s="776"/>
      <c r="K211" s="776"/>
      <c r="L211" s="776"/>
      <c r="M211" s="777"/>
      <c r="N211" s="777"/>
      <c r="O211" s="181"/>
      <c r="P211" s="181"/>
      <c r="Q211" s="182"/>
      <c r="R211" s="181"/>
    </row>
    <row r="212" spans="1:19" s="148" customFormat="1" ht="24.75" customHeight="1" x14ac:dyDescent="0.25">
      <c r="A212" s="191"/>
      <c r="B212" s="179"/>
      <c r="C212" s="1009"/>
      <c r="D212" s="1404" t="s">
        <v>2362</v>
      </c>
      <c r="E212" s="179"/>
      <c r="F212" s="179"/>
      <c r="G212" s="179"/>
      <c r="H212" s="179"/>
      <c r="I212" s="179"/>
      <c r="J212" s="179"/>
      <c r="K212" s="179"/>
      <c r="L212" s="179"/>
      <c r="M212" s="180"/>
      <c r="N212" s="180"/>
      <c r="O212" s="181"/>
      <c r="P212" s="181"/>
      <c r="Q212" s="182"/>
      <c r="R212" s="181"/>
    </row>
    <row r="213" spans="1:19" ht="20.25" customHeight="1" x14ac:dyDescent="0.25">
      <c r="B213" s="137"/>
      <c r="C213" s="1009"/>
      <c r="D213" s="1405" t="s">
        <v>1905</v>
      </c>
      <c r="E213" s="137"/>
      <c r="F213" s="137"/>
      <c r="G213" s="137"/>
      <c r="H213" s="137"/>
      <c r="I213" s="137"/>
      <c r="J213" s="137"/>
      <c r="K213" s="140"/>
      <c r="L213" s="137"/>
      <c r="M213" s="137"/>
      <c r="N213" s="137"/>
      <c r="O213" s="137"/>
      <c r="P213" s="137"/>
      <c r="Q213" s="137"/>
      <c r="R213" s="137"/>
    </row>
    <row r="214" spans="1:19" s="902" customFormat="1" ht="15.75" customHeight="1" x14ac:dyDescent="0.25">
      <c r="B214" s="137"/>
      <c r="C214" s="1009"/>
      <c r="D214" s="138"/>
      <c r="E214" s="137"/>
      <c r="F214" s="137"/>
      <c r="G214" s="137"/>
      <c r="H214" s="137"/>
      <c r="I214" s="137"/>
      <c r="J214" s="137"/>
      <c r="K214" s="140"/>
      <c r="L214" s="137"/>
      <c r="M214" s="137"/>
      <c r="N214" s="137"/>
      <c r="O214" s="137"/>
      <c r="P214" s="137"/>
      <c r="Q214" s="137"/>
      <c r="R214" s="137"/>
    </row>
    <row r="215" spans="1:19" s="902" customFormat="1" ht="15.75" customHeight="1" x14ac:dyDescent="0.25">
      <c r="B215" s="137"/>
      <c r="C215" s="1009"/>
      <c r="D215" s="138"/>
      <c r="E215" s="137"/>
      <c r="F215" s="137"/>
      <c r="G215" s="137"/>
      <c r="H215" s="137"/>
      <c r="I215" s="137"/>
      <c r="J215" s="137"/>
      <c r="K215" s="140"/>
      <c r="L215" s="137"/>
      <c r="M215" s="137"/>
      <c r="N215" s="137"/>
      <c r="O215" s="137"/>
      <c r="P215" s="137"/>
      <c r="Q215" s="137"/>
      <c r="R215" s="137"/>
    </row>
    <row r="216" spans="1:19" ht="26.25" customHeight="1" x14ac:dyDescent="0.25">
      <c r="B216" s="993" t="s">
        <v>2</v>
      </c>
      <c r="C216" s="137"/>
      <c r="D216" s="1618" t="s">
        <v>578</v>
      </c>
      <c r="E216" s="1618"/>
      <c r="F216" s="1618"/>
      <c r="G216" s="177"/>
      <c r="H216" s="177"/>
      <c r="I216" s="177"/>
      <c r="J216" s="178" t="s">
        <v>328</v>
      </c>
      <c r="K216" s="815" t="s">
        <v>579</v>
      </c>
      <c r="L216" s="815"/>
      <c r="M216" s="815"/>
      <c r="N216" s="815"/>
      <c r="O216" s="139"/>
      <c r="P216" s="140"/>
      <c r="Q216" s="140"/>
      <c r="R216" s="140"/>
    </row>
    <row r="217" spans="1:19" ht="14.25" customHeight="1" x14ac:dyDescent="0.25">
      <c r="B217" s="993"/>
      <c r="C217" s="993"/>
      <c r="D217" s="1618"/>
      <c r="E217" s="1618"/>
      <c r="F217" s="1618"/>
      <c r="G217" s="177"/>
      <c r="H217" s="177"/>
      <c r="I217" s="177"/>
      <c r="J217" s="177"/>
      <c r="K217" s="811" t="s">
        <v>750</v>
      </c>
      <c r="L217" s="811"/>
      <c r="M217" s="811"/>
      <c r="N217" s="811"/>
      <c r="O217" s="137"/>
      <c r="P217" s="1619"/>
      <c r="Q217" s="1619"/>
      <c r="R217" s="1619"/>
    </row>
    <row r="218" spans="1:19" s="191" customFormat="1" ht="14.25" customHeight="1" x14ac:dyDescent="0.25">
      <c r="B218" s="187"/>
      <c r="C218" s="993"/>
      <c r="D218" s="187"/>
      <c r="E218" s="187"/>
      <c r="F218" s="187"/>
      <c r="G218" s="177"/>
      <c r="H218" s="177"/>
      <c r="I218" s="177"/>
      <c r="J218" s="177"/>
      <c r="K218" s="188"/>
      <c r="L218" s="188"/>
      <c r="M218" s="188"/>
      <c r="N218" s="188"/>
      <c r="O218" s="137"/>
      <c r="P218" s="186"/>
      <c r="Q218" s="186"/>
      <c r="R218" s="186"/>
    </row>
    <row r="219" spans="1:19" ht="45.75" customHeight="1" x14ac:dyDescent="0.25">
      <c r="B219" s="233" t="s">
        <v>866</v>
      </c>
      <c r="C219" s="908" t="s">
        <v>870</v>
      </c>
      <c r="D219" s="233" t="s">
        <v>869</v>
      </c>
    </row>
    <row r="220" spans="1:19" ht="47.25" customHeight="1" x14ac:dyDescent="0.25">
      <c r="B220" s="231" t="s">
        <v>867</v>
      </c>
      <c r="C220" s="1010">
        <f>SUM(M7:M18)</f>
        <v>368614000</v>
      </c>
      <c r="D220" s="232"/>
    </row>
    <row r="221" spans="1:19" ht="50.25" customHeight="1" x14ac:dyDescent="0.25">
      <c r="B221" s="231" t="s">
        <v>756</v>
      </c>
      <c r="C221" s="628">
        <f>SUM(M183:M184)</f>
        <v>3360000</v>
      </c>
      <c r="D221" s="232"/>
    </row>
    <row r="222" spans="1:19" ht="43.5" customHeight="1" x14ac:dyDescent="0.25">
      <c r="B222" s="231" t="s">
        <v>868</v>
      </c>
      <c r="C222" s="628">
        <f>SUM(M19:M182)</f>
        <v>435622400</v>
      </c>
      <c r="D222" s="232"/>
    </row>
    <row r="223" spans="1:19" ht="45.75" customHeight="1" x14ac:dyDescent="0.25">
      <c r="B223" s="230" t="s">
        <v>755</v>
      </c>
      <c r="C223" s="628">
        <f>SUM(M185:M206)</f>
        <v>181389881</v>
      </c>
      <c r="D223" s="232"/>
      <c r="E223" s="1227"/>
    </row>
    <row r="224" spans="1:19" ht="41.25" customHeight="1" x14ac:dyDescent="0.25">
      <c r="B224" s="230" t="s">
        <v>753</v>
      </c>
      <c r="C224" s="628">
        <f>SUM(M207:M209)</f>
        <v>9850000</v>
      </c>
      <c r="D224" s="232"/>
    </row>
    <row r="225" spans="1:4" ht="27" customHeight="1" x14ac:dyDescent="0.25">
      <c r="B225" s="235" t="s">
        <v>758</v>
      </c>
      <c r="C225" s="1011">
        <f>SUM(C220:C224)</f>
        <v>998836281</v>
      </c>
      <c r="D225" s="232"/>
    </row>
    <row r="227" spans="1:4" ht="54.75" customHeight="1" x14ac:dyDescent="0.25">
      <c r="A227" s="1012" t="s">
        <v>2014</v>
      </c>
    </row>
  </sheetData>
  <sortState ref="B7:S209">
    <sortCondition ref="K7:K209"/>
  </sortState>
  <mergeCells count="15">
    <mergeCell ref="P2:P3"/>
    <mergeCell ref="G3:H3"/>
    <mergeCell ref="G4:H4"/>
    <mergeCell ref="G5:H5"/>
    <mergeCell ref="D216:F217"/>
    <mergeCell ref="P217:R217"/>
    <mergeCell ref="C1:E5"/>
    <mergeCell ref="F2:F3"/>
    <mergeCell ref="G2:H2"/>
    <mergeCell ref="B210:I210"/>
    <mergeCell ref="R1:S5"/>
    <mergeCell ref="G1:H1"/>
    <mergeCell ref="J1:O5"/>
    <mergeCell ref="I1:I5"/>
    <mergeCell ref="B1:B5"/>
  </mergeCells>
  <pageMargins left="0.70866141732283472" right="0.70866141732283472" top="0.74803149606299213" bottom="0.74803149606299213" header="0.31496062992125984" footer="0.31496062992125984"/>
  <pageSetup paperSize="5"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
  <sheetViews>
    <sheetView topLeftCell="A55" workbookViewId="0">
      <selection activeCell="C60" sqref="C60"/>
    </sheetView>
  </sheetViews>
  <sheetFormatPr baseColWidth="10" defaultRowHeight="13.5" x14ac:dyDescent="0.25"/>
  <cols>
    <col min="1" max="2" width="11.42578125" style="436"/>
    <col min="3" max="3" width="25.28515625" style="436" customWidth="1"/>
    <col min="4" max="4" width="27.28515625" style="436" customWidth="1"/>
    <col min="5" max="5" width="11.42578125" style="436"/>
    <col min="6" max="6" width="11.42578125" style="436" customWidth="1"/>
    <col min="7" max="10" width="11.42578125" style="436"/>
    <col min="11" max="11" width="11.42578125" style="436" customWidth="1"/>
    <col min="12" max="12" width="11.42578125" style="436"/>
    <col min="13" max="13" width="15.42578125" style="436" customWidth="1"/>
    <col min="14" max="14" width="15.85546875" style="436" customWidth="1"/>
    <col min="15" max="15" width="9" style="436" customWidth="1"/>
    <col min="16" max="16" width="11" style="436" customWidth="1"/>
    <col min="17" max="17" width="21.7109375" style="436" customWidth="1"/>
    <col min="18" max="18" width="11.42578125" style="436"/>
    <col min="19" max="19" width="28.140625" style="436" customWidth="1"/>
    <col min="20" max="16384" width="11.42578125" style="436"/>
  </cols>
  <sheetData>
    <row r="1" spans="1:20" x14ac:dyDescent="0.25">
      <c r="B1" s="1624"/>
      <c r="C1" s="1656" t="s">
        <v>0</v>
      </c>
      <c r="D1" s="1656"/>
      <c r="E1" s="1656"/>
      <c r="F1" s="816" t="s">
        <v>1</v>
      </c>
      <c r="G1" s="1657" t="s">
        <v>2</v>
      </c>
      <c r="H1" s="1657"/>
      <c r="I1" s="1624"/>
      <c r="J1" s="1624"/>
      <c r="K1" s="1634" t="s">
        <v>0</v>
      </c>
      <c r="L1" s="1635"/>
      <c r="M1" s="1635"/>
      <c r="N1" s="1635"/>
      <c r="O1" s="1636"/>
      <c r="P1" s="816" t="s">
        <v>1</v>
      </c>
      <c r="Q1" s="816" t="s">
        <v>2</v>
      </c>
      <c r="R1" s="1624"/>
      <c r="S1" s="1624"/>
    </row>
    <row r="2" spans="1:20" x14ac:dyDescent="0.25">
      <c r="B2" s="1624"/>
      <c r="C2" s="1656"/>
      <c r="D2" s="1656"/>
      <c r="E2" s="1656"/>
      <c r="F2" s="1615" t="s">
        <v>3</v>
      </c>
      <c r="G2" s="1615" t="s">
        <v>4</v>
      </c>
      <c r="H2" s="1615"/>
      <c r="I2" s="1624"/>
      <c r="J2" s="1624"/>
      <c r="K2" s="1637"/>
      <c r="L2" s="1638"/>
      <c r="M2" s="1638"/>
      <c r="N2" s="1638"/>
      <c r="O2" s="1639"/>
      <c r="P2" s="1615" t="s">
        <v>3</v>
      </c>
      <c r="Q2" s="810" t="s">
        <v>4</v>
      </c>
      <c r="R2" s="1624"/>
      <c r="S2" s="1624"/>
    </row>
    <row r="3" spans="1:20" x14ac:dyDescent="0.25">
      <c r="B3" s="1624"/>
      <c r="C3" s="1656"/>
      <c r="D3" s="1656"/>
      <c r="E3" s="1656"/>
      <c r="F3" s="1615"/>
      <c r="G3" s="1657" t="s">
        <v>5</v>
      </c>
      <c r="H3" s="1657"/>
      <c r="I3" s="1624"/>
      <c r="J3" s="1624"/>
      <c r="K3" s="1637"/>
      <c r="L3" s="1638"/>
      <c r="M3" s="1638"/>
      <c r="N3" s="1638"/>
      <c r="O3" s="1639"/>
      <c r="P3" s="1615"/>
      <c r="Q3" s="810" t="s">
        <v>5</v>
      </c>
      <c r="R3" s="1624"/>
      <c r="S3" s="1624"/>
    </row>
    <row r="4" spans="1:20" x14ac:dyDescent="0.25">
      <c r="B4" s="1624"/>
      <c r="C4" s="1656"/>
      <c r="D4" s="1656"/>
      <c r="E4" s="1656"/>
      <c r="F4" s="816" t="s">
        <v>6</v>
      </c>
      <c r="G4" s="1615" t="s">
        <v>4</v>
      </c>
      <c r="H4" s="1615"/>
      <c r="I4" s="1624"/>
      <c r="J4" s="1624"/>
      <c r="K4" s="1637"/>
      <c r="L4" s="1638"/>
      <c r="M4" s="1638"/>
      <c r="N4" s="1638"/>
      <c r="O4" s="1639"/>
      <c r="P4" s="816" t="s">
        <v>6</v>
      </c>
      <c r="Q4" s="810" t="s">
        <v>4</v>
      </c>
      <c r="R4" s="1624"/>
      <c r="S4" s="1624"/>
    </row>
    <row r="5" spans="1:20" x14ac:dyDescent="0.25">
      <c r="B5" s="1624"/>
      <c r="C5" s="1656"/>
      <c r="D5" s="1656"/>
      <c r="E5" s="1656"/>
      <c r="F5" s="695" t="s">
        <v>7</v>
      </c>
      <c r="G5" s="1657" t="s">
        <v>8</v>
      </c>
      <c r="H5" s="1657"/>
      <c r="I5" s="1624"/>
      <c r="J5" s="1624"/>
      <c r="K5" s="1640"/>
      <c r="L5" s="1641"/>
      <c r="M5" s="1641"/>
      <c r="N5" s="1641"/>
      <c r="O5" s="1642"/>
      <c r="P5" s="695" t="s">
        <v>7</v>
      </c>
      <c r="Q5" s="816" t="s">
        <v>9</v>
      </c>
      <c r="R5" s="1624"/>
      <c r="S5" s="1624"/>
    </row>
    <row r="6" spans="1:20" x14ac:dyDescent="0.25">
      <c r="B6" s="303"/>
      <c r="C6" s="304"/>
      <c r="D6" s="304"/>
      <c r="E6" s="304"/>
      <c r="F6" s="303"/>
      <c r="G6" s="303"/>
      <c r="H6" s="303"/>
      <c r="I6" s="303"/>
      <c r="J6" s="303"/>
      <c r="K6" s="303"/>
      <c r="L6" s="303"/>
      <c r="M6" s="303"/>
      <c r="N6" s="303"/>
      <c r="O6" s="303"/>
      <c r="P6" s="303"/>
      <c r="Q6" s="303"/>
      <c r="R6" s="303"/>
    </row>
    <row r="7" spans="1:20" ht="102" customHeight="1" x14ac:dyDescent="0.25">
      <c r="B7" s="337" t="s">
        <v>10</v>
      </c>
      <c r="C7" s="337" t="s">
        <v>11</v>
      </c>
      <c r="D7" s="337" t="s">
        <v>12</v>
      </c>
      <c r="E7" s="337" t="s">
        <v>13</v>
      </c>
      <c r="F7" s="337" t="s">
        <v>14</v>
      </c>
      <c r="G7" s="337" t="s">
        <v>15</v>
      </c>
      <c r="H7" s="338" t="s">
        <v>16</v>
      </c>
      <c r="I7" s="337" t="s">
        <v>17</v>
      </c>
      <c r="J7" s="337" t="s">
        <v>18</v>
      </c>
      <c r="K7" s="337" t="s">
        <v>19</v>
      </c>
      <c r="L7" s="337" t="s">
        <v>20</v>
      </c>
      <c r="M7" s="337" t="s">
        <v>21</v>
      </c>
      <c r="N7" s="337" t="s">
        <v>22</v>
      </c>
      <c r="O7" s="337" t="s">
        <v>23</v>
      </c>
      <c r="P7" s="338" t="s">
        <v>24</v>
      </c>
      <c r="Q7" s="337" t="s">
        <v>25</v>
      </c>
      <c r="R7" s="337" t="s">
        <v>26</v>
      </c>
      <c r="S7" s="834" t="s">
        <v>1838</v>
      </c>
    </row>
    <row r="8" spans="1:20" ht="67.5" x14ac:dyDescent="0.25">
      <c r="A8" s="342"/>
      <c r="B8" s="344"/>
      <c r="C8" s="309" t="s">
        <v>653</v>
      </c>
      <c r="D8" s="319" t="s">
        <v>653</v>
      </c>
      <c r="E8" s="326">
        <v>15000000</v>
      </c>
      <c r="F8" s="310">
        <v>10</v>
      </c>
      <c r="G8" s="306" t="s">
        <v>136</v>
      </c>
      <c r="H8" s="306" t="s">
        <v>872</v>
      </c>
      <c r="I8" s="306" t="s">
        <v>649</v>
      </c>
      <c r="J8" s="306" t="s">
        <v>57</v>
      </c>
      <c r="K8" s="913" t="s">
        <v>754</v>
      </c>
      <c r="L8" s="913" t="s">
        <v>72</v>
      </c>
      <c r="M8" s="841">
        <f t="shared" ref="M8:M51" si="0">SUM(E8*F8)</f>
        <v>150000000</v>
      </c>
      <c r="N8" s="841">
        <f t="shared" ref="N8:N51" si="1">SUM(E8*F8)</f>
        <v>150000000</v>
      </c>
      <c r="O8" s="306" t="s">
        <v>334</v>
      </c>
      <c r="P8" s="306" t="s">
        <v>59</v>
      </c>
      <c r="Q8" s="307" t="s">
        <v>335</v>
      </c>
      <c r="R8" s="692" t="s">
        <v>650</v>
      </c>
      <c r="S8" s="838" t="s">
        <v>1895</v>
      </c>
    </row>
    <row r="9" spans="1:20" ht="67.5" x14ac:dyDescent="0.25">
      <c r="B9" s="344"/>
      <c r="C9" s="474" t="s">
        <v>654</v>
      </c>
      <c r="D9" s="319" t="s">
        <v>655</v>
      </c>
      <c r="E9" s="312">
        <v>1830000</v>
      </c>
      <c r="F9" s="313">
        <v>4</v>
      </c>
      <c r="G9" s="314" t="s">
        <v>136</v>
      </c>
      <c r="H9" s="306" t="s">
        <v>872</v>
      </c>
      <c r="I9" s="306" t="s">
        <v>649</v>
      </c>
      <c r="J9" s="306" t="s">
        <v>57</v>
      </c>
      <c r="K9" s="693" t="s">
        <v>754</v>
      </c>
      <c r="L9" s="693" t="s">
        <v>72</v>
      </c>
      <c r="M9" s="841">
        <f t="shared" si="0"/>
        <v>7320000</v>
      </c>
      <c r="N9" s="841">
        <f t="shared" si="1"/>
        <v>7320000</v>
      </c>
      <c r="O9" s="306" t="s">
        <v>334</v>
      </c>
      <c r="P9" s="306" t="s">
        <v>59</v>
      </c>
      <c r="Q9" s="307" t="s">
        <v>335</v>
      </c>
      <c r="R9" s="692" t="s">
        <v>650</v>
      </c>
      <c r="S9" s="837" t="s">
        <v>2363</v>
      </c>
    </row>
    <row r="10" spans="1:20" ht="67.5" x14ac:dyDescent="0.25">
      <c r="B10" s="344"/>
      <c r="C10" s="474" t="s">
        <v>656</v>
      </c>
      <c r="D10" s="319" t="s">
        <v>657</v>
      </c>
      <c r="E10" s="312">
        <v>3600000</v>
      </c>
      <c r="F10" s="313">
        <v>20</v>
      </c>
      <c r="G10" s="314" t="s">
        <v>136</v>
      </c>
      <c r="H10" s="306" t="s">
        <v>872</v>
      </c>
      <c r="I10" s="306" t="s">
        <v>649</v>
      </c>
      <c r="J10" s="306" t="s">
        <v>57</v>
      </c>
      <c r="K10" s="693" t="s">
        <v>754</v>
      </c>
      <c r="L10" s="693" t="s">
        <v>72</v>
      </c>
      <c r="M10" s="841">
        <f t="shared" si="0"/>
        <v>72000000</v>
      </c>
      <c r="N10" s="841">
        <f t="shared" si="1"/>
        <v>72000000</v>
      </c>
      <c r="O10" s="306" t="s">
        <v>334</v>
      </c>
      <c r="P10" s="306" t="s">
        <v>59</v>
      </c>
      <c r="Q10" s="307" t="s">
        <v>335</v>
      </c>
      <c r="R10" s="692" t="s">
        <v>650</v>
      </c>
      <c r="S10" s="838" t="s">
        <v>2364</v>
      </c>
      <c r="T10" s="1407"/>
    </row>
    <row r="11" spans="1:20" ht="248.25" x14ac:dyDescent="0.25">
      <c r="B11" s="344"/>
      <c r="C11" s="309" t="s">
        <v>656</v>
      </c>
      <c r="D11" s="302" t="s">
        <v>658</v>
      </c>
      <c r="E11" s="326">
        <v>17587571.239999998</v>
      </c>
      <c r="F11" s="310">
        <v>10</v>
      </c>
      <c r="G11" s="306" t="s">
        <v>54</v>
      </c>
      <c r="H11" s="306" t="s">
        <v>872</v>
      </c>
      <c r="I11" s="306" t="s">
        <v>649</v>
      </c>
      <c r="J11" s="306" t="s">
        <v>57</v>
      </c>
      <c r="K11" s="693" t="s">
        <v>754</v>
      </c>
      <c r="L11" s="693" t="s">
        <v>72</v>
      </c>
      <c r="M11" s="841">
        <f t="shared" si="0"/>
        <v>175875712.39999998</v>
      </c>
      <c r="N11" s="841">
        <f t="shared" si="1"/>
        <v>175875712.39999998</v>
      </c>
      <c r="O11" s="306" t="s">
        <v>334</v>
      </c>
      <c r="P11" s="306" t="s">
        <v>59</v>
      </c>
      <c r="Q11" s="307" t="s">
        <v>335</v>
      </c>
      <c r="R11" s="913" t="s">
        <v>650</v>
      </c>
      <c r="S11" s="838" t="s">
        <v>1896</v>
      </c>
      <c r="T11" s="1407" t="s">
        <v>2365</v>
      </c>
    </row>
    <row r="12" spans="1:20" ht="382.5" x14ac:dyDescent="0.25">
      <c r="B12" s="344"/>
      <c r="C12" s="957" t="s">
        <v>661</v>
      </c>
      <c r="D12" s="309" t="s">
        <v>662</v>
      </c>
      <c r="E12" s="328">
        <v>106050000</v>
      </c>
      <c r="F12" s="315">
        <v>1</v>
      </c>
      <c r="G12" s="306" t="s">
        <v>136</v>
      </c>
      <c r="H12" s="306" t="s">
        <v>872</v>
      </c>
      <c r="I12" s="306" t="s">
        <v>649</v>
      </c>
      <c r="J12" s="306" t="s">
        <v>57</v>
      </c>
      <c r="K12" s="693" t="s">
        <v>754</v>
      </c>
      <c r="L12" s="693" t="s">
        <v>72</v>
      </c>
      <c r="M12" s="841">
        <f t="shared" si="0"/>
        <v>106050000</v>
      </c>
      <c r="N12" s="841">
        <f t="shared" si="1"/>
        <v>106050000</v>
      </c>
      <c r="O12" s="306" t="s">
        <v>334</v>
      </c>
      <c r="P12" s="306" t="s">
        <v>59</v>
      </c>
      <c r="Q12" s="307" t="s">
        <v>335</v>
      </c>
      <c r="R12" s="912" t="s">
        <v>663</v>
      </c>
      <c r="S12" s="1408" t="s">
        <v>2366</v>
      </c>
    </row>
    <row r="13" spans="1:20" ht="67.5" x14ac:dyDescent="0.25">
      <c r="B13" s="344"/>
      <c r="C13" s="488" t="s">
        <v>664</v>
      </c>
      <c r="D13" s="309" t="s">
        <v>665</v>
      </c>
      <c r="E13" s="312">
        <v>197478</v>
      </c>
      <c r="F13" s="321">
        <v>30</v>
      </c>
      <c r="G13" s="314" t="s">
        <v>136</v>
      </c>
      <c r="H13" s="306" t="s">
        <v>872</v>
      </c>
      <c r="I13" s="306" t="s">
        <v>649</v>
      </c>
      <c r="J13" s="306" t="s">
        <v>57</v>
      </c>
      <c r="K13" s="693" t="s">
        <v>754</v>
      </c>
      <c r="L13" s="693" t="s">
        <v>72</v>
      </c>
      <c r="M13" s="841">
        <f t="shared" si="0"/>
        <v>5924340</v>
      </c>
      <c r="N13" s="841">
        <f t="shared" si="1"/>
        <v>5924340</v>
      </c>
      <c r="O13" s="306" t="s">
        <v>334</v>
      </c>
      <c r="P13" s="306" t="s">
        <v>59</v>
      </c>
      <c r="Q13" s="307" t="s">
        <v>335</v>
      </c>
      <c r="R13" s="319" t="s">
        <v>666</v>
      </c>
      <c r="S13" s="839" t="s">
        <v>1893</v>
      </c>
    </row>
    <row r="14" spans="1:20" ht="67.5" x14ac:dyDescent="0.25">
      <c r="B14" s="344"/>
      <c r="C14" s="319" t="s">
        <v>688</v>
      </c>
      <c r="D14" s="473" t="s">
        <v>689</v>
      </c>
      <c r="E14" s="330">
        <v>2000000</v>
      </c>
      <c r="F14" s="320">
        <v>1</v>
      </c>
      <c r="G14" s="306" t="s">
        <v>54</v>
      </c>
      <c r="H14" s="306" t="s">
        <v>872</v>
      </c>
      <c r="I14" s="306" t="s">
        <v>649</v>
      </c>
      <c r="J14" s="306" t="s">
        <v>57</v>
      </c>
      <c r="K14" s="912" t="s">
        <v>754</v>
      </c>
      <c r="L14" s="693" t="s">
        <v>72</v>
      </c>
      <c r="M14" s="841">
        <f t="shared" si="0"/>
        <v>2000000</v>
      </c>
      <c r="N14" s="841">
        <f t="shared" si="1"/>
        <v>2000000</v>
      </c>
      <c r="O14" s="306" t="s">
        <v>334</v>
      </c>
      <c r="P14" s="306" t="s">
        <v>59</v>
      </c>
      <c r="Q14" s="307" t="s">
        <v>335</v>
      </c>
      <c r="R14" s="473" t="s">
        <v>666</v>
      </c>
      <c r="S14" s="837" t="s">
        <v>1904</v>
      </c>
    </row>
    <row r="15" spans="1:20" ht="67.5" x14ac:dyDescent="0.25">
      <c r="B15" s="344"/>
      <c r="C15" s="1013" t="s">
        <v>667</v>
      </c>
      <c r="D15" s="309" t="s">
        <v>668</v>
      </c>
      <c r="E15" s="329">
        <v>244000</v>
      </c>
      <c r="F15" s="1014">
        <v>2</v>
      </c>
      <c r="G15" s="306" t="s">
        <v>136</v>
      </c>
      <c r="H15" s="306" t="s">
        <v>872</v>
      </c>
      <c r="I15" s="306" t="s">
        <v>649</v>
      </c>
      <c r="J15" s="306" t="s">
        <v>57</v>
      </c>
      <c r="K15" s="693" t="s">
        <v>757</v>
      </c>
      <c r="L15" s="693" t="s">
        <v>72</v>
      </c>
      <c r="M15" s="841">
        <f t="shared" si="0"/>
        <v>488000</v>
      </c>
      <c r="N15" s="841">
        <f t="shared" si="1"/>
        <v>488000</v>
      </c>
      <c r="O15" s="306" t="s">
        <v>334</v>
      </c>
      <c r="P15" s="306" t="s">
        <v>59</v>
      </c>
      <c r="Q15" s="307" t="s">
        <v>335</v>
      </c>
      <c r="R15" s="319" t="s">
        <v>669</v>
      </c>
      <c r="S15" s="837" t="s">
        <v>1897</v>
      </c>
    </row>
    <row r="16" spans="1:20" ht="67.5" x14ac:dyDescent="0.25">
      <c r="B16" s="344"/>
      <c r="C16" s="309" t="s">
        <v>670</v>
      </c>
      <c r="D16" s="309" t="s">
        <v>671</v>
      </c>
      <c r="E16" s="329">
        <v>244000</v>
      </c>
      <c r="F16" s="316">
        <v>2</v>
      </c>
      <c r="G16" s="306" t="s">
        <v>136</v>
      </c>
      <c r="H16" s="306" t="s">
        <v>872</v>
      </c>
      <c r="I16" s="306" t="s">
        <v>649</v>
      </c>
      <c r="J16" s="306" t="s">
        <v>57</v>
      </c>
      <c r="K16" s="693" t="s">
        <v>757</v>
      </c>
      <c r="L16" s="693" t="s">
        <v>72</v>
      </c>
      <c r="M16" s="841">
        <f t="shared" si="0"/>
        <v>488000</v>
      </c>
      <c r="N16" s="841">
        <f t="shared" si="1"/>
        <v>488000</v>
      </c>
      <c r="O16" s="306" t="s">
        <v>334</v>
      </c>
      <c r="P16" s="306" t="s">
        <v>59</v>
      </c>
      <c r="Q16" s="307" t="s">
        <v>335</v>
      </c>
      <c r="R16" s="319" t="s">
        <v>669</v>
      </c>
      <c r="S16" s="837" t="s">
        <v>1897</v>
      </c>
    </row>
    <row r="17" spans="2:19" ht="67.5" x14ac:dyDescent="0.25">
      <c r="B17" s="344"/>
      <c r="C17" s="309" t="s">
        <v>672</v>
      </c>
      <c r="D17" s="309" t="s">
        <v>673</v>
      </c>
      <c r="E17" s="329">
        <v>244000</v>
      </c>
      <c r="F17" s="316">
        <v>1</v>
      </c>
      <c r="G17" s="306" t="s">
        <v>136</v>
      </c>
      <c r="H17" s="306" t="s">
        <v>872</v>
      </c>
      <c r="I17" s="306" t="s">
        <v>649</v>
      </c>
      <c r="J17" s="306" t="s">
        <v>57</v>
      </c>
      <c r="K17" s="693" t="s">
        <v>757</v>
      </c>
      <c r="L17" s="693" t="s">
        <v>72</v>
      </c>
      <c r="M17" s="841">
        <f t="shared" si="0"/>
        <v>244000</v>
      </c>
      <c r="N17" s="841">
        <f t="shared" si="1"/>
        <v>244000</v>
      </c>
      <c r="O17" s="306" t="s">
        <v>334</v>
      </c>
      <c r="P17" s="306" t="s">
        <v>59</v>
      </c>
      <c r="Q17" s="307" t="s">
        <v>335</v>
      </c>
      <c r="R17" s="319" t="s">
        <v>669</v>
      </c>
      <c r="S17" s="837" t="s">
        <v>1897</v>
      </c>
    </row>
    <row r="18" spans="2:19" ht="67.5" x14ac:dyDescent="0.25">
      <c r="B18" s="344"/>
      <c r="C18" s="319" t="s">
        <v>676</v>
      </c>
      <c r="D18" s="319" t="s">
        <v>676</v>
      </c>
      <c r="E18" s="330">
        <v>650000</v>
      </c>
      <c r="F18" s="320">
        <v>12</v>
      </c>
      <c r="G18" s="306" t="s">
        <v>54</v>
      </c>
      <c r="H18" s="306" t="s">
        <v>872</v>
      </c>
      <c r="I18" s="306" t="s">
        <v>649</v>
      </c>
      <c r="J18" s="306" t="s">
        <v>57</v>
      </c>
      <c r="K18" s="693" t="s">
        <v>757</v>
      </c>
      <c r="L18" s="693" t="s">
        <v>72</v>
      </c>
      <c r="M18" s="841">
        <f t="shared" si="0"/>
        <v>7800000</v>
      </c>
      <c r="N18" s="841">
        <f t="shared" si="1"/>
        <v>7800000</v>
      </c>
      <c r="O18" s="306" t="s">
        <v>334</v>
      </c>
      <c r="P18" s="306" t="s">
        <v>59</v>
      </c>
      <c r="Q18" s="307" t="s">
        <v>335</v>
      </c>
      <c r="R18" s="319" t="s">
        <v>666</v>
      </c>
      <c r="S18" s="837" t="s">
        <v>1899</v>
      </c>
    </row>
    <row r="19" spans="2:19" ht="67.5" x14ac:dyDescent="0.25">
      <c r="B19" s="344"/>
      <c r="C19" s="319" t="s">
        <v>875</v>
      </c>
      <c r="D19" s="319" t="s">
        <v>875</v>
      </c>
      <c r="E19" s="330">
        <v>9000000</v>
      </c>
      <c r="F19" s="843">
        <v>2</v>
      </c>
      <c r="G19" s="306" t="s">
        <v>136</v>
      </c>
      <c r="H19" s="306" t="s">
        <v>872</v>
      </c>
      <c r="I19" s="306" t="s">
        <v>649</v>
      </c>
      <c r="J19" s="306" t="s">
        <v>57</v>
      </c>
      <c r="K19" s="693" t="s">
        <v>757</v>
      </c>
      <c r="L19" s="693" t="s">
        <v>72</v>
      </c>
      <c r="M19" s="841">
        <f t="shared" si="0"/>
        <v>18000000</v>
      </c>
      <c r="N19" s="841">
        <f t="shared" si="1"/>
        <v>18000000</v>
      </c>
      <c r="O19" s="306" t="s">
        <v>334</v>
      </c>
      <c r="P19" s="306" t="s">
        <v>59</v>
      </c>
      <c r="Q19" s="307" t="s">
        <v>335</v>
      </c>
      <c r="R19" s="319" t="s">
        <v>666</v>
      </c>
      <c r="S19" s="837" t="s">
        <v>1900</v>
      </c>
    </row>
    <row r="20" spans="2:19" ht="67.5" x14ac:dyDescent="0.25">
      <c r="B20" s="344"/>
      <c r="C20" s="319" t="s">
        <v>677</v>
      </c>
      <c r="D20" s="473" t="s">
        <v>677</v>
      </c>
      <c r="E20" s="330">
        <v>700000</v>
      </c>
      <c r="F20" s="320">
        <v>6</v>
      </c>
      <c r="G20" s="306" t="s">
        <v>54</v>
      </c>
      <c r="H20" s="306" t="s">
        <v>872</v>
      </c>
      <c r="I20" s="306" t="s">
        <v>649</v>
      </c>
      <c r="J20" s="306" t="s">
        <v>57</v>
      </c>
      <c r="K20" s="693" t="s">
        <v>757</v>
      </c>
      <c r="L20" s="693" t="s">
        <v>72</v>
      </c>
      <c r="M20" s="841">
        <f t="shared" si="0"/>
        <v>4200000</v>
      </c>
      <c r="N20" s="841">
        <f t="shared" si="1"/>
        <v>4200000</v>
      </c>
      <c r="O20" s="306" t="s">
        <v>334</v>
      </c>
      <c r="P20" s="306" t="s">
        <v>59</v>
      </c>
      <c r="Q20" s="307" t="s">
        <v>335</v>
      </c>
      <c r="R20" s="473" t="s">
        <v>666</v>
      </c>
      <c r="S20" s="837" t="s">
        <v>1900</v>
      </c>
    </row>
    <row r="21" spans="2:19" ht="67.5" x14ac:dyDescent="0.25">
      <c r="B21" s="344"/>
      <c r="C21" s="319" t="s">
        <v>679</v>
      </c>
      <c r="D21" s="319" t="s">
        <v>679</v>
      </c>
      <c r="E21" s="330">
        <v>1500000</v>
      </c>
      <c r="F21" s="320">
        <v>1</v>
      </c>
      <c r="G21" s="306" t="s">
        <v>136</v>
      </c>
      <c r="H21" s="306" t="s">
        <v>872</v>
      </c>
      <c r="I21" s="306" t="s">
        <v>649</v>
      </c>
      <c r="J21" s="306" t="s">
        <v>57</v>
      </c>
      <c r="K21" s="693" t="s">
        <v>757</v>
      </c>
      <c r="L21" s="693" t="s">
        <v>72</v>
      </c>
      <c r="M21" s="841">
        <f t="shared" si="0"/>
        <v>1500000</v>
      </c>
      <c r="N21" s="841">
        <f t="shared" si="1"/>
        <v>1500000</v>
      </c>
      <c r="O21" s="306" t="s">
        <v>334</v>
      </c>
      <c r="P21" s="306" t="s">
        <v>59</v>
      </c>
      <c r="Q21" s="307" t="s">
        <v>335</v>
      </c>
      <c r="R21" s="319" t="s">
        <v>666</v>
      </c>
      <c r="S21" s="837" t="s">
        <v>1902</v>
      </c>
    </row>
    <row r="22" spans="2:19" ht="67.5" x14ac:dyDescent="0.25">
      <c r="B22" s="344"/>
      <c r="C22" s="319" t="s">
        <v>680</v>
      </c>
      <c r="D22" s="308" t="s">
        <v>681</v>
      </c>
      <c r="E22" s="330">
        <v>75000</v>
      </c>
      <c r="F22" s="320">
        <v>2</v>
      </c>
      <c r="G22" s="306" t="s">
        <v>54</v>
      </c>
      <c r="H22" s="306" t="s">
        <v>872</v>
      </c>
      <c r="I22" s="306" t="s">
        <v>649</v>
      </c>
      <c r="J22" s="306" t="s">
        <v>57</v>
      </c>
      <c r="K22" s="693" t="s">
        <v>757</v>
      </c>
      <c r="L22" s="693" t="s">
        <v>72</v>
      </c>
      <c r="M22" s="841">
        <f t="shared" si="0"/>
        <v>150000</v>
      </c>
      <c r="N22" s="841">
        <f t="shared" si="1"/>
        <v>150000</v>
      </c>
      <c r="O22" s="306" t="s">
        <v>334</v>
      </c>
      <c r="P22" s="306" t="s">
        <v>59</v>
      </c>
      <c r="Q22" s="307" t="s">
        <v>335</v>
      </c>
      <c r="R22" s="473" t="s">
        <v>666</v>
      </c>
      <c r="S22" s="837" t="s">
        <v>1902</v>
      </c>
    </row>
    <row r="23" spans="2:19" ht="67.5" x14ac:dyDescent="0.25">
      <c r="B23" s="344"/>
      <c r="C23" s="319" t="s">
        <v>682</v>
      </c>
      <c r="D23" s="473" t="s">
        <v>683</v>
      </c>
      <c r="E23" s="330">
        <v>99000</v>
      </c>
      <c r="F23" s="320">
        <v>1</v>
      </c>
      <c r="G23" s="306" t="s">
        <v>136</v>
      </c>
      <c r="H23" s="306" t="s">
        <v>872</v>
      </c>
      <c r="I23" s="306" t="s">
        <v>649</v>
      </c>
      <c r="J23" s="306" t="s">
        <v>57</v>
      </c>
      <c r="K23" s="693" t="s">
        <v>757</v>
      </c>
      <c r="L23" s="693" t="s">
        <v>72</v>
      </c>
      <c r="M23" s="841">
        <f t="shared" si="0"/>
        <v>99000</v>
      </c>
      <c r="N23" s="841">
        <f t="shared" si="1"/>
        <v>99000</v>
      </c>
      <c r="O23" s="306" t="s">
        <v>334</v>
      </c>
      <c r="P23" s="306" t="s">
        <v>59</v>
      </c>
      <c r="Q23" s="307" t="s">
        <v>335</v>
      </c>
      <c r="R23" s="473" t="s">
        <v>666</v>
      </c>
      <c r="S23" s="837" t="s">
        <v>1903</v>
      </c>
    </row>
    <row r="24" spans="2:19" ht="67.5" x14ac:dyDescent="0.25">
      <c r="B24" s="344"/>
      <c r="C24" s="319" t="s">
        <v>684</v>
      </c>
      <c r="D24" s="473" t="s">
        <v>685</v>
      </c>
      <c r="E24" s="330">
        <v>30000000</v>
      </c>
      <c r="F24" s="320">
        <v>1</v>
      </c>
      <c r="G24" s="306" t="s">
        <v>54</v>
      </c>
      <c r="H24" s="306" t="s">
        <v>872</v>
      </c>
      <c r="I24" s="306" t="s">
        <v>649</v>
      </c>
      <c r="J24" s="306" t="s">
        <v>57</v>
      </c>
      <c r="K24" s="693" t="s">
        <v>757</v>
      </c>
      <c r="L24" s="693" t="s">
        <v>72</v>
      </c>
      <c r="M24" s="841">
        <f t="shared" si="0"/>
        <v>30000000</v>
      </c>
      <c r="N24" s="841">
        <f t="shared" si="1"/>
        <v>30000000</v>
      </c>
      <c r="O24" s="306" t="s">
        <v>334</v>
      </c>
      <c r="P24" s="306" t="s">
        <v>59</v>
      </c>
      <c r="Q24" s="307" t="s">
        <v>335</v>
      </c>
      <c r="R24" s="473" t="s">
        <v>666</v>
      </c>
      <c r="S24" s="837" t="s">
        <v>1903</v>
      </c>
    </row>
    <row r="25" spans="2:19" ht="67.5" x14ac:dyDescent="0.25">
      <c r="B25" s="344"/>
      <c r="C25" s="319" t="s">
        <v>686</v>
      </c>
      <c r="D25" s="473" t="s">
        <v>687</v>
      </c>
      <c r="E25" s="330">
        <v>10000000</v>
      </c>
      <c r="F25" s="320">
        <v>1</v>
      </c>
      <c r="G25" s="306" t="s">
        <v>136</v>
      </c>
      <c r="H25" s="306" t="s">
        <v>872</v>
      </c>
      <c r="I25" s="306" t="s">
        <v>649</v>
      </c>
      <c r="J25" s="306" t="s">
        <v>57</v>
      </c>
      <c r="K25" s="693" t="s">
        <v>757</v>
      </c>
      <c r="L25" s="693" t="s">
        <v>72</v>
      </c>
      <c r="M25" s="841">
        <f t="shared" si="0"/>
        <v>10000000</v>
      </c>
      <c r="N25" s="841">
        <f t="shared" si="1"/>
        <v>10000000</v>
      </c>
      <c r="O25" s="306" t="s">
        <v>334</v>
      </c>
      <c r="P25" s="306" t="s">
        <v>59</v>
      </c>
      <c r="Q25" s="307" t="s">
        <v>335</v>
      </c>
      <c r="R25" s="473" t="s">
        <v>666</v>
      </c>
      <c r="S25" s="837" t="s">
        <v>1904</v>
      </c>
    </row>
    <row r="26" spans="2:19" ht="67.5" x14ac:dyDescent="0.25">
      <c r="B26" s="344"/>
      <c r="C26" s="319" t="s">
        <v>690</v>
      </c>
      <c r="D26" s="308" t="s">
        <v>690</v>
      </c>
      <c r="E26" s="330">
        <v>700000</v>
      </c>
      <c r="F26" s="320">
        <v>1</v>
      </c>
      <c r="G26" s="306" t="s">
        <v>136</v>
      </c>
      <c r="H26" s="306" t="s">
        <v>872</v>
      </c>
      <c r="I26" s="306" t="s">
        <v>649</v>
      </c>
      <c r="J26" s="306" t="s">
        <v>57</v>
      </c>
      <c r="K26" s="693" t="s">
        <v>757</v>
      </c>
      <c r="L26" s="693" t="s">
        <v>72</v>
      </c>
      <c r="M26" s="841">
        <f t="shared" si="0"/>
        <v>700000</v>
      </c>
      <c r="N26" s="841">
        <f t="shared" si="1"/>
        <v>700000</v>
      </c>
      <c r="O26" s="306" t="s">
        <v>334</v>
      </c>
      <c r="P26" s="306" t="s">
        <v>59</v>
      </c>
      <c r="Q26" s="307" t="s">
        <v>335</v>
      </c>
      <c r="R26" s="473" t="s">
        <v>666</v>
      </c>
      <c r="S26" s="837" t="s">
        <v>1902</v>
      </c>
    </row>
    <row r="27" spans="2:19" ht="67.5" x14ac:dyDescent="0.25">
      <c r="B27" s="344"/>
      <c r="C27" s="309" t="s">
        <v>691</v>
      </c>
      <c r="D27" s="319" t="s">
        <v>691</v>
      </c>
      <c r="E27" s="330">
        <v>200000</v>
      </c>
      <c r="F27" s="320">
        <v>1</v>
      </c>
      <c r="G27" s="306" t="s">
        <v>54</v>
      </c>
      <c r="H27" s="306" t="s">
        <v>872</v>
      </c>
      <c r="I27" s="306" t="s">
        <v>649</v>
      </c>
      <c r="J27" s="306" t="s">
        <v>57</v>
      </c>
      <c r="K27" s="693" t="s">
        <v>757</v>
      </c>
      <c r="L27" s="693" t="s">
        <v>72</v>
      </c>
      <c r="M27" s="841">
        <f t="shared" si="0"/>
        <v>200000</v>
      </c>
      <c r="N27" s="841">
        <f t="shared" si="1"/>
        <v>200000</v>
      </c>
      <c r="O27" s="306" t="s">
        <v>334</v>
      </c>
      <c r="P27" s="306" t="s">
        <v>59</v>
      </c>
      <c r="Q27" s="307" t="s">
        <v>335</v>
      </c>
      <c r="R27" s="319" t="s">
        <v>666</v>
      </c>
      <c r="S27" s="837" t="s">
        <v>1902</v>
      </c>
    </row>
    <row r="28" spans="2:19" ht="67.5" x14ac:dyDescent="0.25">
      <c r="B28" s="344"/>
      <c r="C28" s="309" t="s">
        <v>696</v>
      </c>
      <c r="D28" s="319" t="s">
        <v>697</v>
      </c>
      <c r="E28" s="326">
        <v>200000</v>
      </c>
      <c r="F28" s="315">
        <v>1</v>
      </c>
      <c r="G28" s="306" t="s">
        <v>136</v>
      </c>
      <c r="H28" s="306" t="s">
        <v>872</v>
      </c>
      <c r="I28" s="306" t="s">
        <v>649</v>
      </c>
      <c r="J28" s="306" t="s">
        <v>57</v>
      </c>
      <c r="K28" s="693" t="s">
        <v>757</v>
      </c>
      <c r="L28" s="693" t="s">
        <v>72</v>
      </c>
      <c r="M28" s="841">
        <f t="shared" si="0"/>
        <v>200000</v>
      </c>
      <c r="N28" s="841">
        <f t="shared" si="1"/>
        <v>200000</v>
      </c>
      <c r="O28" s="306" t="s">
        <v>334</v>
      </c>
      <c r="P28" s="306" t="s">
        <v>59</v>
      </c>
      <c r="Q28" s="307" t="s">
        <v>335</v>
      </c>
      <c r="R28" s="319" t="s">
        <v>666</v>
      </c>
      <c r="S28" s="837" t="s">
        <v>1902</v>
      </c>
    </row>
    <row r="29" spans="2:19" ht="67.5" x14ac:dyDescent="0.25">
      <c r="B29" s="344"/>
      <c r="C29" s="309" t="s">
        <v>698</v>
      </c>
      <c r="D29" s="319" t="s">
        <v>699</v>
      </c>
      <c r="E29" s="330">
        <v>300000</v>
      </c>
      <c r="F29" s="315">
        <v>2</v>
      </c>
      <c r="G29" s="306" t="s">
        <v>54</v>
      </c>
      <c r="H29" s="306" t="s">
        <v>872</v>
      </c>
      <c r="I29" s="306" t="s">
        <v>649</v>
      </c>
      <c r="J29" s="306" t="s">
        <v>57</v>
      </c>
      <c r="K29" s="913" t="s">
        <v>757</v>
      </c>
      <c r="L29" s="693" t="s">
        <v>72</v>
      </c>
      <c r="M29" s="841">
        <f t="shared" si="0"/>
        <v>600000</v>
      </c>
      <c r="N29" s="841">
        <f t="shared" si="1"/>
        <v>600000</v>
      </c>
      <c r="O29" s="306" t="s">
        <v>334</v>
      </c>
      <c r="P29" s="306" t="s">
        <v>59</v>
      </c>
      <c r="Q29" s="307" t="s">
        <v>335</v>
      </c>
      <c r="R29" s="319" t="s">
        <v>880</v>
      </c>
      <c r="S29" s="837" t="s">
        <v>1902</v>
      </c>
    </row>
    <row r="30" spans="2:19" ht="67.5" x14ac:dyDescent="0.25">
      <c r="B30" s="344"/>
      <c r="C30" s="319" t="s">
        <v>907</v>
      </c>
      <c r="D30" s="319" t="s">
        <v>907</v>
      </c>
      <c r="E30" s="324">
        <v>300000</v>
      </c>
      <c r="F30" s="318">
        <v>1</v>
      </c>
      <c r="G30" s="306" t="s">
        <v>73</v>
      </c>
      <c r="H30" s="306" t="s">
        <v>872</v>
      </c>
      <c r="I30" s="306" t="s">
        <v>649</v>
      </c>
      <c r="J30" s="306" t="s">
        <v>57</v>
      </c>
      <c r="K30" s="693" t="s">
        <v>757</v>
      </c>
      <c r="L30" s="693" t="s">
        <v>72</v>
      </c>
      <c r="M30" s="841">
        <f t="shared" si="0"/>
        <v>300000</v>
      </c>
      <c r="N30" s="841">
        <f t="shared" si="1"/>
        <v>300000</v>
      </c>
      <c r="O30" s="306" t="s">
        <v>334</v>
      </c>
      <c r="P30" s="306" t="s">
        <v>59</v>
      </c>
      <c r="Q30" s="307" t="s">
        <v>335</v>
      </c>
      <c r="R30" s="323" t="s">
        <v>908</v>
      </c>
      <c r="S30" s="837" t="s">
        <v>1915</v>
      </c>
    </row>
    <row r="31" spans="2:19" ht="67.5" x14ac:dyDescent="0.25">
      <c r="B31" s="344"/>
      <c r="C31" s="309" t="s">
        <v>674</v>
      </c>
      <c r="D31" s="319" t="s">
        <v>675</v>
      </c>
      <c r="E31" s="326">
        <v>185440</v>
      </c>
      <c r="F31" s="315">
        <v>50</v>
      </c>
      <c r="G31" s="306" t="s">
        <v>54</v>
      </c>
      <c r="H31" s="306" t="s">
        <v>872</v>
      </c>
      <c r="I31" s="306" t="s">
        <v>649</v>
      </c>
      <c r="J31" s="306" t="s">
        <v>57</v>
      </c>
      <c r="K31" s="693" t="s">
        <v>755</v>
      </c>
      <c r="L31" s="693" t="s">
        <v>72</v>
      </c>
      <c r="M31" s="841">
        <f t="shared" si="0"/>
        <v>9272000</v>
      </c>
      <c r="N31" s="841">
        <f t="shared" si="1"/>
        <v>9272000</v>
      </c>
      <c r="O31" s="306" t="s">
        <v>334</v>
      </c>
      <c r="P31" s="306" t="s">
        <v>59</v>
      </c>
      <c r="Q31" s="307" t="s">
        <v>335</v>
      </c>
      <c r="R31" s="319" t="s">
        <v>666</v>
      </c>
      <c r="S31" s="838" t="s">
        <v>1898</v>
      </c>
    </row>
    <row r="32" spans="2:19" ht="67.5" x14ac:dyDescent="0.25">
      <c r="B32" s="344"/>
      <c r="C32" s="319" t="s">
        <v>678</v>
      </c>
      <c r="D32" s="319" t="s">
        <v>678</v>
      </c>
      <c r="E32" s="330">
        <v>500000</v>
      </c>
      <c r="F32" s="320">
        <v>2</v>
      </c>
      <c r="G32" s="306" t="s">
        <v>136</v>
      </c>
      <c r="H32" s="306" t="s">
        <v>872</v>
      </c>
      <c r="I32" s="306" t="s">
        <v>649</v>
      </c>
      <c r="J32" s="306" t="s">
        <v>57</v>
      </c>
      <c r="K32" s="693" t="s">
        <v>755</v>
      </c>
      <c r="L32" s="693" t="s">
        <v>72</v>
      </c>
      <c r="M32" s="841">
        <f t="shared" si="0"/>
        <v>1000000</v>
      </c>
      <c r="N32" s="841">
        <f t="shared" si="1"/>
        <v>1000000</v>
      </c>
      <c r="O32" s="306" t="s">
        <v>334</v>
      </c>
      <c r="P32" s="306" t="s">
        <v>59</v>
      </c>
      <c r="Q32" s="307" t="s">
        <v>335</v>
      </c>
      <c r="R32" s="319" t="s">
        <v>666</v>
      </c>
      <c r="S32" s="837" t="s">
        <v>1901</v>
      </c>
    </row>
    <row r="33" spans="2:19" ht="67.5" x14ac:dyDescent="0.25">
      <c r="B33" s="344"/>
      <c r="C33" s="309" t="s">
        <v>692</v>
      </c>
      <c r="D33" s="319" t="s">
        <v>693</v>
      </c>
      <c r="E33" s="330">
        <v>60000</v>
      </c>
      <c r="F33" s="320">
        <v>12</v>
      </c>
      <c r="G33" s="306" t="s">
        <v>136</v>
      </c>
      <c r="H33" s="306" t="s">
        <v>872</v>
      </c>
      <c r="I33" s="306" t="s">
        <v>649</v>
      </c>
      <c r="J33" s="306" t="s">
        <v>57</v>
      </c>
      <c r="K33" s="693" t="s">
        <v>755</v>
      </c>
      <c r="L33" s="693" t="s">
        <v>72</v>
      </c>
      <c r="M33" s="841">
        <f t="shared" si="0"/>
        <v>720000</v>
      </c>
      <c r="N33" s="841">
        <f t="shared" si="1"/>
        <v>720000</v>
      </c>
      <c r="O33" s="306" t="s">
        <v>334</v>
      </c>
      <c r="P33" s="306" t="s">
        <v>59</v>
      </c>
      <c r="Q33" s="307" t="s">
        <v>335</v>
      </c>
      <c r="R33" s="319" t="s">
        <v>666</v>
      </c>
      <c r="S33" s="836" t="s">
        <v>1905</v>
      </c>
    </row>
    <row r="34" spans="2:19" ht="67.5" x14ac:dyDescent="0.25">
      <c r="B34" s="344"/>
      <c r="C34" s="309" t="s">
        <v>694</v>
      </c>
      <c r="D34" s="319" t="s">
        <v>695</v>
      </c>
      <c r="E34" s="326">
        <v>900000</v>
      </c>
      <c r="F34" s="315">
        <v>7</v>
      </c>
      <c r="G34" s="306" t="s">
        <v>54</v>
      </c>
      <c r="H34" s="306" t="s">
        <v>872</v>
      </c>
      <c r="I34" s="306" t="s">
        <v>649</v>
      </c>
      <c r="J34" s="306" t="s">
        <v>57</v>
      </c>
      <c r="K34" s="693" t="s">
        <v>755</v>
      </c>
      <c r="L34" s="693" t="s">
        <v>72</v>
      </c>
      <c r="M34" s="841">
        <f t="shared" si="0"/>
        <v>6300000</v>
      </c>
      <c r="N34" s="841">
        <f t="shared" si="1"/>
        <v>6300000</v>
      </c>
      <c r="O34" s="306" t="s">
        <v>334</v>
      </c>
      <c r="P34" s="306" t="s">
        <v>59</v>
      </c>
      <c r="Q34" s="307" t="s">
        <v>335</v>
      </c>
      <c r="R34" s="319" t="s">
        <v>666</v>
      </c>
      <c r="S34" s="837" t="s">
        <v>1906</v>
      </c>
    </row>
    <row r="35" spans="2:19" ht="67.5" x14ac:dyDescent="0.25">
      <c r="B35" s="344"/>
      <c r="C35" s="309" t="s">
        <v>700</v>
      </c>
      <c r="D35" s="319" t="s">
        <v>882</v>
      </c>
      <c r="E35" s="330">
        <v>1618449</v>
      </c>
      <c r="F35" s="315">
        <v>40</v>
      </c>
      <c r="G35" s="306" t="s">
        <v>54</v>
      </c>
      <c r="H35" s="306" t="s">
        <v>872</v>
      </c>
      <c r="I35" s="306" t="s">
        <v>649</v>
      </c>
      <c r="J35" s="306" t="s">
        <v>57</v>
      </c>
      <c r="K35" s="693" t="s">
        <v>755</v>
      </c>
      <c r="L35" s="693" t="s">
        <v>72</v>
      </c>
      <c r="M35" s="841">
        <f t="shared" si="0"/>
        <v>64737960</v>
      </c>
      <c r="N35" s="841">
        <f t="shared" si="1"/>
        <v>64737960</v>
      </c>
      <c r="O35" s="306" t="s">
        <v>334</v>
      </c>
      <c r="P35" s="306" t="s">
        <v>59</v>
      </c>
      <c r="Q35" s="307" t="s">
        <v>335</v>
      </c>
      <c r="R35" s="319" t="s">
        <v>666</v>
      </c>
      <c r="S35" s="1410" t="s">
        <v>1907</v>
      </c>
    </row>
    <row r="36" spans="2:19" ht="67.5" x14ac:dyDescent="0.25">
      <c r="B36" s="344"/>
      <c r="C36" s="317" t="s">
        <v>701</v>
      </c>
      <c r="D36" s="317" t="s">
        <v>702</v>
      </c>
      <c r="E36" s="331">
        <v>100000</v>
      </c>
      <c r="F36" s="318">
        <v>60</v>
      </c>
      <c r="G36" s="306" t="s">
        <v>136</v>
      </c>
      <c r="H36" s="306" t="s">
        <v>872</v>
      </c>
      <c r="I36" s="306" t="s">
        <v>649</v>
      </c>
      <c r="J36" s="306" t="s">
        <v>57</v>
      </c>
      <c r="K36" s="693" t="s">
        <v>755</v>
      </c>
      <c r="L36" s="693" t="s">
        <v>72</v>
      </c>
      <c r="M36" s="841">
        <f t="shared" si="0"/>
        <v>6000000</v>
      </c>
      <c r="N36" s="841">
        <f t="shared" si="1"/>
        <v>6000000</v>
      </c>
      <c r="O36" s="306" t="s">
        <v>334</v>
      </c>
      <c r="P36" s="306" t="s">
        <v>59</v>
      </c>
      <c r="Q36" s="307" t="s">
        <v>335</v>
      </c>
      <c r="R36" s="323" t="s">
        <v>666</v>
      </c>
      <c r="S36" s="1411" t="s">
        <v>1908</v>
      </c>
    </row>
    <row r="37" spans="2:19" ht="67.5" x14ac:dyDescent="0.25">
      <c r="B37" s="344"/>
      <c r="C37" s="317" t="s">
        <v>703</v>
      </c>
      <c r="D37" s="317" t="s">
        <v>704</v>
      </c>
      <c r="E37" s="332">
        <v>10000000</v>
      </c>
      <c r="F37" s="318">
        <v>1</v>
      </c>
      <c r="G37" s="306" t="s">
        <v>136</v>
      </c>
      <c r="H37" s="306" t="s">
        <v>872</v>
      </c>
      <c r="I37" s="306" t="s">
        <v>649</v>
      </c>
      <c r="J37" s="306" t="s">
        <v>57</v>
      </c>
      <c r="K37" s="693" t="s">
        <v>755</v>
      </c>
      <c r="L37" s="693" t="s">
        <v>72</v>
      </c>
      <c r="M37" s="841">
        <f t="shared" si="0"/>
        <v>10000000</v>
      </c>
      <c r="N37" s="841">
        <f t="shared" si="1"/>
        <v>10000000</v>
      </c>
      <c r="O37" s="306" t="s">
        <v>334</v>
      </c>
      <c r="P37" s="306" t="s">
        <v>59</v>
      </c>
      <c r="Q37" s="307" t="s">
        <v>335</v>
      </c>
      <c r="R37" s="323" t="s">
        <v>705</v>
      </c>
      <c r="S37" s="837" t="s">
        <v>1909</v>
      </c>
    </row>
    <row r="38" spans="2:19" ht="67.5" x14ac:dyDescent="0.25">
      <c r="B38" s="344"/>
      <c r="C38" s="317" t="s">
        <v>703</v>
      </c>
      <c r="D38" s="317" t="s">
        <v>706</v>
      </c>
      <c r="E38" s="324">
        <v>20000000</v>
      </c>
      <c r="F38" s="318">
        <v>1</v>
      </c>
      <c r="G38" s="306" t="s">
        <v>136</v>
      </c>
      <c r="H38" s="306" t="s">
        <v>872</v>
      </c>
      <c r="I38" s="306" t="s">
        <v>649</v>
      </c>
      <c r="J38" s="306" t="s">
        <v>57</v>
      </c>
      <c r="K38" s="693" t="s">
        <v>755</v>
      </c>
      <c r="L38" s="693" t="s">
        <v>72</v>
      </c>
      <c r="M38" s="841">
        <f t="shared" si="0"/>
        <v>20000000</v>
      </c>
      <c r="N38" s="841">
        <f t="shared" si="1"/>
        <v>20000000</v>
      </c>
      <c r="O38" s="306" t="s">
        <v>334</v>
      </c>
      <c r="P38" s="306" t="s">
        <v>59</v>
      </c>
      <c r="Q38" s="307" t="s">
        <v>335</v>
      </c>
      <c r="R38" s="323" t="s">
        <v>707</v>
      </c>
      <c r="S38" s="837" t="s">
        <v>1909</v>
      </c>
    </row>
    <row r="39" spans="2:19" ht="67.5" x14ac:dyDescent="0.25">
      <c r="B39" s="344"/>
      <c r="C39" s="317" t="s">
        <v>708</v>
      </c>
      <c r="D39" s="317" t="s">
        <v>709</v>
      </c>
      <c r="E39" s="332">
        <v>150000</v>
      </c>
      <c r="F39" s="318">
        <v>1</v>
      </c>
      <c r="G39" s="306" t="s">
        <v>136</v>
      </c>
      <c r="H39" s="306" t="s">
        <v>872</v>
      </c>
      <c r="I39" s="306" t="s">
        <v>649</v>
      </c>
      <c r="J39" s="306" t="s">
        <v>57</v>
      </c>
      <c r="K39" s="693" t="s">
        <v>755</v>
      </c>
      <c r="L39" s="693" t="s">
        <v>72</v>
      </c>
      <c r="M39" s="841">
        <f t="shared" si="0"/>
        <v>150000</v>
      </c>
      <c r="N39" s="841">
        <f t="shared" si="1"/>
        <v>150000</v>
      </c>
      <c r="O39" s="306" t="s">
        <v>334</v>
      </c>
      <c r="P39" s="306" t="s">
        <v>59</v>
      </c>
      <c r="Q39" s="307" t="s">
        <v>335</v>
      </c>
      <c r="R39" s="323" t="s">
        <v>707</v>
      </c>
      <c r="S39" s="838" t="s">
        <v>2367</v>
      </c>
    </row>
    <row r="40" spans="2:19" ht="67.5" x14ac:dyDescent="0.25">
      <c r="B40" s="344"/>
      <c r="C40" s="317" t="s">
        <v>710</v>
      </c>
      <c r="D40" s="317" t="s">
        <v>881</v>
      </c>
      <c r="E40" s="324">
        <v>4000000</v>
      </c>
      <c r="F40" s="318">
        <v>1</v>
      </c>
      <c r="G40" s="306" t="s">
        <v>136</v>
      </c>
      <c r="H40" s="306" t="s">
        <v>872</v>
      </c>
      <c r="I40" s="306" t="s">
        <v>649</v>
      </c>
      <c r="J40" s="306" t="s">
        <v>57</v>
      </c>
      <c r="K40" s="693" t="s">
        <v>755</v>
      </c>
      <c r="L40" s="693" t="s">
        <v>72</v>
      </c>
      <c r="M40" s="841">
        <f t="shared" si="0"/>
        <v>4000000</v>
      </c>
      <c r="N40" s="841">
        <f t="shared" si="1"/>
        <v>4000000</v>
      </c>
      <c r="O40" s="306" t="s">
        <v>334</v>
      </c>
      <c r="P40" s="306" t="s">
        <v>59</v>
      </c>
      <c r="Q40" s="307" t="s">
        <v>335</v>
      </c>
      <c r="R40" s="323" t="s">
        <v>879</v>
      </c>
      <c r="S40" s="838" t="s">
        <v>1907</v>
      </c>
    </row>
    <row r="41" spans="2:19" ht="67.5" x14ac:dyDescent="0.25">
      <c r="B41" s="344"/>
      <c r="C41" s="317" t="s">
        <v>876</v>
      </c>
      <c r="D41" s="317" t="s">
        <v>877</v>
      </c>
      <c r="E41" s="324">
        <v>800000</v>
      </c>
      <c r="F41" s="318">
        <v>1</v>
      </c>
      <c r="G41" s="306" t="s">
        <v>136</v>
      </c>
      <c r="H41" s="306" t="s">
        <v>872</v>
      </c>
      <c r="I41" s="306" t="s">
        <v>649</v>
      </c>
      <c r="J41" s="306" t="s">
        <v>57</v>
      </c>
      <c r="K41" s="693" t="s">
        <v>755</v>
      </c>
      <c r="L41" s="693" t="s">
        <v>72</v>
      </c>
      <c r="M41" s="841">
        <f t="shared" si="0"/>
        <v>800000</v>
      </c>
      <c r="N41" s="841">
        <f t="shared" si="1"/>
        <v>800000</v>
      </c>
      <c r="O41" s="306" t="s">
        <v>334</v>
      </c>
      <c r="P41" s="306" t="s">
        <v>59</v>
      </c>
      <c r="Q41" s="307" t="s">
        <v>335</v>
      </c>
      <c r="R41" s="323" t="s">
        <v>707</v>
      </c>
      <c r="S41" s="837" t="s">
        <v>1910</v>
      </c>
    </row>
    <row r="42" spans="2:19" ht="67.5" x14ac:dyDescent="0.25">
      <c r="B42" s="344"/>
      <c r="C42" s="317" t="s">
        <v>711</v>
      </c>
      <c r="D42" s="317" t="s">
        <v>711</v>
      </c>
      <c r="E42" s="324">
        <v>7000000</v>
      </c>
      <c r="F42" s="318">
        <v>1</v>
      </c>
      <c r="G42" s="306" t="s">
        <v>136</v>
      </c>
      <c r="H42" s="306" t="s">
        <v>872</v>
      </c>
      <c r="I42" s="306" t="s">
        <v>649</v>
      </c>
      <c r="J42" s="306" t="s">
        <v>57</v>
      </c>
      <c r="K42" s="693" t="s">
        <v>755</v>
      </c>
      <c r="L42" s="693" t="s">
        <v>72</v>
      </c>
      <c r="M42" s="841">
        <f t="shared" si="0"/>
        <v>7000000</v>
      </c>
      <c r="N42" s="841">
        <f t="shared" si="1"/>
        <v>7000000</v>
      </c>
      <c r="O42" s="306" t="s">
        <v>334</v>
      </c>
      <c r="P42" s="306" t="s">
        <v>59</v>
      </c>
      <c r="Q42" s="307" t="s">
        <v>335</v>
      </c>
      <c r="R42" s="323" t="s">
        <v>707</v>
      </c>
      <c r="S42" s="837" t="s">
        <v>1910</v>
      </c>
    </row>
    <row r="43" spans="2:19" ht="67.5" x14ac:dyDescent="0.25">
      <c r="B43" s="344"/>
      <c r="C43" s="317" t="s">
        <v>878</v>
      </c>
      <c r="D43" s="317" t="s">
        <v>878</v>
      </c>
      <c r="E43" s="324">
        <v>200000</v>
      </c>
      <c r="F43" s="318">
        <v>5</v>
      </c>
      <c r="G43" s="306" t="s">
        <v>136</v>
      </c>
      <c r="H43" s="306" t="s">
        <v>872</v>
      </c>
      <c r="I43" s="306" t="s">
        <v>649</v>
      </c>
      <c r="J43" s="306" t="s">
        <v>57</v>
      </c>
      <c r="K43" s="693" t="s">
        <v>755</v>
      </c>
      <c r="L43" s="693" t="s">
        <v>72</v>
      </c>
      <c r="M43" s="841">
        <f t="shared" si="0"/>
        <v>1000000</v>
      </c>
      <c r="N43" s="841">
        <f t="shared" si="1"/>
        <v>1000000</v>
      </c>
      <c r="O43" s="306" t="s">
        <v>334</v>
      </c>
      <c r="P43" s="306" t="s">
        <v>59</v>
      </c>
      <c r="Q43" s="307" t="s">
        <v>335</v>
      </c>
      <c r="R43" s="323" t="s">
        <v>707</v>
      </c>
      <c r="S43" s="837" t="s">
        <v>1910</v>
      </c>
    </row>
    <row r="44" spans="2:19" ht="67.5" x14ac:dyDescent="0.25">
      <c r="B44" s="344"/>
      <c r="C44" s="317" t="s">
        <v>712</v>
      </c>
      <c r="D44" s="317" t="s">
        <v>713</v>
      </c>
      <c r="E44" s="332">
        <v>2000000</v>
      </c>
      <c r="F44" s="318">
        <v>1</v>
      </c>
      <c r="G44" s="306" t="s">
        <v>136</v>
      </c>
      <c r="H44" s="306" t="s">
        <v>872</v>
      </c>
      <c r="I44" s="306" t="s">
        <v>649</v>
      </c>
      <c r="J44" s="306" t="s">
        <v>57</v>
      </c>
      <c r="K44" s="693" t="s">
        <v>755</v>
      </c>
      <c r="L44" s="693" t="s">
        <v>72</v>
      </c>
      <c r="M44" s="841">
        <f t="shared" si="0"/>
        <v>2000000</v>
      </c>
      <c r="N44" s="841">
        <f t="shared" si="1"/>
        <v>2000000</v>
      </c>
      <c r="O44" s="306" t="s">
        <v>334</v>
      </c>
      <c r="P44" s="306" t="s">
        <v>59</v>
      </c>
      <c r="Q44" s="307" t="s">
        <v>335</v>
      </c>
      <c r="R44" s="323" t="s">
        <v>707</v>
      </c>
      <c r="S44" s="837" t="s">
        <v>1911</v>
      </c>
    </row>
    <row r="45" spans="2:19" ht="67.5" x14ac:dyDescent="0.25">
      <c r="B45" s="344"/>
      <c r="C45" s="317" t="s">
        <v>714</v>
      </c>
      <c r="D45" s="317" t="s">
        <v>715</v>
      </c>
      <c r="E45" s="332">
        <v>14000000</v>
      </c>
      <c r="F45" s="318">
        <v>1</v>
      </c>
      <c r="G45" s="306" t="s">
        <v>136</v>
      </c>
      <c r="H45" s="306" t="s">
        <v>872</v>
      </c>
      <c r="I45" s="306" t="s">
        <v>649</v>
      </c>
      <c r="J45" s="306" t="s">
        <v>57</v>
      </c>
      <c r="K45" s="693" t="s">
        <v>755</v>
      </c>
      <c r="L45" s="693" t="s">
        <v>72</v>
      </c>
      <c r="M45" s="841">
        <f t="shared" si="0"/>
        <v>14000000</v>
      </c>
      <c r="N45" s="841">
        <f t="shared" si="1"/>
        <v>14000000</v>
      </c>
      <c r="O45" s="306" t="s">
        <v>334</v>
      </c>
      <c r="P45" s="306" t="s">
        <v>59</v>
      </c>
      <c r="Q45" s="307" t="s">
        <v>335</v>
      </c>
      <c r="R45" s="323" t="s">
        <v>707</v>
      </c>
      <c r="S45" s="837" t="s">
        <v>1912</v>
      </c>
    </row>
    <row r="46" spans="2:19" ht="67.5" x14ac:dyDescent="0.25">
      <c r="B46" s="344"/>
      <c r="C46" s="317" t="s">
        <v>716</v>
      </c>
      <c r="D46" s="317" t="s">
        <v>717</v>
      </c>
      <c r="E46" s="324">
        <v>250000</v>
      </c>
      <c r="F46" s="318">
        <v>1</v>
      </c>
      <c r="G46" s="306" t="s">
        <v>136</v>
      </c>
      <c r="H46" s="306" t="s">
        <v>872</v>
      </c>
      <c r="I46" s="306" t="s">
        <v>649</v>
      </c>
      <c r="J46" s="306" t="s">
        <v>57</v>
      </c>
      <c r="K46" s="693" t="s">
        <v>755</v>
      </c>
      <c r="L46" s="693" t="s">
        <v>72</v>
      </c>
      <c r="M46" s="841">
        <f t="shared" si="0"/>
        <v>250000</v>
      </c>
      <c r="N46" s="841">
        <f t="shared" si="1"/>
        <v>250000</v>
      </c>
      <c r="O46" s="306" t="s">
        <v>334</v>
      </c>
      <c r="P46" s="306" t="s">
        <v>59</v>
      </c>
      <c r="Q46" s="307" t="s">
        <v>718</v>
      </c>
      <c r="R46" s="323" t="s">
        <v>707</v>
      </c>
      <c r="S46" s="837" t="s">
        <v>1913</v>
      </c>
    </row>
    <row r="47" spans="2:19" ht="67.5" x14ac:dyDescent="0.25">
      <c r="B47" s="344"/>
      <c r="C47" s="322" t="s">
        <v>719</v>
      </c>
      <c r="D47" s="317" t="s">
        <v>720</v>
      </c>
      <c r="E47" s="332">
        <v>250000</v>
      </c>
      <c r="F47" s="318">
        <v>1</v>
      </c>
      <c r="G47" s="306" t="s">
        <v>136</v>
      </c>
      <c r="H47" s="306" t="s">
        <v>872</v>
      </c>
      <c r="I47" s="306" t="s">
        <v>649</v>
      </c>
      <c r="J47" s="306" t="s">
        <v>57</v>
      </c>
      <c r="K47" s="693" t="s">
        <v>755</v>
      </c>
      <c r="L47" s="693" t="s">
        <v>72</v>
      </c>
      <c r="M47" s="841">
        <f t="shared" si="0"/>
        <v>250000</v>
      </c>
      <c r="N47" s="841">
        <f t="shared" si="1"/>
        <v>250000</v>
      </c>
      <c r="O47" s="306" t="s">
        <v>334</v>
      </c>
      <c r="P47" s="306" t="s">
        <v>59</v>
      </c>
      <c r="Q47" s="307" t="s">
        <v>721</v>
      </c>
      <c r="R47" s="323" t="s">
        <v>707</v>
      </c>
      <c r="S47" s="837" t="s">
        <v>1913</v>
      </c>
    </row>
    <row r="48" spans="2:19" ht="67.5" x14ac:dyDescent="0.25">
      <c r="B48" s="344"/>
      <c r="C48" s="317" t="s">
        <v>722</v>
      </c>
      <c r="D48" s="317" t="s">
        <v>723</v>
      </c>
      <c r="E48" s="324">
        <v>30000000</v>
      </c>
      <c r="F48" s="318">
        <v>1</v>
      </c>
      <c r="G48" s="306" t="s">
        <v>136</v>
      </c>
      <c r="H48" s="306" t="s">
        <v>872</v>
      </c>
      <c r="I48" s="306" t="s">
        <v>649</v>
      </c>
      <c r="J48" s="306" t="s">
        <v>57</v>
      </c>
      <c r="K48" s="693" t="s">
        <v>755</v>
      </c>
      <c r="L48" s="693" t="s">
        <v>72</v>
      </c>
      <c r="M48" s="841">
        <f t="shared" si="0"/>
        <v>30000000</v>
      </c>
      <c r="N48" s="841">
        <f t="shared" si="1"/>
        <v>30000000</v>
      </c>
      <c r="O48" s="306" t="s">
        <v>334</v>
      </c>
      <c r="P48" s="306" t="s">
        <v>59</v>
      </c>
      <c r="Q48" s="307" t="s">
        <v>335</v>
      </c>
      <c r="R48" s="323" t="s">
        <v>707</v>
      </c>
      <c r="S48" s="837" t="s">
        <v>1914</v>
      </c>
    </row>
    <row r="49" spans="2:19" ht="67.5" x14ac:dyDescent="0.25">
      <c r="B49" s="344"/>
      <c r="C49" s="317" t="s">
        <v>873</v>
      </c>
      <c r="D49" s="317" t="s">
        <v>873</v>
      </c>
      <c r="E49" s="324">
        <v>600000</v>
      </c>
      <c r="F49" s="318">
        <v>6</v>
      </c>
      <c r="G49" s="306" t="s">
        <v>136</v>
      </c>
      <c r="H49" s="306" t="s">
        <v>872</v>
      </c>
      <c r="I49" s="306" t="s">
        <v>649</v>
      </c>
      <c r="J49" s="306" t="s">
        <v>57</v>
      </c>
      <c r="K49" s="912" t="s">
        <v>755</v>
      </c>
      <c r="L49" s="693" t="s">
        <v>72</v>
      </c>
      <c r="M49" s="841">
        <f t="shared" si="0"/>
        <v>3600000</v>
      </c>
      <c r="N49" s="841">
        <f t="shared" si="1"/>
        <v>3600000</v>
      </c>
      <c r="O49" s="306" t="s">
        <v>334</v>
      </c>
      <c r="P49" s="306" t="s">
        <v>59</v>
      </c>
      <c r="Q49" s="307" t="s">
        <v>335</v>
      </c>
      <c r="R49" s="323" t="s">
        <v>874</v>
      </c>
      <c r="S49" s="840" t="s">
        <v>1916</v>
      </c>
    </row>
    <row r="50" spans="2:19" ht="146.25" x14ac:dyDescent="0.25">
      <c r="B50" s="344"/>
      <c r="C50" s="319" t="s">
        <v>647</v>
      </c>
      <c r="D50" s="319" t="s">
        <v>648</v>
      </c>
      <c r="E50" s="842">
        <v>11800000</v>
      </c>
      <c r="F50" s="320">
        <v>3</v>
      </c>
      <c r="G50" s="843" t="s">
        <v>73</v>
      </c>
      <c r="H50" s="314" t="s">
        <v>872</v>
      </c>
      <c r="I50" s="314" t="s">
        <v>725</v>
      </c>
      <c r="J50" s="314" t="s">
        <v>57</v>
      </c>
      <c r="K50" s="912" t="s">
        <v>753</v>
      </c>
      <c r="L50" s="912" t="s">
        <v>72</v>
      </c>
      <c r="M50" s="841">
        <f t="shared" si="0"/>
        <v>35400000</v>
      </c>
      <c r="N50" s="841">
        <f t="shared" si="1"/>
        <v>35400000</v>
      </c>
      <c r="O50" s="954" t="s">
        <v>30</v>
      </c>
      <c r="P50" s="314" t="s">
        <v>724</v>
      </c>
      <c r="Q50" s="844" t="s">
        <v>335</v>
      </c>
      <c r="R50" s="912" t="s">
        <v>650</v>
      </c>
      <c r="S50" s="1409" t="s">
        <v>1893</v>
      </c>
    </row>
    <row r="51" spans="2:19" ht="90" x14ac:dyDescent="0.25">
      <c r="B51" s="344"/>
      <c r="C51" s="311" t="s">
        <v>651</v>
      </c>
      <c r="D51" s="311" t="s">
        <v>652</v>
      </c>
      <c r="E51" s="325">
        <v>5000000</v>
      </c>
      <c r="F51" s="316">
        <v>1</v>
      </c>
      <c r="G51" s="306" t="s">
        <v>136</v>
      </c>
      <c r="H51" s="306" t="s">
        <v>872</v>
      </c>
      <c r="I51" s="306" t="s">
        <v>649</v>
      </c>
      <c r="J51" s="306" t="s">
        <v>57</v>
      </c>
      <c r="K51" s="913" t="s">
        <v>753</v>
      </c>
      <c r="L51" s="693" t="s">
        <v>72</v>
      </c>
      <c r="M51" s="841">
        <f t="shared" si="0"/>
        <v>5000000</v>
      </c>
      <c r="N51" s="841">
        <f t="shared" si="1"/>
        <v>5000000</v>
      </c>
      <c r="O51" s="306" t="s">
        <v>334</v>
      </c>
      <c r="P51" s="306" t="s">
        <v>59</v>
      </c>
      <c r="Q51" s="307" t="s">
        <v>335</v>
      </c>
      <c r="R51" s="912" t="s">
        <v>650</v>
      </c>
      <c r="S51" s="837" t="s">
        <v>1894</v>
      </c>
    </row>
    <row r="52" spans="2:19" ht="15.75" x14ac:dyDescent="0.25">
      <c r="B52" s="1643" t="s">
        <v>45</v>
      </c>
      <c r="C52" s="1644"/>
      <c r="D52" s="1644"/>
      <c r="E52" s="1644"/>
      <c r="F52" s="1644"/>
      <c r="G52" s="1644"/>
      <c r="H52" s="1644"/>
      <c r="I52" s="1645"/>
      <c r="J52" s="1643" t="s">
        <v>45</v>
      </c>
      <c r="K52" s="1644"/>
      <c r="L52" s="1645"/>
      <c r="M52" s="365">
        <f>SUM(M8:M51)</f>
        <v>815619012.39999998</v>
      </c>
      <c r="N52" s="366">
        <f>SUM(N8:N51)</f>
        <v>815619012.39999998</v>
      </c>
      <c r="O52" s="367"/>
      <c r="P52" s="367"/>
      <c r="Q52" s="368"/>
      <c r="R52" s="369"/>
      <c r="S52" s="835"/>
    </row>
    <row r="53" spans="2:19" ht="15.75" x14ac:dyDescent="0.3">
      <c r="B53" s="683"/>
      <c r="C53" s="683"/>
      <c r="D53" s="684"/>
      <c r="E53" s="683"/>
      <c r="F53" s="683"/>
      <c r="G53" s="683"/>
      <c r="H53" s="683"/>
      <c r="I53" s="683"/>
      <c r="J53" s="683"/>
      <c r="K53" s="683"/>
      <c r="L53" s="683"/>
      <c r="M53" s="333"/>
      <c r="N53" s="683"/>
      <c r="O53" s="683"/>
      <c r="P53" s="683"/>
      <c r="Q53" s="683"/>
      <c r="R53" s="683"/>
      <c r="S53" s="835"/>
    </row>
    <row r="54" spans="2:19" ht="15.75" x14ac:dyDescent="0.3">
      <c r="B54" s="1646" t="s">
        <v>2</v>
      </c>
      <c r="C54" s="1647"/>
      <c r="D54" s="1648">
        <v>42656</v>
      </c>
      <c r="E54" s="1649"/>
      <c r="F54" s="1650"/>
      <c r="G54" s="683"/>
      <c r="H54" s="683"/>
      <c r="I54" s="683"/>
      <c r="J54" s="817" t="s">
        <v>46</v>
      </c>
      <c r="K54" s="1654" t="s">
        <v>871</v>
      </c>
      <c r="L54" s="1654"/>
      <c r="M54" s="1654"/>
      <c r="N54" s="1654"/>
      <c r="O54" s="817"/>
      <c r="P54" s="347"/>
      <c r="Q54" s="347"/>
      <c r="R54" s="347"/>
      <c r="S54" s="835"/>
    </row>
    <row r="55" spans="2:19" ht="15.75" x14ac:dyDescent="0.3">
      <c r="B55" s="1646"/>
      <c r="C55" s="1647"/>
      <c r="D55" s="1651"/>
      <c r="E55" s="1652"/>
      <c r="F55" s="1653"/>
      <c r="G55" s="683"/>
      <c r="H55" s="683"/>
      <c r="I55" s="683"/>
      <c r="J55" s="683"/>
      <c r="K55" s="1655" t="s">
        <v>726</v>
      </c>
      <c r="L55" s="1655"/>
      <c r="M55" s="1655"/>
      <c r="N55" s="1655"/>
      <c r="O55" s="683"/>
      <c r="P55" s="1655"/>
      <c r="Q55" s="1655"/>
      <c r="R55" s="1655"/>
      <c r="S55" s="835"/>
    </row>
    <row r="56" spans="2:19" ht="15.75" x14ac:dyDescent="0.3">
      <c r="B56" s="683"/>
      <c r="C56" s="683"/>
      <c r="D56" s="684"/>
      <c r="E56" s="683"/>
      <c r="F56" s="683"/>
      <c r="G56" s="683"/>
      <c r="H56" s="683"/>
      <c r="I56" s="683"/>
      <c r="J56" s="683"/>
      <c r="K56" s="683"/>
      <c r="L56" s="683"/>
      <c r="M56" s="333"/>
      <c r="N56" s="683"/>
      <c r="O56" s="683"/>
      <c r="P56" s="347"/>
      <c r="Q56" s="347"/>
      <c r="R56" s="347"/>
      <c r="S56" s="835"/>
    </row>
    <row r="57" spans="2:19" ht="30" x14ac:dyDescent="0.25">
      <c r="B57" s="687" t="s">
        <v>866</v>
      </c>
      <c r="C57" s="688" t="s">
        <v>870</v>
      </c>
      <c r="D57" s="687" t="s">
        <v>869</v>
      </c>
      <c r="E57" s="682"/>
      <c r="F57" s="682"/>
      <c r="G57" s="682"/>
      <c r="H57" s="682"/>
      <c r="I57" s="682"/>
      <c r="J57" s="682"/>
      <c r="K57" s="682"/>
      <c r="L57" s="682"/>
      <c r="M57" s="682"/>
      <c r="N57" s="682"/>
      <c r="O57" s="682"/>
      <c r="P57" s="341"/>
      <c r="Q57" s="341"/>
      <c r="R57" s="341"/>
      <c r="S57" s="835"/>
    </row>
    <row r="58" spans="2:19" ht="39" x14ac:dyDescent="0.25">
      <c r="B58" s="460" t="s">
        <v>867</v>
      </c>
      <c r="C58" s="704">
        <f>SUM(M8:M14)</f>
        <v>519170052.39999998</v>
      </c>
      <c r="D58" s="906"/>
      <c r="E58" s="601"/>
      <c r="F58" s="682"/>
      <c r="G58" s="682"/>
      <c r="H58" s="682"/>
      <c r="I58" s="682"/>
      <c r="J58" s="682"/>
      <c r="K58" s="682"/>
      <c r="L58" s="682"/>
      <c r="M58" s="682"/>
      <c r="N58" s="682"/>
      <c r="O58" s="682"/>
      <c r="P58" s="682"/>
      <c r="Q58" s="682"/>
      <c r="R58" s="682"/>
      <c r="S58" s="835"/>
    </row>
    <row r="59" spans="2:19" ht="39" x14ac:dyDescent="0.25">
      <c r="B59" s="460" t="s">
        <v>868</v>
      </c>
      <c r="C59" s="691">
        <f>SUM(M15:M30)</f>
        <v>74969000</v>
      </c>
      <c r="D59" s="906"/>
      <c r="E59" s="1015"/>
      <c r="F59" s="682"/>
      <c r="G59" s="682"/>
      <c r="H59" s="682"/>
      <c r="I59" s="682"/>
      <c r="J59" s="682"/>
      <c r="K59" s="682"/>
      <c r="L59" s="682"/>
      <c r="M59" s="682"/>
      <c r="N59" s="682"/>
      <c r="O59" s="682"/>
      <c r="P59" s="682"/>
      <c r="Q59" s="682"/>
      <c r="R59" s="682"/>
      <c r="S59" s="835"/>
    </row>
    <row r="60" spans="2:19" ht="51.75" x14ac:dyDescent="0.25">
      <c r="B60" s="460" t="s">
        <v>755</v>
      </c>
      <c r="C60" s="691">
        <f>SUM(M31:M49)</f>
        <v>181079960</v>
      </c>
      <c r="D60" s="906"/>
      <c r="E60" s="601"/>
      <c r="F60" s="682"/>
      <c r="G60" s="682"/>
      <c r="H60" s="682"/>
      <c r="I60" s="682"/>
      <c r="J60" s="682"/>
      <c r="K60" s="682"/>
      <c r="L60" s="682"/>
      <c r="M60" s="682"/>
      <c r="N60" s="682"/>
      <c r="O60" s="682"/>
      <c r="P60" s="682"/>
      <c r="Q60" s="682"/>
      <c r="R60" s="682"/>
      <c r="S60" s="835"/>
    </row>
    <row r="61" spans="2:19" ht="36.75" x14ac:dyDescent="0.25">
      <c r="B61" s="459" t="s">
        <v>753</v>
      </c>
      <c r="C61" s="691">
        <f>SUM(M50+M51)</f>
        <v>40400000</v>
      </c>
      <c r="D61" s="686"/>
      <c r="S61" s="835"/>
    </row>
    <row r="62" spans="2:19" ht="18.75" x14ac:dyDescent="0.25">
      <c r="B62" s="689" t="s">
        <v>758</v>
      </c>
      <c r="C62" s="690">
        <f>SUM(C58+C59+C60+C61)</f>
        <v>815619012.39999998</v>
      </c>
      <c r="D62" s="686"/>
      <c r="S62" s="835"/>
    </row>
    <row r="63" spans="2:19" x14ac:dyDescent="0.25">
      <c r="S63" s="835"/>
    </row>
    <row r="64" spans="2:19" x14ac:dyDescent="0.25">
      <c r="S64" s="835"/>
    </row>
    <row r="65" spans="19:19" x14ac:dyDescent="0.25">
      <c r="S65" s="835"/>
    </row>
    <row r="66" spans="19:19" x14ac:dyDescent="0.25">
      <c r="S66" s="835"/>
    </row>
    <row r="67" spans="19:19" x14ac:dyDescent="0.25">
      <c r="S67" s="835"/>
    </row>
    <row r="68" spans="19:19" x14ac:dyDescent="0.25">
      <c r="S68" s="835"/>
    </row>
    <row r="69" spans="19:19" x14ac:dyDescent="0.25">
      <c r="S69" s="835"/>
    </row>
    <row r="70" spans="19:19" x14ac:dyDescent="0.25">
      <c r="S70" s="835"/>
    </row>
    <row r="71" spans="19:19" x14ac:dyDescent="0.25">
      <c r="S71" s="835"/>
    </row>
    <row r="72" spans="19:19" x14ac:dyDescent="0.25">
      <c r="S72" s="835"/>
    </row>
    <row r="73" spans="19:19" x14ac:dyDescent="0.25">
      <c r="S73" s="835"/>
    </row>
    <row r="74" spans="19:19" x14ac:dyDescent="0.25">
      <c r="S74" s="835"/>
    </row>
    <row r="75" spans="19:19" x14ac:dyDescent="0.25">
      <c r="S75" s="835"/>
    </row>
    <row r="76" spans="19:19" x14ac:dyDescent="0.25">
      <c r="S76" s="835"/>
    </row>
    <row r="77" spans="19:19" x14ac:dyDescent="0.25">
      <c r="S77" s="835"/>
    </row>
    <row r="78" spans="19:19" x14ac:dyDescent="0.25">
      <c r="S78" s="835"/>
    </row>
    <row r="79" spans="19:19" x14ac:dyDescent="0.25">
      <c r="S79" s="835"/>
    </row>
    <row r="80" spans="19:19" x14ac:dyDescent="0.25">
      <c r="S80" s="835"/>
    </row>
    <row r="81" spans="19:19" x14ac:dyDescent="0.25">
      <c r="S81" s="835"/>
    </row>
    <row r="82" spans="19:19" x14ac:dyDescent="0.25">
      <c r="S82" s="835"/>
    </row>
    <row r="83" spans="19:19" x14ac:dyDescent="0.25">
      <c r="S83" s="835"/>
    </row>
    <row r="84" spans="19:19" x14ac:dyDescent="0.25">
      <c r="S84" s="835"/>
    </row>
    <row r="85" spans="19:19" x14ac:dyDescent="0.25">
      <c r="S85" s="835"/>
    </row>
    <row r="86" spans="19:19" x14ac:dyDescent="0.25">
      <c r="S86" s="835"/>
    </row>
    <row r="87" spans="19:19" x14ac:dyDescent="0.25">
      <c r="S87" s="835"/>
    </row>
    <row r="88" spans="19:19" x14ac:dyDescent="0.25">
      <c r="S88" s="835"/>
    </row>
    <row r="89" spans="19:19" x14ac:dyDescent="0.25">
      <c r="S89" s="835"/>
    </row>
    <row r="90" spans="19:19" x14ac:dyDescent="0.25">
      <c r="S90" s="835"/>
    </row>
    <row r="91" spans="19:19" x14ac:dyDescent="0.25">
      <c r="S91" s="835"/>
    </row>
    <row r="92" spans="19:19" x14ac:dyDescent="0.25">
      <c r="S92" s="835"/>
    </row>
    <row r="93" spans="19:19" x14ac:dyDescent="0.25">
      <c r="S93" s="835"/>
    </row>
    <row r="94" spans="19:19" x14ac:dyDescent="0.25">
      <c r="S94" s="835"/>
    </row>
    <row r="95" spans="19:19" x14ac:dyDescent="0.25">
      <c r="S95" s="835"/>
    </row>
    <row r="96" spans="19:19" x14ac:dyDescent="0.25">
      <c r="S96" s="835"/>
    </row>
    <row r="97" spans="19:19" x14ac:dyDescent="0.25">
      <c r="S97" s="835"/>
    </row>
    <row r="98" spans="19:19" x14ac:dyDescent="0.25">
      <c r="S98" s="835"/>
    </row>
    <row r="99" spans="19:19" x14ac:dyDescent="0.25">
      <c r="S99" s="835"/>
    </row>
    <row r="100" spans="19:19" x14ac:dyDescent="0.25">
      <c r="S100" s="835"/>
    </row>
    <row r="101" spans="19:19" x14ac:dyDescent="0.25">
      <c r="S101" s="835"/>
    </row>
    <row r="102" spans="19:19" x14ac:dyDescent="0.25">
      <c r="S102" s="835"/>
    </row>
    <row r="103" spans="19:19" x14ac:dyDescent="0.25">
      <c r="S103" s="835"/>
    </row>
    <row r="104" spans="19:19" x14ac:dyDescent="0.25">
      <c r="S104" s="835"/>
    </row>
    <row r="105" spans="19:19" x14ac:dyDescent="0.25">
      <c r="S105" s="835"/>
    </row>
    <row r="106" spans="19:19" x14ac:dyDescent="0.25">
      <c r="S106" s="835"/>
    </row>
    <row r="107" spans="19:19" x14ac:dyDescent="0.25">
      <c r="S107" s="835"/>
    </row>
    <row r="108" spans="19:19" x14ac:dyDescent="0.25">
      <c r="S108" s="835"/>
    </row>
    <row r="109" spans="19:19" x14ac:dyDescent="0.25">
      <c r="S109" s="835"/>
    </row>
    <row r="110" spans="19:19" x14ac:dyDescent="0.25">
      <c r="S110" s="835"/>
    </row>
    <row r="111" spans="19:19" x14ac:dyDescent="0.25">
      <c r="S111" s="835"/>
    </row>
    <row r="112" spans="19:19" x14ac:dyDescent="0.25">
      <c r="S112" s="835"/>
    </row>
    <row r="113" spans="19:19" x14ac:dyDescent="0.25">
      <c r="S113" s="835"/>
    </row>
    <row r="114" spans="19:19" x14ac:dyDescent="0.25">
      <c r="S114" s="835"/>
    </row>
    <row r="115" spans="19:19" x14ac:dyDescent="0.25">
      <c r="S115" s="835"/>
    </row>
    <row r="116" spans="19:19" x14ac:dyDescent="0.25">
      <c r="S116" s="835"/>
    </row>
    <row r="117" spans="19:19" x14ac:dyDescent="0.25">
      <c r="S117" s="835"/>
    </row>
    <row r="118" spans="19:19" x14ac:dyDescent="0.25">
      <c r="S118" s="835"/>
    </row>
    <row r="119" spans="19:19" x14ac:dyDescent="0.25">
      <c r="S119" s="835"/>
    </row>
    <row r="120" spans="19:19" x14ac:dyDescent="0.25">
      <c r="S120" s="835"/>
    </row>
    <row r="121" spans="19:19" x14ac:dyDescent="0.25">
      <c r="S121" s="835"/>
    </row>
    <row r="122" spans="19:19" x14ac:dyDescent="0.25">
      <c r="S122" s="835"/>
    </row>
    <row r="123" spans="19:19" x14ac:dyDescent="0.25">
      <c r="S123" s="835"/>
    </row>
  </sheetData>
  <protectedRanges>
    <protectedRange sqref="I52:M52" name="Rango1_1_1_1"/>
  </protectedRanges>
  <sortState ref="B8:S52">
    <sortCondition ref="K8:K52"/>
  </sortState>
  <mergeCells count="20">
    <mergeCell ref="R1:S5"/>
    <mergeCell ref="P55:R55"/>
    <mergeCell ref="B1:B5"/>
    <mergeCell ref="C1:E5"/>
    <mergeCell ref="F2:F3"/>
    <mergeCell ref="G2:H2"/>
    <mergeCell ref="P2:P3"/>
    <mergeCell ref="G3:H3"/>
    <mergeCell ref="G4:H4"/>
    <mergeCell ref="G5:H5"/>
    <mergeCell ref="J1:J5"/>
    <mergeCell ref="G1:H1"/>
    <mergeCell ref="I1:I5"/>
    <mergeCell ref="K1:O5"/>
    <mergeCell ref="B52:I52"/>
    <mergeCell ref="J52:L52"/>
    <mergeCell ref="B54:C55"/>
    <mergeCell ref="D54:F55"/>
    <mergeCell ref="K54:N54"/>
    <mergeCell ref="K55:N5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SECOP</vt:lpstr>
      <vt:lpstr>ejecut enero a junio secop</vt:lpstr>
      <vt:lpstr>consolidado general </vt:lpstr>
      <vt:lpstr> CONSOLIDADO POR RUBROS </vt:lpstr>
      <vt:lpstr>Relacion equipos medicos-indus </vt:lpstr>
      <vt:lpstr>CONSOLIDADO PLAN  POR RUBROS </vt:lpstr>
      <vt:lpstr>EQUIPOS NECESID. SERVICIOS </vt:lpstr>
      <vt:lpstr>QUIROFANOS Y SALA PARTOS </vt:lpstr>
      <vt:lpstr>URGENCIAS Y CONSULTA EXTERNA</vt:lpstr>
      <vt:lpstr>SERVICIO FARMACEUTICO</vt:lpstr>
      <vt:lpstr>CIOORDINACION UNIVERSITARIO</vt:lpstr>
      <vt:lpstr>SALUD OCUPACIONAL </vt:lpstr>
      <vt:lpstr>SOPORTE TERAPEUTICO </vt:lpstr>
      <vt:lpstr>AYUDAS DIAGNOSTICAS </vt:lpstr>
      <vt:lpstr>HOSPITALIZACION </vt:lpstr>
      <vt:lpstr>coord. neurocirugia </vt:lpstr>
      <vt:lpstr>NEUROCIRUGIA </vt:lpstr>
      <vt:lpstr>ATENCION AL USUARIO </vt:lpstr>
      <vt:lpstr>AREAS ADMINISTRATIVAS</vt:lpstr>
      <vt:lpstr>emergencias y desastre </vt:lpstr>
      <vt:lpstr>ALMACEN </vt:lpstr>
      <vt:lpstr>OFICINA CALIDAD</vt:lpstr>
      <vt:lpstr>CALIDAD </vt:lpstr>
      <vt:lpstr>GESTION DE LA INFORMACION </vt:lpstr>
      <vt:lpstr>apoyo logistico </vt:lpstr>
      <vt:lpstr>mantenimiento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2017-07-18T15:52:07Z</dcterms:modified>
</cp:coreProperties>
</file>