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3. OBRAS DE MEJORAMIENTO DE LAS CONDICIONES FISICAS\NUEVO\"/>
    </mc:Choice>
  </mc:AlternateContent>
  <xr:revisionPtr revIDLastSave="0" documentId="13_ncr:1_{5B2E6FA4-5146-4422-8CB1-B64F98134D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81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F51" i="1"/>
  <c r="G51" i="1" s="1"/>
  <c r="H51" i="1" s="1"/>
  <c r="F49" i="1"/>
  <c r="G49" i="1" s="1"/>
  <c r="H49" i="1" s="1"/>
  <c r="F48" i="1"/>
  <c r="G48" i="1" s="1"/>
  <c r="H48" i="1" s="1"/>
  <c r="F47" i="1"/>
  <c r="G47" i="1" s="1"/>
  <c r="H47" i="1" s="1"/>
  <c r="F45" i="1"/>
  <c r="G45" i="1" s="1"/>
  <c r="H45" i="1" s="1"/>
  <c r="F44" i="1"/>
  <c r="G44" i="1" s="1"/>
  <c r="H44" i="1" s="1"/>
  <c r="F43" i="1"/>
  <c r="G43" i="1" s="1"/>
  <c r="H43" i="1" s="1"/>
  <c r="F42" i="1"/>
  <c r="G42" i="1" s="1"/>
  <c r="H42" i="1" s="1"/>
  <c r="F41" i="1"/>
  <c r="G41" i="1" s="1"/>
  <c r="H41" i="1" s="1"/>
  <c r="F40" i="1"/>
  <c r="G40" i="1" s="1"/>
  <c r="H40" i="1" s="1"/>
  <c r="F39" i="1"/>
  <c r="G39" i="1" s="1"/>
  <c r="H39" i="1" s="1"/>
  <c r="G37" i="1"/>
  <c r="H37" i="1" s="1"/>
  <c r="F37" i="1"/>
  <c r="F36" i="1"/>
  <c r="G36" i="1" s="1"/>
  <c r="H36" i="1" s="1"/>
  <c r="G35" i="1"/>
  <c r="H35" i="1" s="1"/>
  <c r="F35" i="1"/>
  <c r="F34" i="1"/>
  <c r="G34" i="1" s="1"/>
  <c r="H34" i="1" s="1"/>
  <c r="G33" i="1"/>
  <c r="H33" i="1" s="1"/>
  <c r="F33" i="1"/>
  <c r="F32" i="1"/>
  <c r="G32" i="1" s="1"/>
  <c r="H32" i="1" s="1"/>
  <c r="G31" i="1"/>
  <c r="H31" i="1" s="1"/>
  <c r="F31" i="1"/>
  <c r="F30" i="1"/>
  <c r="G30" i="1" s="1"/>
  <c r="H30" i="1" s="1"/>
  <c r="G29" i="1"/>
  <c r="H29" i="1" s="1"/>
  <c r="F29" i="1"/>
  <c r="F28" i="1"/>
  <c r="G28" i="1" s="1"/>
  <c r="H28" i="1" s="1"/>
  <c r="G27" i="1"/>
  <c r="H27" i="1" s="1"/>
  <c r="F27" i="1"/>
  <c r="F25" i="1"/>
  <c r="G25" i="1" s="1"/>
  <c r="H25" i="1" s="1"/>
  <c r="F24" i="1"/>
  <c r="G24" i="1" s="1"/>
  <c r="H24" i="1" s="1"/>
  <c r="F22" i="1"/>
  <c r="G22" i="1" s="1"/>
  <c r="H22" i="1" s="1"/>
  <c r="G21" i="1"/>
  <c r="H21" i="1" s="1"/>
  <c r="F21" i="1"/>
  <c r="F20" i="1"/>
  <c r="G20" i="1" s="1"/>
  <c r="H20" i="1" s="1"/>
  <c r="F19" i="1"/>
  <c r="G19" i="1" s="1"/>
  <c r="H19" i="1" s="1"/>
  <c r="F18" i="1"/>
  <c r="G18" i="1" s="1"/>
  <c r="H18" i="1" s="1"/>
  <c r="G17" i="1"/>
  <c r="H17" i="1" s="1"/>
  <c r="F17" i="1"/>
  <c r="F16" i="1"/>
  <c r="G16" i="1" s="1"/>
  <c r="H16" i="1" s="1"/>
  <c r="F14" i="1"/>
  <c r="G14" i="1" s="1"/>
  <c r="H14" i="1" s="1"/>
  <c r="F13" i="1"/>
  <c r="G13" i="1" s="1"/>
  <c r="H13" i="1" s="1"/>
  <c r="F11" i="1"/>
  <c r="G11" i="1" s="1"/>
  <c r="H11" i="1" s="1"/>
  <c r="F10" i="1"/>
  <c r="G10" i="1" s="1"/>
  <c r="H10" i="1" s="1"/>
  <c r="F9" i="1"/>
  <c r="G9" i="1" s="1"/>
  <c r="H9" i="1" s="1"/>
  <c r="F8" i="1"/>
  <c r="G8" i="1" s="1"/>
  <c r="H8" i="1" s="1"/>
  <c r="F6" i="1"/>
  <c r="G6" i="1" s="1"/>
  <c r="H6" i="1" s="1"/>
  <c r="F4" i="1"/>
  <c r="G4" i="1" s="1"/>
  <c r="H4" i="1" s="1"/>
  <c r="C42" i="1"/>
  <c r="C41" i="1"/>
  <c r="C40" i="1"/>
  <c r="C35" i="1"/>
  <c r="C33" i="1"/>
  <c r="C32" i="1"/>
  <c r="C27" i="1"/>
  <c r="C25" i="1"/>
  <c r="C17" i="1"/>
  <c r="C13" i="1"/>
  <c r="C8" i="1"/>
  <c r="C5" i="1"/>
  <c r="A40" i="1"/>
  <c r="A41" i="1" s="1"/>
  <c r="A42" i="1" s="1"/>
  <c r="A43" i="1" s="1"/>
  <c r="A44" i="1" s="1"/>
  <c r="A45" i="1" s="1"/>
  <c r="A28" i="1"/>
  <c r="A29" i="1" s="1"/>
  <c r="A30" i="1" s="1"/>
  <c r="A31" i="1" s="1"/>
  <c r="A32" i="1" s="1"/>
  <c r="A33" i="1" s="1"/>
  <c r="A34" i="1" s="1"/>
  <c r="A35" i="1" s="1"/>
  <c r="A17" i="1"/>
  <c r="A18" i="1" s="1"/>
  <c r="A19" i="1" s="1"/>
  <c r="A20" i="1" s="1"/>
  <c r="A21" i="1" s="1"/>
  <c r="A22" i="1" s="1"/>
  <c r="A9" i="1"/>
  <c r="A10" i="1" s="1"/>
  <c r="A5" i="1"/>
  <c r="F5" i="1" l="1"/>
  <c r="G5" i="1" s="1"/>
  <c r="H5" i="1" s="1"/>
</calcChain>
</file>

<file path=xl/sharedStrings.xml><?xml version="1.0" encoding="utf-8"?>
<sst xmlns="http://schemas.openxmlformats.org/spreadsheetml/2006/main" count="104" uniqueCount="68">
  <si>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</si>
  <si>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</si>
  <si>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</si>
  <si>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</si>
  <si>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</si>
  <si>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</si>
  <si>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</si>
  <si>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</si>
  <si>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UND</t>
  </si>
  <si>
    <t xml:space="preserve">SERVICIO DE HOSPITALIZACION SEGUNDO PISO </t>
  </si>
  <si>
    <t>Revestimiento de mesón de procedimientos en acero inoxidable . Incluye poceta de lavado .
 ( procedimientos )</t>
  </si>
  <si>
    <t>ML</t>
  </si>
  <si>
    <t>Revestimiento de filos en mediacaña plástica piso techo . ( procedimientos medicamentos )</t>
  </si>
  <si>
    <t>m2</t>
  </si>
  <si>
    <t xml:space="preserve">Puerta en aluminio anodizado  blanco y vidrio 4m.m. incluye puerta ventana corrediza para entrega de medicamentos. </t>
  </si>
  <si>
    <t>SERVICIO DE HOSPITALIZACION CUARTO PISO ( ADECUACION AREA DE PROCEDIMIENTOS )</t>
  </si>
  <si>
    <t xml:space="preserve">Demolición muro y mesón  existente incluye desalojo </t>
  </si>
  <si>
    <t xml:space="preserve">Mesón para procedimientos en superboard estructura en perfil galvanizado. </t>
  </si>
  <si>
    <t>ml</t>
  </si>
  <si>
    <t xml:space="preserve">Estuco y pintura vinilo t1 </t>
  </si>
  <si>
    <t xml:space="preserve">Mesón en acero inoxidable incluye poceta </t>
  </si>
  <si>
    <t xml:space="preserve">SERVICIO DE BANCO DE LECHE SEGUNDO PISO  </t>
  </si>
  <si>
    <t xml:space="preserve">División en aluminio y vidrio , área de vestier exclusa de ingreso al área de banco de leche, incluye puertas corredizas . Y puerto de salida . </t>
  </si>
  <si>
    <t xml:space="preserve">Mobiliario interior en melamina , locker guardarropa . </t>
  </si>
  <si>
    <t>und</t>
  </si>
  <si>
    <t>SERVICIO DE IMAGENOLOGIA ( ADECUACION SALA DE PROCEDIMIENTOS )</t>
  </si>
  <si>
    <t xml:space="preserve">Revestimiento de filos en mediacaña plástica piso techo . </t>
  </si>
  <si>
    <t xml:space="preserve">Modulo mueble alto y bajo incluye mesón y poceta en acero inoxidable . </t>
  </si>
  <si>
    <t>un</t>
  </si>
  <si>
    <t xml:space="preserve">Adecuación puertas existentes </t>
  </si>
  <si>
    <t xml:space="preserve">Punto de iluminación incluye lámpara led 18w </t>
  </si>
  <si>
    <t xml:space="preserve">Modulo de vestier para personal , melamina RH . Para casilleros personal asistencial . </t>
  </si>
  <si>
    <t>SERVICIO DE TRAUMATOLOGIA (  AREA DE PROCEDIMIENTOS )</t>
  </si>
  <si>
    <t xml:space="preserve">Revestimiento de mesón de procedimientos en acero inoxidable . </t>
  </si>
  <si>
    <t>SERVICIO DE URGENCIAS ( AREA DE MEDICAMENTOS Y ADECUACIONES COMPLEMENTARIAS DEL SERVICIO )</t>
  </si>
  <si>
    <t xml:space="preserve">Demolición muro cuarto de medicamentos anexo urgencias, incluye desalojo de material sobrante </t>
  </si>
  <si>
    <t xml:space="preserve">Revestimiento de mesón de procedimientos en acero inoxidable . Incluye poceta de lavado. accesorios </t>
  </si>
  <si>
    <t xml:space="preserve">punto sanitario 2" incluye regateo y demolición a cajas </t>
  </si>
  <si>
    <t xml:space="preserve">Punto hidráulico 2" incluye regateo y tuberia a caja de inspección. </t>
  </si>
  <si>
    <t xml:space="preserve">Modulo mueble alto y bajo, elaborado en melaminico de 15mm en madecor y revestimiento melaminico, incluye cajoneras </t>
  </si>
  <si>
    <t xml:space="preserve">Muro separación entrada de camillas y cuarto de medicamentos en superboard 8m.m incluye estuco y pintura . </t>
  </si>
  <si>
    <t>M2</t>
  </si>
  <si>
    <t xml:space="preserve">Adecuación baño pacientes servicio de urgencias incluye: enchape , ducha regateo. </t>
  </si>
  <si>
    <t xml:space="preserve">Puerta en aluminio blanco anodizado  , incluye estructura y puerta ventana incorporada. Corrediza </t>
  </si>
  <si>
    <t xml:space="preserve">Punto de iluminación pasillo incluye lámpara 18w led </t>
  </si>
  <si>
    <t xml:space="preserve">Puerta en aluminio anodizado  blanco  y vidrio 4m.m. incluye puerta ventana corrediza para entrega de medicamentos. </t>
  </si>
  <si>
    <t>SERVICIO DE CONSULTA EXTERNA ESPECIALIDADES 
(CONSULTORIOS GASTROENTEROLOGIA )</t>
  </si>
  <si>
    <t>Gabinete de almacenamiento de broncoscopios en en aluminio y vidrio . L= 1,50 H= 2,20 incluye accesorios de anclaje y sujeción . ( UIROFANO - UCI ADULDOS )</t>
  </si>
  <si>
    <t xml:space="preserve">Muro interior casilleros consultorio gastroenterología en superboard 8m.m incluye estuco y pintura . </t>
  </si>
  <si>
    <t xml:space="preserve">Muro interior Consulta externa ginecología  superboard 8m.m incluye estuco y pintura . </t>
  </si>
  <si>
    <t>Demolición de muro interior , para interconexión de áreas, incluye desalojo de material. Incluye apertura de puerta segundo piso. Ginecología y Procedimientos .</t>
  </si>
  <si>
    <t xml:space="preserve">Adecuación baño pacientes servicio de dermatología incluye sanitario , lavamanos ,enchape , ducha regateo.  </t>
  </si>
  <si>
    <t xml:space="preserve">Adecuación baño pacientes servicio de ginecología incluye: sanitario , lavamanos ,enchape , ducha regateo. </t>
  </si>
  <si>
    <t xml:space="preserve">Adecuación poceta de lavado y desinfección consulta externa . Incluye punto hidrosanitario enchape . Sector consulta externa . </t>
  </si>
  <si>
    <t>SERVICIO DE NEONATOS
(UCI NEONATOS )</t>
  </si>
  <si>
    <t xml:space="preserve">Mesón área de UCI en hacer inoxidable l=1,50m. Incluye soporte de fijación . </t>
  </si>
  <si>
    <t>LAVABO Sencillo 1 poceta en acero inoxidable con sistema de activación por pedal ,</t>
  </si>
  <si>
    <t xml:space="preserve">LAVABO DOBLE en acero inoxidable con activación de pedal . </t>
  </si>
  <si>
    <t xml:space="preserve">ASEO GENERAL </t>
  </si>
  <si>
    <t xml:space="preserve">Aseo general de la obra </t>
  </si>
  <si>
    <t>GBL</t>
  </si>
  <si>
    <t>COSTO DIRECTO</t>
  </si>
  <si>
    <t>Administración</t>
  </si>
  <si>
    <t>Imprevisto</t>
  </si>
  <si>
    <t>Utilidad</t>
  </si>
  <si>
    <t>IVA sobre Utilidad</t>
  </si>
  <si>
    <t>COSTOS TOTALES</t>
  </si>
  <si>
    <t>SOLICITUD DE COTIZACIÓN No. SIP-081-2023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</si>
</sst>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1"/>
      <color rgb="FF000000"/>
      <name val="Calibri"/>
      <family val="2"/>
    </font>
    <font>
      <b/>
      <sz val="10"/>
      <name val="Franklin Gothic Medium"/>
      <family val="2"/>
    </font>
    <font>
      <sz val="10"/>
      <name val="Franklin Gothic Medium"/>
      <family val="2"/>
    </font>
    <font>
      <sz val="11"/>
      <color theme="1"/>
      <name val="Franklin Gothic Medium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5" fontId="7" fillId="7" borderId="2" xfId="3" applyNumberFormat="1" applyFont="1" applyFill="1" applyBorder="1" applyAlignment="1">
      <alignment horizontal="center" vertical="center"/>
    </xf>
    <xf numFmtId="164" fontId="6" fillId="7" borderId="2" xfId="3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3" applyFont="1" applyFill="1" applyBorder="1" applyAlignment="1">
      <alignment horizontal="left" wrapText="1"/>
    </xf>
    <xf numFmtId="164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center" vertical="center" wrapText="1"/>
    </xf>
    <xf numFmtId="165" fontId="7" fillId="0" borderId="2" xfId="3" applyNumberFormat="1" applyFont="1" applyBorder="1" applyAlignment="1">
      <alignment horizontal="center" vertical="center"/>
    </xf>
    <xf numFmtId="0" fontId="7" fillId="7" borderId="2" xfId="0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0" fontId="3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vertical="center" wrapText="1"/>
    </xf>
    <xf numFmtId="165" fontId="7" fillId="7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horizontal="center"/>
    </xf>
    <xf numFmtId="9" fontId="7" fillId="0" borderId="2" xfId="3" applyNumberFormat="1" applyFont="1" applyBorder="1" applyAlignment="1">
      <alignment horizontal="center"/>
    </xf>
    <xf numFmtId="0" fontId="8" fillId="0" borderId="1" xfId="0" applyFont="1" applyBorder="1"/>
    <xf numFmtId="42" fontId="3" fillId="0" borderId="1" xfId="1" applyFont="1" applyBorder="1" applyAlignment="1">
      <alignment horizontal="center" vertical="center" wrapText="1"/>
    </xf>
    <xf numFmtId="0" fontId="7" fillId="0" borderId="2" xfId="3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</cellXfs>
  <cellStyles count="4">
    <cellStyle name="Moneda" xfId="2" builtinId="4"/>
    <cellStyle name="Moneda [0]" xfId="1" builtinId="7"/>
    <cellStyle name="Normal" xfId="0" builtinId="0"/>
    <cellStyle name="Normal 2" xfId="3" xr:uid="{30AB5E29-A34C-4EF3-8271-20F8017206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showGridLines="0" tabSelected="1" zoomScale="115" zoomScaleNormal="115" workbookViewId="0">
      <selection activeCell="B17" sqref="B17"/>
    </sheetView>
  </sheetViews>
  <sheetFormatPr baseColWidth="10" defaultColWidth="0" defaultRowHeight="15" zeroHeight="1" x14ac:dyDescent="0.25"/>
  <cols>
    <col min="1" max="1" width="5.570312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28" t="s">
        <v>67</v>
      </c>
      <c r="B1" s="28"/>
      <c r="C1" s="28"/>
      <c r="D1" s="28"/>
      <c r="E1" s="28"/>
      <c r="F1" s="28"/>
      <c r="G1" s="28"/>
      <c r="H1" s="28"/>
    </row>
    <row r="2" spans="1:8" ht="40.5" x14ac:dyDescent="0.25">
      <c r="A2" s="1" t="s">
        <v>0</v>
      </c>
      <c r="B2" s="2" t="s">
        <v>1</v>
      </c>
      <c r="C2" s="1" t="s">
        <v>2</v>
      </c>
      <c r="D2" s="2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spans="1:8" x14ac:dyDescent="0.25">
      <c r="A3" s="7">
        <v>1</v>
      </c>
      <c r="B3" s="8" t="s">
        <v>9</v>
      </c>
      <c r="C3" s="9"/>
      <c r="D3" s="10"/>
      <c r="E3" s="11"/>
      <c r="F3" s="12"/>
      <c r="G3" s="12"/>
      <c r="H3" s="12"/>
    </row>
    <row r="4" spans="1:8" ht="27" x14ac:dyDescent="0.25">
      <c r="A4" s="5">
        <v>1.1000000000000001</v>
      </c>
      <c r="B4" s="13" t="s">
        <v>10</v>
      </c>
      <c r="C4" s="3">
        <v>3.92</v>
      </c>
      <c r="D4" s="14" t="s">
        <v>11</v>
      </c>
      <c r="E4" s="11"/>
      <c r="F4" s="12">
        <f t="shared" ref="F4" si="0">+E4*0.19</f>
        <v>0</v>
      </c>
      <c r="G4" s="12">
        <f t="shared" ref="G4" si="1">+F4+E4</f>
        <v>0</v>
      </c>
      <c r="H4" s="12">
        <f t="shared" ref="H4" si="2">+G4*C4</f>
        <v>0</v>
      </c>
    </row>
    <row r="5" spans="1:8" x14ac:dyDescent="0.25">
      <c r="A5" s="5">
        <f t="shared" ref="A5:A10" si="3">+A4+0.1</f>
        <v>1.2000000000000002</v>
      </c>
      <c r="B5" s="13" t="s">
        <v>12</v>
      </c>
      <c r="C5" s="3">
        <f>(19.7+19.6-1.89)*2</f>
        <v>74.819999999999993</v>
      </c>
      <c r="D5" s="14" t="s">
        <v>13</v>
      </c>
      <c r="E5" s="11"/>
      <c r="F5" s="12">
        <f t="shared" ref="F5" si="4">+E5*0.19</f>
        <v>0</v>
      </c>
      <c r="G5" s="12">
        <f t="shared" ref="G5" si="5">+F5+E5</f>
        <v>0</v>
      </c>
      <c r="H5" s="12">
        <f t="shared" ref="H5" si="6">+G5*C5</f>
        <v>0</v>
      </c>
    </row>
    <row r="6" spans="1:8" ht="27" x14ac:dyDescent="0.3">
      <c r="A6" s="5">
        <v>1.3</v>
      </c>
      <c r="B6" s="13" t="s">
        <v>14</v>
      </c>
      <c r="C6" s="3">
        <v>1</v>
      </c>
      <c r="D6" s="15" t="s">
        <v>8</v>
      </c>
      <c r="E6" s="18"/>
      <c r="F6" s="12">
        <f t="shared" ref="F6" si="7">+E6*0.19</f>
        <v>0</v>
      </c>
      <c r="G6" s="12">
        <f t="shared" ref="G6" si="8">+F6+E6</f>
        <v>0</v>
      </c>
      <c r="H6" s="12">
        <f t="shared" ref="H6" si="9">+G6*C6</f>
        <v>0</v>
      </c>
    </row>
    <row r="7" spans="1:8" ht="15.75" x14ac:dyDescent="0.3">
      <c r="A7" s="7">
        <v>2</v>
      </c>
      <c r="B7" s="8" t="s">
        <v>15</v>
      </c>
      <c r="C7" s="4"/>
      <c r="D7" s="10"/>
      <c r="E7" s="18"/>
      <c r="F7" s="18"/>
      <c r="G7" s="18"/>
      <c r="H7" s="18"/>
    </row>
    <row r="8" spans="1:8" ht="15.75" x14ac:dyDescent="0.3">
      <c r="A8" s="5">
        <v>2.1</v>
      </c>
      <c r="B8" s="13" t="s">
        <v>16</v>
      </c>
      <c r="C8" s="3">
        <f>4*0.7</f>
        <v>2.8</v>
      </c>
      <c r="D8" s="14" t="s">
        <v>13</v>
      </c>
      <c r="E8" s="18"/>
      <c r="F8" s="12">
        <f t="shared" ref="F8:F11" si="10">+E8*0.19</f>
        <v>0</v>
      </c>
      <c r="G8" s="12">
        <f t="shared" ref="G8:G11" si="11">+F8+E8</f>
        <v>0</v>
      </c>
      <c r="H8" s="12">
        <f t="shared" ref="H8:H11" si="12">+G8*C8</f>
        <v>0</v>
      </c>
    </row>
    <row r="9" spans="1:8" ht="15.75" x14ac:dyDescent="0.3">
      <c r="A9" s="5">
        <f t="shared" si="3"/>
        <v>2.2000000000000002</v>
      </c>
      <c r="B9" s="13" t="s">
        <v>17</v>
      </c>
      <c r="C9" s="3">
        <v>2</v>
      </c>
      <c r="D9" s="14" t="s">
        <v>18</v>
      </c>
      <c r="E9" s="18"/>
      <c r="F9" s="12">
        <f t="shared" si="10"/>
        <v>0</v>
      </c>
      <c r="G9" s="12">
        <f t="shared" si="11"/>
        <v>0</v>
      </c>
      <c r="H9" s="12">
        <f t="shared" si="12"/>
        <v>0</v>
      </c>
    </row>
    <row r="10" spans="1:8" ht="15.75" x14ac:dyDescent="0.3">
      <c r="A10" s="5">
        <f t="shared" si="3"/>
        <v>2.3000000000000003</v>
      </c>
      <c r="B10" s="16" t="s">
        <v>19</v>
      </c>
      <c r="C10" s="3">
        <v>30</v>
      </c>
      <c r="D10" s="14" t="s">
        <v>13</v>
      </c>
      <c r="E10" s="18"/>
      <c r="F10" s="12">
        <f t="shared" si="10"/>
        <v>0</v>
      </c>
      <c r="G10" s="12">
        <f t="shared" si="11"/>
        <v>0</v>
      </c>
      <c r="H10" s="12">
        <f t="shared" si="12"/>
        <v>0</v>
      </c>
    </row>
    <row r="11" spans="1:8" ht="15.75" x14ac:dyDescent="0.3">
      <c r="A11" s="5">
        <v>2.4</v>
      </c>
      <c r="B11" s="13" t="s">
        <v>20</v>
      </c>
      <c r="C11" s="3">
        <v>1.7</v>
      </c>
      <c r="D11" s="14" t="s">
        <v>11</v>
      </c>
      <c r="E11" s="18"/>
      <c r="F11" s="12">
        <f t="shared" si="10"/>
        <v>0</v>
      </c>
      <c r="G11" s="12">
        <f t="shared" si="11"/>
        <v>0</v>
      </c>
      <c r="H11" s="12">
        <f t="shared" si="12"/>
        <v>0</v>
      </c>
    </row>
    <row r="12" spans="1:8" ht="15.75" x14ac:dyDescent="0.3">
      <c r="A12" s="7">
        <v>3</v>
      </c>
      <c r="B12" s="8" t="s">
        <v>21</v>
      </c>
      <c r="C12" s="4"/>
      <c r="D12" s="10"/>
      <c r="E12" s="18"/>
      <c r="F12" s="18"/>
      <c r="G12" s="18"/>
      <c r="H12" s="18"/>
    </row>
    <row r="13" spans="1:8" ht="27" x14ac:dyDescent="0.3">
      <c r="A13" s="5">
        <v>3.1</v>
      </c>
      <c r="B13" s="13" t="s">
        <v>22</v>
      </c>
      <c r="C13" s="3">
        <f>4.63*2.3</f>
        <v>10.648999999999999</v>
      </c>
      <c r="D13" s="14" t="s">
        <v>13</v>
      </c>
      <c r="E13" s="18"/>
      <c r="F13" s="12">
        <f t="shared" ref="F13:F14" si="13">+E13*0.19</f>
        <v>0</v>
      </c>
      <c r="G13" s="12">
        <f t="shared" ref="G13:G14" si="14">+F13+E13</f>
        <v>0</v>
      </c>
      <c r="H13" s="12">
        <f t="shared" ref="H13:H14" si="15">+G13*C13</f>
        <v>0</v>
      </c>
    </row>
    <row r="14" spans="1:8" ht="15.75" x14ac:dyDescent="0.3">
      <c r="A14" s="5">
        <v>3.2</v>
      </c>
      <c r="B14" s="13" t="s">
        <v>23</v>
      </c>
      <c r="C14" s="3">
        <v>1</v>
      </c>
      <c r="D14" s="14" t="s">
        <v>24</v>
      </c>
      <c r="E14" s="18"/>
      <c r="F14" s="12">
        <f t="shared" si="13"/>
        <v>0</v>
      </c>
      <c r="G14" s="12">
        <f t="shared" si="14"/>
        <v>0</v>
      </c>
      <c r="H14" s="12">
        <f t="shared" si="15"/>
        <v>0</v>
      </c>
    </row>
    <row r="15" spans="1:8" ht="15.75" x14ac:dyDescent="0.3">
      <c r="A15" s="7">
        <v>4</v>
      </c>
      <c r="B15" s="8" t="s">
        <v>25</v>
      </c>
      <c r="C15" s="3"/>
      <c r="D15" s="15"/>
      <c r="E15" s="18"/>
      <c r="F15" s="18"/>
      <c r="G15" s="18"/>
      <c r="H15" s="18"/>
    </row>
    <row r="16" spans="1:8" ht="15.75" x14ac:dyDescent="0.3">
      <c r="A16" s="5">
        <v>4.0999999999999996</v>
      </c>
      <c r="B16" s="13" t="s">
        <v>17</v>
      </c>
      <c r="C16" s="3">
        <v>3</v>
      </c>
      <c r="D16" s="15" t="s">
        <v>11</v>
      </c>
      <c r="E16" s="18"/>
      <c r="F16" s="12">
        <f t="shared" ref="F16:F22" si="16">+E16*0.19</f>
        <v>0</v>
      </c>
      <c r="G16" s="12">
        <f t="shared" ref="G16:G22" si="17">+F16+E16</f>
        <v>0</v>
      </c>
      <c r="H16" s="12">
        <f t="shared" ref="H16:H22" si="18">+G16*C16</f>
        <v>0</v>
      </c>
    </row>
    <row r="17" spans="1:8" ht="15.75" x14ac:dyDescent="0.3">
      <c r="A17" s="5">
        <f>+A16+0.1</f>
        <v>4.1999999999999993</v>
      </c>
      <c r="B17" s="13" t="s">
        <v>26</v>
      </c>
      <c r="C17" s="3">
        <f>26+26-1.78</f>
        <v>50.22</v>
      </c>
      <c r="D17" s="15" t="s">
        <v>11</v>
      </c>
      <c r="E17" s="18"/>
      <c r="F17" s="12">
        <f t="shared" si="16"/>
        <v>0</v>
      </c>
      <c r="G17" s="12">
        <f t="shared" si="17"/>
        <v>0</v>
      </c>
      <c r="H17" s="12">
        <f t="shared" si="18"/>
        <v>0</v>
      </c>
    </row>
    <row r="18" spans="1:8" ht="15.75" x14ac:dyDescent="0.3">
      <c r="A18" s="5">
        <f t="shared" ref="A18:A22" si="19">+A17+0.1</f>
        <v>4.2999999999999989</v>
      </c>
      <c r="B18" s="13" t="s">
        <v>20</v>
      </c>
      <c r="C18" s="3">
        <v>3</v>
      </c>
      <c r="D18" s="15" t="s">
        <v>11</v>
      </c>
      <c r="E18" s="18"/>
      <c r="F18" s="12">
        <f t="shared" si="16"/>
        <v>0</v>
      </c>
      <c r="G18" s="12">
        <f t="shared" si="17"/>
        <v>0</v>
      </c>
      <c r="H18" s="12">
        <f t="shared" si="18"/>
        <v>0</v>
      </c>
    </row>
    <row r="19" spans="1:8" ht="15.75" x14ac:dyDescent="0.3">
      <c r="A19" s="5">
        <f t="shared" si="19"/>
        <v>4.3999999999999986</v>
      </c>
      <c r="B19" s="13" t="s">
        <v>27</v>
      </c>
      <c r="C19" s="3">
        <v>1</v>
      </c>
      <c r="D19" s="15" t="s">
        <v>28</v>
      </c>
      <c r="E19" s="18"/>
      <c r="F19" s="12">
        <f t="shared" si="16"/>
        <v>0</v>
      </c>
      <c r="G19" s="12">
        <f t="shared" si="17"/>
        <v>0</v>
      </c>
      <c r="H19" s="12">
        <f t="shared" si="18"/>
        <v>0</v>
      </c>
    </row>
    <row r="20" spans="1:8" ht="15.75" x14ac:dyDescent="0.3">
      <c r="A20" s="5">
        <f t="shared" si="19"/>
        <v>4.4999999999999982</v>
      </c>
      <c r="B20" s="13" t="s">
        <v>29</v>
      </c>
      <c r="C20" s="3">
        <v>3</v>
      </c>
      <c r="D20" s="15" t="s">
        <v>8</v>
      </c>
      <c r="E20" s="18"/>
      <c r="F20" s="12">
        <f t="shared" si="16"/>
        <v>0</v>
      </c>
      <c r="G20" s="12">
        <f t="shared" si="17"/>
        <v>0</v>
      </c>
      <c r="H20" s="12">
        <f t="shared" si="18"/>
        <v>0</v>
      </c>
    </row>
    <row r="21" spans="1:8" ht="15.75" x14ac:dyDescent="0.3">
      <c r="A21" s="5">
        <f t="shared" si="19"/>
        <v>4.5999999999999979</v>
      </c>
      <c r="B21" s="13" t="s">
        <v>30</v>
      </c>
      <c r="C21" s="3">
        <v>6</v>
      </c>
      <c r="D21" s="15" t="s">
        <v>8</v>
      </c>
      <c r="E21" s="18"/>
      <c r="F21" s="12">
        <f t="shared" si="16"/>
        <v>0</v>
      </c>
      <c r="G21" s="12">
        <f t="shared" si="17"/>
        <v>0</v>
      </c>
      <c r="H21" s="12">
        <f t="shared" si="18"/>
        <v>0</v>
      </c>
    </row>
    <row r="22" spans="1:8" ht="15.75" x14ac:dyDescent="0.3">
      <c r="A22" s="5">
        <f t="shared" si="19"/>
        <v>4.6999999999999975</v>
      </c>
      <c r="B22" s="13" t="s">
        <v>31</v>
      </c>
      <c r="C22" s="3">
        <v>1</v>
      </c>
      <c r="D22" s="15" t="s">
        <v>28</v>
      </c>
      <c r="E22" s="18"/>
      <c r="F22" s="12">
        <f t="shared" si="16"/>
        <v>0</v>
      </c>
      <c r="G22" s="12">
        <f t="shared" si="17"/>
        <v>0</v>
      </c>
      <c r="H22" s="12">
        <f t="shared" si="18"/>
        <v>0</v>
      </c>
    </row>
    <row r="23" spans="1:8" ht="15.75" x14ac:dyDescent="0.3">
      <c r="A23" s="7">
        <v>5</v>
      </c>
      <c r="B23" s="8" t="s">
        <v>32</v>
      </c>
      <c r="C23" s="3"/>
      <c r="D23" s="15"/>
      <c r="E23" s="18"/>
      <c r="F23" s="18"/>
      <c r="G23" s="18"/>
      <c r="H23" s="18"/>
    </row>
    <row r="24" spans="1:8" ht="15.75" x14ac:dyDescent="0.3">
      <c r="A24" s="5">
        <v>5.0999999999999996</v>
      </c>
      <c r="B24" s="13" t="s">
        <v>33</v>
      </c>
      <c r="C24" s="3">
        <v>3.5</v>
      </c>
      <c r="D24" s="15" t="s">
        <v>11</v>
      </c>
      <c r="E24" s="18"/>
      <c r="F24" s="12">
        <f t="shared" ref="F24:F25" si="20">+E24*0.19</f>
        <v>0</v>
      </c>
      <c r="G24" s="12">
        <f t="shared" ref="G24:G25" si="21">+F24+E24</f>
        <v>0</v>
      </c>
      <c r="H24" s="12">
        <f t="shared" ref="H24:H25" si="22">+G24*C24</f>
        <v>0</v>
      </c>
    </row>
    <row r="25" spans="1:8" ht="15.75" x14ac:dyDescent="0.3">
      <c r="A25" s="5">
        <v>5.2</v>
      </c>
      <c r="B25" s="13" t="s">
        <v>26</v>
      </c>
      <c r="C25" s="3">
        <f>16+15</f>
        <v>31</v>
      </c>
      <c r="D25" s="15" t="s">
        <v>11</v>
      </c>
      <c r="E25" s="18"/>
      <c r="F25" s="12">
        <f t="shared" si="20"/>
        <v>0</v>
      </c>
      <c r="G25" s="12">
        <f t="shared" si="21"/>
        <v>0</v>
      </c>
      <c r="H25" s="12">
        <f t="shared" si="22"/>
        <v>0</v>
      </c>
    </row>
    <row r="26" spans="1:8" ht="27.75" x14ac:dyDescent="0.3">
      <c r="A26" s="7">
        <v>6</v>
      </c>
      <c r="B26" s="8" t="s">
        <v>34</v>
      </c>
      <c r="C26" s="3"/>
      <c r="D26" s="15"/>
      <c r="E26" s="18"/>
      <c r="F26" s="18"/>
      <c r="G26" s="18"/>
      <c r="H26" s="18"/>
    </row>
    <row r="27" spans="1:8" ht="15.75" x14ac:dyDescent="0.3">
      <c r="A27" s="5">
        <v>6.1</v>
      </c>
      <c r="B27" s="13" t="s">
        <v>35</v>
      </c>
      <c r="C27" s="3">
        <f>5.1*2.45</f>
        <v>12.494999999999999</v>
      </c>
      <c r="D27" s="15" t="s">
        <v>13</v>
      </c>
      <c r="E27" s="18"/>
      <c r="F27" s="12">
        <f t="shared" ref="F27:F37" si="23">+E27*0.19</f>
        <v>0</v>
      </c>
      <c r="G27" s="12">
        <f t="shared" ref="G27:G37" si="24">+F27+E27</f>
        <v>0</v>
      </c>
      <c r="H27" s="12">
        <f t="shared" ref="H27:H37" si="25">+G27*C27</f>
        <v>0</v>
      </c>
    </row>
    <row r="28" spans="1:8" ht="15.75" x14ac:dyDescent="0.3">
      <c r="A28" s="5">
        <f>+A27+0.1</f>
        <v>6.1999999999999993</v>
      </c>
      <c r="B28" s="13" t="s">
        <v>36</v>
      </c>
      <c r="C28" s="3">
        <v>6.1</v>
      </c>
      <c r="D28" s="15" t="s">
        <v>11</v>
      </c>
      <c r="E28" s="18"/>
      <c r="F28" s="12">
        <f t="shared" si="23"/>
        <v>0</v>
      </c>
      <c r="G28" s="12">
        <f t="shared" si="24"/>
        <v>0</v>
      </c>
      <c r="H28" s="12">
        <f t="shared" si="25"/>
        <v>0</v>
      </c>
    </row>
    <row r="29" spans="1:8" ht="15.75" x14ac:dyDescent="0.3">
      <c r="A29" s="5">
        <f t="shared" ref="A29:A35" si="26">+A28+0.1</f>
        <v>6.2999999999999989</v>
      </c>
      <c r="B29" s="13" t="s">
        <v>37</v>
      </c>
      <c r="C29" s="3">
        <v>1</v>
      </c>
      <c r="D29" s="15" t="s">
        <v>8</v>
      </c>
      <c r="E29" s="18"/>
      <c r="F29" s="12">
        <f t="shared" si="23"/>
        <v>0</v>
      </c>
      <c r="G29" s="12">
        <f t="shared" si="24"/>
        <v>0</v>
      </c>
      <c r="H29" s="12">
        <f t="shared" si="25"/>
        <v>0</v>
      </c>
    </row>
    <row r="30" spans="1:8" ht="15.75" x14ac:dyDescent="0.3">
      <c r="A30" s="5">
        <f t="shared" si="26"/>
        <v>6.3999999999999986</v>
      </c>
      <c r="B30" s="13" t="s">
        <v>38</v>
      </c>
      <c r="C30" s="3">
        <v>1</v>
      </c>
      <c r="D30" s="15" t="s">
        <v>8</v>
      </c>
      <c r="E30" s="18"/>
      <c r="F30" s="12">
        <f t="shared" si="23"/>
        <v>0</v>
      </c>
      <c r="G30" s="12">
        <f t="shared" si="24"/>
        <v>0</v>
      </c>
      <c r="H30" s="12">
        <f t="shared" si="25"/>
        <v>0</v>
      </c>
    </row>
    <row r="31" spans="1:8" ht="27" x14ac:dyDescent="0.3">
      <c r="A31" s="5">
        <f t="shared" si="26"/>
        <v>6.4999999999999982</v>
      </c>
      <c r="B31" s="13" t="s">
        <v>39</v>
      </c>
      <c r="C31" s="3">
        <v>6.1</v>
      </c>
      <c r="D31" s="15" t="s">
        <v>11</v>
      </c>
      <c r="E31" s="18"/>
      <c r="F31" s="12">
        <f t="shared" si="23"/>
        <v>0</v>
      </c>
      <c r="G31" s="12">
        <f t="shared" si="24"/>
        <v>0</v>
      </c>
      <c r="H31" s="12">
        <f t="shared" si="25"/>
        <v>0</v>
      </c>
    </row>
    <row r="32" spans="1:8" ht="27" x14ac:dyDescent="0.3">
      <c r="A32" s="5">
        <f t="shared" si="26"/>
        <v>6.5999999999999979</v>
      </c>
      <c r="B32" s="13" t="s">
        <v>40</v>
      </c>
      <c r="C32" s="3">
        <f>5.1*2.45</f>
        <v>12.494999999999999</v>
      </c>
      <c r="D32" s="15" t="s">
        <v>41</v>
      </c>
      <c r="E32" s="18"/>
      <c r="F32" s="12">
        <f t="shared" si="23"/>
        <v>0</v>
      </c>
      <c r="G32" s="12">
        <f t="shared" si="24"/>
        <v>0</v>
      </c>
      <c r="H32" s="12">
        <f t="shared" si="25"/>
        <v>0</v>
      </c>
    </row>
    <row r="33" spans="1:8" ht="15.75" x14ac:dyDescent="0.3">
      <c r="A33" s="5">
        <f t="shared" si="26"/>
        <v>6.6999999999999975</v>
      </c>
      <c r="B33" s="13" t="s">
        <v>26</v>
      </c>
      <c r="C33" s="3">
        <f>(5.1+5.1+2.3+3.1)*2</f>
        <v>31.2</v>
      </c>
      <c r="D33" s="15" t="s">
        <v>11</v>
      </c>
      <c r="E33" s="18"/>
      <c r="F33" s="12">
        <f t="shared" si="23"/>
        <v>0</v>
      </c>
      <c r="G33" s="12">
        <f t="shared" si="24"/>
        <v>0</v>
      </c>
      <c r="H33" s="12">
        <f t="shared" si="25"/>
        <v>0</v>
      </c>
    </row>
    <row r="34" spans="1:8" ht="15.75" x14ac:dyDescent="0.3">
      <c r="A34" s="5">
        <f t="shared" si="26"/>
        <v>6.7999999999999972</v>
      </c>
      <c r="B34" s="13" t="s">
        <v>42</v>
      </c>
      <c r="C34" s="3">
        <v>1</v>
      </c>
      <c r="D34" s="15" t="s">
        <v>8</v>
      </c>
      <c r="E34" s="18"/>
      <c r="F34" s="12">
        <f t="shared" si="23"/>
        <v>0</v>
      </c>
      <c r="G34" s="12">
        <f t="shared" si="24"/>
        <v>0</v>
      </c>
      <c r="H34" s="12">
        <f t="shared" si="25"/>
        <v>0</v>
      </c>
    </row>
    <row r="35" spans="1:8" ht="15.75" x14ac:dyDescent="0.3">
      <c r="A35" s="5">
        <f t="shared" si="26"/>
        <v>6.8999999999999968</v>
      </c>
      <c r="B35" s="13" t="s">
        <v>43</v>
      </c>
      <c r="C35" s="3">
        <f>1.2*2.1</f>
        <v>2.52</v>
      </c>
      <c r="D35" s="15" t="s">
        <v>41</v>
      </c>
      <c r="E35" s="18"/>
      <c r="F35" s="12">
        <f t="shared" si="23"/>
        <v>0</v>
      </c>
      <c r="G35" s="12">
        <f t="shared" si="24"/>
        <v>0</v>
      </c>
      <c r="H35" s="12">
        <f t="shared" si="25"/>
        <v>0</v>
      </c>
    </row>
    <row r="36" spans="1:8" ht="15.75" x14ac:dyDescent="0.3">
      <c r="A36" s="17">
        <v>6.1</v>
      </c>
      <c r="B36" s="13" t="s">
        <v>44</v>
      </c>
      <c r="C36" s="3">
        <v>3</v>
      </c>
      <c r="D36" s="15" t="s">
        <v>8</v>
      </c>
      <c r="E36" s="18"/>
      <c r="F36" s="12">
        <f t="shared" si="23"/>
        <v>0</v>
      </c>
      <c r="G36" s="12">
        <f t="shared" si="24"/>
        <v>0</v>
      </c>
      <c r="H36" s="12">
        <f t="shared" si="25"/>
        <v>0</v>
      </c>
    </row>
    <row r="37" spans="1:8" ht="27" x14ac:dyDescent="0.3">
      <c r="A37" s="5">
        <v>6.11</v>
      </c>
      <c r="B37" s="13" t="s">
        <v>45</v>
      </c>
      <c r="C37" s="3">
        <v>1</v>
      </c>
      <c r="D37" s="15" t="s">
        <v>8</v>
      </c>
      <c r="E37" s="18"/>
      <c r="F37" s="12">
        <f t="shared" si="23"/>
        <v>0</v>
      </c>
      <c r="G37" s="12">
        <f t="shared" si="24"/>
        <v>0</v>
      </c>
      <c r="H37" s="12">
        <f t="shared" si="25"/>
        <v>0</v>
      </c>
    </row>
    <row r="38" spans="1:8" ht="27.75" x14ac:dyDescent="0.3">
      <c r="A38" s="7">
        <v>7</v>
      </c>
      <c r="B38" s="8" t="s">
        <v>46</v>
      </c>
      <c r="C38" s="3"/>
      <c r="D38" s="15"/>
      <c r="E38" s="18"/>
      <c r="F38" s="18"/>
      <c r="G38" s="18"/>
      <c r="H38" s="18"/>
    </row>
    <row r="39" spans="1:8" ht="27" x14ac:dyDescent="0.3">
      <c r="A39" s="5">
        <v>7.1</v>
      </c>
      <c r="B39" s="13" t="s">
        <v>47</v>
      </c>
      <c r="C39" s="3">
        <v>3</v>
      </c>
      <c r="D39" s="15" t="s">
        <v>8</v>
      </c>
      <c r="E39" s="18"/>
      <c r="F39" s="12">
        <f t="shared" ref="F39:F45" si="27">+E39*0.19</f>
        <v>0</v>
      </c>
      <c r="G39" s="12">
        <f t="shared" ref="G39:G45" si="28">+F39+E39</f>
        <v>0</v>
      </c>
      <c r="H39" s="12">
        <f t="shared" ref="H39:H45" si="29">+G39*C39</f>
        <v>0</v>
      </c>
    </row>
    <row r="40" spans="1:8" ht="15.75" x14ac:dyDescent="0.3">
      <c r="A40" s="5">
        <f>+A39+0.1</f>
        <v>7.1999999999999993</v>
      </c>
      <c r="B40" s="13" t="s">
        <v>48</v>
      </c>
      <c r="C40" s="3">
        <f>1.5*2.45</f>
        <v>3.6750000000000003</v>
      </c>
      <c r="D40" s="15" t="s">
        <v>41</v>
      </c>
      <c r="E40" s="18"/>
      <c r="F40" s="12">
        <f t="shared" si="27"/>
        <v>0</v>
      </c>
      <c r="G40" s="12">
        <f t="shared" si="28"/>
        <v>0</v>
      </c>
      <c r="H40" s="12">
        <f t="shared" si="29"/>
        <v>0</v>
      </c>
    </row>
    <row r="41" spans="1:8" ht="15.75" x14ac:dyDescent="0.3">
      <c r="A41" s="5">
        <f t="shared" ref="A41:A45" si="30">+A40+0.1</f>
        <v>7.2999999999999989</v>
      </c>
      <c r="B41" s="13" t="s">
        <v>49</v>
      </c>
      <c r="C41" s="3">
        <f>3*2.45</f>
        <v>7.3500000000000005</v>
      </c>
      <c r="D41" s="15" t="s">
        <v>41</v>
      </c>
      <c r="E41" s="18"/>
      <c r="F41" s="12">
        <f t="shared" si="27"/>
        <v>0</v>
      </c>
      <c r="G41" s="12">
        <f t="shared" si="28"/>
        <v>0</v>
      </c>
      <c r="H41" s="12">
        <f t="shared" si="29"/>
        <v>0</v>
      </c>
    </row>
    <row r="42" spans="1:8" ht="27" x14ac:dyDescent="0.3">
      <c r="A42" s="5">
        <f t="shared" si="30"/>
        <v>7.3999999999999986</v>
      </c>
      <c r="B42" s="13" t="s">
        <v>50</v>
      </c>
      <c r="C42" s="3">
        <f>1.5*3.55</f>
        <v>5.3249999999999993</v>
      </c>
      <c r="D42" s="15" t="s">
        <v>41</v>
      </c>
      <c r="E42" s="18"/>
      <c r="F42" s="12">
        <f t="shared" si="27"/>
        <v>0</v>
      </c>
      <c r="G42" s="12">
        <f t="shared" si="28"/>
        <v>0</v>
      </c>
      <c r="H42" s="12">
        <f t="shared" si="29"/>
        <v>0</v>
      </c>
    </row>
    <row r="43" spans="1:8" ht="27" x14ac:dyDescent="0.3">
      <c r="A43" s="5">
        <f t="shared" si="30"/>
        <v>7.4999999999999982</v>
      </c>
      <c r="B43" s="13" t="s">
        <v>51</v>
      </c>
      <c r="C43" s="3">
        <v>1</v>
      </c>
      <c r="D43" s="15" t="s">
        <v>8</v>
      </c>
      <c r="E43" s="18"/>
      <c r="F43" s="12">
        <f t="shared" si="27"/>
        <v>0</v>
      </c>
      <c r="G43" s="12">
        <f t="shared" si="28"/>
        <v>0</v>
      </c>
      <c r="H43" s="12">
        <f t="shared" si="29"/>
        <v>0</v>
      </c>
    </row>
    <row r="44" spans="1:8" ht="15.75" x14ac:dyDescent="0.3">
      <c r="A44" s="5">
        <f t="shared" si="30"/>
        <v>7.5999999999999979</v>
      </c>
      <c r="B44" s="13" t="s">
        <v>52</v>
      </c>
      <c r="C44" s="3">
        <v>1</v>
      </c>
      <c r="D44" s="15" t="s">
        <v>8</v>
      </c>
      <c r="E44" s="18"/>
      <c r="F44" s="12">
        <f t="shared" si="27"/>
        <v>0</v>
      </c>
      <c r="G44" s="12">
        <f t="shared" si="28"/>
        <v>0</v>
      </c>
      <c r="H44" s="12">
        <f t="shared" si="29"/>
        <v>0</v>
      </c>
    </row>
    <row r="45" spans="1:8" ht="27" x14ac:dyDescent="0.3">
      <c r="A45" s="5">
        <f t="shared" si="30"/>
        <v>7.6999999999999975</v>
      </c>
      <c r="B45" s="13" t="s">
        <v>53</v>
      </c>
      <c r="C45" s="3">
        <v>1</v>
      </c>
      <c r="D45" s="15" t="s">
        <v>8</v>
      </c>
      <c r="E45" s="18"/>
      <c r="F45" s="12">
        <f t="shared" si="27"/>
        <v>0</v>
      </c>
      <c r="G45" s="12">
        <f t="shared" si="28"/>
        <v>0</v>
      </c>
      <c r="H45" s="12">
        <f t="shared" si="29"/>
        <v>0</v>
      </c>
    </row>
    <row r="46" spans="1:8" ht="27.75" x14ac:dyDescent="0.3">
      <c r="A46" s="7">
        <v>8</v>
      </c>
      <c r="B46" s="8" t="s">
        <v>54</v>
      </c>
      <c r="C46" s="3"/>
      <c r="D46" s="15"/>
      <c r="E46" s="18"/>
      <c r="F46" s="18"/>
      <c r="G46" s="18"/>
      <c r="H46" s="18"/>
    </row>
    <row r="47" spans="1:8" ht="15.75" x14ac:dyDescent="0.3">
      <c r="A47" s="5">
        <v>8.1</v>
      </c>
      <c r="B47" s="13" t="s">
        <v>55</v>
      </c>
      <c r="C47" s="3">
        <v>1</v>
      </c>
      <c r="D47" s="15" t="s">
        <v>8</v>
      </c>
      <c r="E47" s="18"/>
      <c r="F47" s="12">
        <f t="shared" ref="F47:F49" si="31">+E47*0.19</f>
        <v>0</v>
      </c>
      <c r="G47" s="12">
        <f t="shared" ref="G47:G49" si="32">+F47+E47</f>
        <v>0</v>
      </c>
      <c r="H47" s="12">
        <f t="shared" ref="H47:H49" si="33">+G47*C47</f>
        <v>0</v>
      </c>
    </row>
    <row r="48" spans="1:8" ht="15.75" x14ac:dyDescent="0.3">
      <c r="A48" s="5">
        <v>8.1999999999999993</v>
      </c>
      <c r="B48" s="13" t="s">
        <v>56</v>
      </c>
      <c r="C48" s="3">
        <v>1</v>
      </c>
      <c r="D48" s="15" t="s">
        <v>8</v>
      </c>
      <c r="E48" s="18"/>
      <c r="F48" s="12">
        <f t="shared" si="31"/>
        <v>0</v>
      </c>
      <c r="G48" s="12">
        <f t="shared" si="32"/>
        <v>0</v>
      </c>
      <c r="H48" s="12">
        <f t="shared" si="33"/>
        <v>0</v>
      </c>
    </row>
    <row r="49" spans="1:8" ht="15.75" x14ac:dyDescent="0.3">
      <c r="A49" s="5">
        <v>8.3000000000000007</v>
      </c>
      <c r="B49" s="13" t="s">
        <v>57</v>
      </c>
      <c r="C49" s="3">
        <v>2</v>
      </c>
      <c r="D49" s="15" t="s">
        <v>8</v>
      </c>
      <c r="E49" s="18"/>
      <c r="F49" s="12">
        <f t="shared" si="31"/>
        <v>0</v>
      </c>
      <c r="G49" s="12">
        <f t="shared" si="32"/>
        <v>0</v>
      </c>
      <c r="H49" s="12">
        <f t="shared" si="33"/>
        <v>0</v>
      </c>
    </row>
    <row r="50" spans="1:8" ht="15.75" x14ac:dyDescent="0.3">
      <c r="A50" s="7">
        <v>9</v>
      </c>
      <c r="B50" s="8" t="s">
        <v>58</v>
      </c>
      <c r="C50" s="3"/>
      <c r="D50" s="15"/>
      <c r="E50" s="18"/>
      <c r="F50" s="18"/>
      <c r="G50" s="18"/>
      <c r="H50" s="18"/>
    </row>
    <row r="51" spans="1:8" ht="15.75" x14ac:dyDescent="0.3">
      <c r="A51" s="19">
        <v>9.1</v>
      </c>
      <c r="B51" s="20" t="s">
        <v>59</v>
      </c>
      <c r="C51" s="21">
        <v>1</v>
      </c>
      <c r="D51" s="22" t="s">
        <v>60</v>
      </c>
      <c r="E51" s="25"/>
      <c r="F51" s="26">
        <f t="shared" ref="F51" si="34">+E51*0.19</f>
        <v>0</v>
      </c>
      <c r="G51" s="12">
        <f t="shared" ref="G51" si="35">+F51+E51</f>
        <v>0</v>
      </c>
      <c r="H51" s="12">
        <f t="shared" ref="H51" si="36">+G51*C51</f>
        <v>0</v>
      </c>
    </row>
    <row r="52" spans="1:8" x14ac:dyDescent="0.25">
      <c r="A52" s="27" t="s">
        <v>61</v>
      </c>
      <c r="B52" s="27"/>
      <c r="C52" s="27"/>
      <c r="D52" s="27"/>
      <c r="E52" s="27"/>
      <c r="F52" s="27"/>
      <c r="G52" s="23"/>
      <c r="H52" s="12">
        <f>SUM(H3:H51)</f>
        <v>0</v>
      </c>
    </row>
    <row r="53" spans="1:8" ht="15.75" customHeight="1" x14ac:dyDescent="0.25">
      <c r="A53" s="27" t="s">
        <v>62</v>
      </c>
      <c r="B53" s="27"/>
      <c r="C53" s="27"/>
      <c r="D53" s="27"/>
      <c r="E53" s="27"/>
      <c r="F53" s="27"/>
      <c r="G53" s="24">
        <v>0.22</v>
      </c>
      <c r="H53" s="12">
        <f>+G53*H52</f>
        <v>0</v>
      </c>
    </row>
    <row r="54" spans="1:8" ht="15.75" customHeight="1" x14ac:dyDescent="0.25">
      <c r="A54" s="27" t="s">
        <v>63</v>
      </c>
      <c r="B54" s="27"/>
      <c r="C54" s="27"/>
      <c r="D54" s="27"/>
      <c r="E54" s="27"/>
      <c r="F54" s="27"/>
      <c r="G54" s="24">
        <v>0.05</v>
      </c>
      <c r="H54" s="12">
        <f>+G54*H52</f>
        <v>0</v>
      </c>
    </row>
    <row r="55" spans="1:8" ht="15.75" customHeight="1" x14ac:dyDescent="0.25">
      <c r="A55" s="27" t="s">
        <v>64</v>
      </c>
      <c r="B55" s="27"/>
      <c r="C55" s="27"/>
      <c r="D55" s="27"/>
      <c r="E55" s="27"/>
      <c r="F55" s="27"/>
      <c r="G55" s="24">
        <v>0.03</v>
      </c>
      <c r="H55" s="12">
        <f>+G55*H52</f>
        <v>0</v>
      </c>
    </row>
    <row r="56" spans="1:8" ht="15.75" customHeight="1" x14ac:dyDescent="0.25">
      <c r="A56" s="27" t="s">
        <v>65</v>
      </c>
      <c r="B56" s="27"/>
      <c r="C56" s="27"/>
      <c r="D56" s="27"/>
      <c r="E56" s="27"/>
      <c r="F56" s="27"/>
      <c r="G56" s="24">
        <v>0.19</v>
      </c>
      <c r="H56" s="12">
        <f>+G56*H55</f>
        <v>0</v>
      </c>
    </row>
    <row r="57" spans="1:8" x14ac:dyDescent="0.25">
      <c r="A57" s="27" t="s">
        <v>66</v>
      </c>
      <c r="B57" s="27"/>
      <c r="C57" s="27"/>
      <c r="D57" s="27"/>
      <c r="E57" s="27"/>
      <c r="F57" s="27"/>
      <c r="G57" s="23"/>
      <c r="H57" s="12">
        <f>+H56+H55+H54+H53+H52</f>
        <v>0</v>
      </c>
    </row>
    <row r="58" spans="1:8" x14ac:dyDescent="0.25"/>
    <row r="59" spans="1:8" x14ac:dyDescent="0.25"/>
    <row r="65" customFormat="1" hidden="1" x14ac:dyDescent="0.25"/>
    <row r="66" customFormat="1" hidden="1" x14ac:dyDescent="0.25"/>
    <row r="67" customFormat="1" hidden="1" x14ac:dyDescent="0.25"/>
    <row r="68" customFormat="1" hidden="1" x14ac:dyDescent="0.25"/>
    <row r="69" customFormat="1" hidden="1" x14ac:dyDescent="0.25"/>
    <row r="70" customFormat="1" hidden="1" x14ac:dyDescent="0.25"/>
    <row r="71" customFormat="1" hidden="1" x14ac:dyDescent="0.25"/>
    <row r="72" customFormat="1" hidden="1" x14ac:dyDescent="0.25"/>
    <row r="73" customFormat="1" hidden="1" x14ac:dyDescent="0.25"/>
    <row r="74" customFormat="1" hidden="1" x14ac:dyDescent="0.25"/>
  </sheetData>
  <mergeCells count="7">
    <mergeCell ref="A57:F57"/>
    <mergeCell ref="A1:H1"/>
    <mergeCell ref="A52:F52"/>
    <mergeCell ref="A53:F53"/>
    <mergeCell ref="A54:F54"/>
    <mergeCell ref="A55:F55"/>
    <mergeCell ref="A56:F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SIP-081-2023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2023-05-08T15:33:56Z</dcterms:modified>
</cp:coreProperties>
</file>